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95C0E6E0-0916-48C3-94A3-80F5EDA1FB1E}" xr6:coauthVersionLast="47" xr6:coauthVersionMax="47" xr10:uidLastSave="{00000000-0000-0000-0000-000000000000}"/>
  <bookViews>
    <workbookView xWindow="57480" yWindow="-8370" windowWidth="29040" windowHeight="15840" tabRatio="707" xr2:uid="{00000000-000D-0000-FFFF-FFFF00000000}"/>
  </bookViews>
  <sheets>
    <sheet name="Instructions" sheetId="97" r:id="rId1"/>
    <sheet name="Unit Data from Audit Worksheet" sheetId="1" r:id="rId2"/>
    <sheet name="TD Info Completed by Auditor" sheetId="91" r:id="rId3"/>
    <sheet name="Performance  Indicators Print" sheetId="88" r:id="rId4"/>
    <sheet name="Performance Indicators FBA%" sheetId="93" r:id="rId5"/>
    <sheet name="RSS" sheetId="94" state="hidden" r:id="rId6"/>
    <sheet name="Import" sheetId="28" state="hidden" r:id="rId7"/>
    <sheet name="PY1 Data(H)" sheetId="82" state="hidden" r:id="rId8"/>
    <sheet name="PY2 Data(H)" sheetId="84" state="hidden" r:id="rId9"/>
    <sheet name="Unit Names(H)" sheetId="29" state="hidden" r:id="rId10"/>
  </sheets>
  <externalReferences>
    <externalReference r:id="rId11"/>
  </externalReferences>
  <definedNames>
    <definedName name="Audit_Dtl">[1]Database!$AC$3:$AP$413</definedName>
    <definedName name="errorCount">#REF!</definedName>
    <definedName name="ppp">#REF!</definedName>
    <definedName name="_xlnm.Print_Area" localSheetId="3">'Performance  Indicators Print'!$A$1:$H$14</definedName>
    <definedName name="_xlnm.Print_Area" localSheetId="1">'Unit Data from Audit Worksheet'!$A$7:$F$84</definedName>
    <definedName name="Print_Selection_Auditor">#REF!</definedName>
    <definedName name="Print_Selection_Internal" localSheetId="3">#REF!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3">#REF!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4" i="84" l="1"/>
  <c r="F124" i="84"/>
  <c r="G124" i="84"/>
  <c r="H124" i="84"/>
  <c r="I124" i="84"/>
  <c r="J124" i="84"/>
  <c r="D124" i="84"/>
  <c r="B140" i="82" l="1"/>
  <c r="D140" i="82"/>
  <c r="E140" i="82"/>
  <c r="F140" i="82"/>
  <c r="G140" i="82"/>
  <c r="H140" i="82"/>
  <c r="I140" i="82"/>
  <c r="J140" i="82"/>
  <c r="A140" i="82"/>
  <c r="B139" i="82"/>
  <c r="D139" i="82"/>
  <c r="E139" i="82"/>
  <c r="F139" i="82"/>
  <c r="G139" i="82"/>
  <c r="H139" i="82"/>
  <c r="I139" i="82"/>
  <c r="J139" i="82"/>
  <c r="A139" i="82"/>
  <c r="E47" i="1"/>
  <c r="E46" i="1"/>
  <c r="E45" i="1"/>
  <c r="E39" i="1"/>
  <c r="E165" i="82"/>
  <c r="F165" i="82"/>
  <c r="G165" i="82"/>
  <c r="H165" i="82"/>
  <c r="I165" i="82"/>
  <c r="J165" i="82"/>
  <c r="E166" i="82"/>
  <c r="F166" i="82"/>
  <c r="G166" i="82"/>
  <c r="H166" i="82"/>
  <c r="I166" i="82"/>
  <c r="J166" i="82"/>
  <c r="E167" i="82"/>
  <c r="F167" i="82"/>
  <c r="G167" i="82"/>
  <c r="H167" i="82"/>
  <c r="I167" i="82"/>
  <c r="J167" i="82"/>
  <c r="D166" i="82"/>
  <c r="D167" i="82"/>
  <c r="D165" i="82"/>
  <c r="B131" i="82"/>
  <c r="D131" i="82"/>
  <c r="E131" i="82"/>
  <c r="F131" i="82"/>
  <c r="G131" i="82"/>
  <c r="H131" i="82"/>
  <c r="I131" i="82"/>
  <c r="J131" i="82"/>
  <c r="A131" i="82"/>
  <c r="J128" i="82"/>
  <c r="J129" i="82"/>
  <c r="J130" i="82"/>
  <c r="J132" i="82"/>
  <c r="J133" i="82"/>
  <c r="J134" i="82"/>
  <c r="J135" i="82"/>
  <c r="J136" i="82"/>
  <c r="J137" i="82"/>
  <c r="J138" i="82"/>
  <c r="J141" i="82"/>
  <c r="J142" i="82"/>
  <c r="J143" i="82"/>
  <c r="J144" i="82"/>
  <c r="J145" i="82"/>
  <c r="J146" i="82"/>
  <c r="J147" i="82"/>
  <c r="J148" i="82"/>
  <c r="J149" i="82"/>
  <c r="J150" i="82"/>
  <c r="J151" i="82"/>
  <c r="J152" i="82"/>
  <c r="J153" i="82"/>
  <c r="J154" i="82"/>
  <c r="J155" i="82"/>
  <c r="J156" i="82"/>
  <c r="J157" i="82"/>
  <c r="J158" i="82"/>
  <c r="J159" i="82"/>
  <c r="J160" i="82"/>
  <c r="B128" i="82"/>
  <c r="D128" i="82"/>
  <c r="E128" i="82"/>
  <c r="F128" i="82"/>
  <c r="G128" i="82"/>
  <c r="H128" i="82"/>
  <c r="I128" i="82"/>
  <c r="B129" i="82"/>
  <c r="D129" i="82"/>
  <c r="E129" i="82"/>
  <c r="F129" i="82"/>
  <c r="G129" i="82"/>
  <c r="H129" i="82"/>
  <c r="I129" i="82"/>
  <c r="B130" i="82"/>
  <c r="D130" i="82"/>
  <c r="E130" i="82"/>
  <c r="F130" i="82"/>
  <c r="G130" i="82"/>
  <c r="H130" i="82"/>
  <c r="I130" i="82"/>
  <c r="B132" i="82"/>
  <c r="D132" i="82"/>
  <c r="E132" i="82"/>
  <c r="F132" i="82"/>
  <c r="G132" i="82"/>
  <c r="H132" i="82"/>
  <c r="I132" i="82"/>
  <c r="B133" i="82"/>
  <c r="D133" i="82"/>
  <c r="E133" i="82"/>
  <c r="F133" i="82"/>
  <c r="G133" i="82"/>
  <c r="H133" i="82"/>
  <c r="I133" i="82"/>
  <c r="B134" i="82"/>
  <c r="D134" i="82"/>
  <c r="E134" i="82"/>
  <c r="F134" i="82"/>
  <c r="G134" i="82"/>
  <c r="H134" i="82"/>
  <c r="I134" i="82"/>
  <c r="B135" i="82"/>
  <c r="D135" i="82"/>
  <c r="E135" i="82"/>
  <c r="F135" i="82"/>
  <c r="G135" i="82"/>
  <c r="H135" i="82"/>
  <c r="I135" i="82"/>
  <c r="B136" i="82"/>
  <c r="D136" i="82"/>
  <c r="E136" i="82"/>
  <c r="F136" i="82"/>
  <c r="G136" i="82"/>
  <c r="H136" i="82"/>
  <c r="I136" i="82"/>
  <c r="B137" i="82"/>
  <c r="D137" i="82"/>
  <c r="E137" i="82"/>
  <c r="F137" i="82"/>
  <c r="G137" i="82"/>
  <c r="H137" i="82"/>
  <c r="I137" i="82"/>
  <c r="B138" i="82"/>
  <c r="D138" i="82"/>
  <c r="E138" i="82"/>
  <c r="F138" i="82"/>
  <c r="G138" i="82"/>
  <c r="H138" i="82"/>
  <c r="I138" i="82"/>
  <c r="B141" i="82"/>
  <c r="D141" i="82"/>
  <c r="E141" i="82"/>
  <c r="F141" i="82"/>
  <c r="G141" i="82"/>
  <c r="H141" i="82"/>
  <c r="I141" i="82"/>
  <c r="B142" i="82"/>
  <c r="D142" i="82"/>
  <c r="E142" i="82"/>
  <c r="F142" i="82"/>
  <c r="G142" i="82"/>
  <c r="H142" i="82"/>
  <c r="I142" i="82"/>
  <c r="B143" i="82"/>
  <c r="D143" i="82"/>
  <c r="E143" i="82"/>
  <c r="F143" i="82"/>
  <c r="G143" i="82"/>
  <c r="H143" i="82"/>
  <c r="I143" i="82"/>
  <c r="B144" i="82"/>
  <c r="D144" i="82"/>
  <c r="E144" i="82"/>
  <c r="F144" i="82"/>
  <c r="G144" i="82"/>
  <c r="H144" i="82"/>
  <c r="I144" i="82"/>
  <c r="B145" i="82"/>
  <c r="D145" i="82"/>
  <c r="E145" i="82"/>
  <c r="F145" i="82"/>
  <c r="G145" i="82"/>
  <c r="H145" i="82"/>
  <c r="I145" i="82"/>
  <c r="B146" i="82"/>
  <c r="D146" i="82"/>
  <c r="E146" i="82"/>
  <c r="F146" i="82"/>
  <c r="G146" i="82"/>
  <c r="H146" i="82"/>
  <c r="I146" i="82"/>
  <c r="B147" i="82"/>
  <c r="D147" i="82"/>
  <c r="E147" i="82"/>
  <c r="F147" i="82"/>
  <c r="G147" i="82"/>
  <c r="H147" i="82"/>
  <c r="I147" i="82"/>
  <c r="B148" i="82"/>
  <c r="D148" i="82"/>
  <c r="E148" i="82"/>
  <c r="F148" i="82"/>
  <c r="G148" i="82"/>
  <c r="H148" i="82"/>
  <c r="I148" i="82"/>
  <c r="B149" i="82"/>
  <c r="D149" i="82"/>
  <c r="E149" i="82"/>
  <c r="F149" i="82"/>
  <c r="G149" i="82"/>
  <c r="H149" i="82"/>
  <c r="I149" i="82"/>
  <c r="B150" i="82"/>
  <c r="D150" i="82"/>
  <c r="E150" i="82"/>
  <c r="F150" i="82"/>
  <c r="G150" i="82"/>
  <c r="H150" i="82"/>
  <c r="I150" i="82"/>
  <c r="B151" i="82"/>
  <c r="D151" i="82"/>
  <c r="E151" i="82"/>
  <c r="F151" i="82"/>
  <c r="G151" i="82"/>
  <c r="H151" i="82"/>
  <c r="I151" i="82"/>
  <c r="B152" i="82"/>
  <c r="D152" i="82"/>
  <c r="E152" i="82"/>
  <c r="F152" i="82"/>
  <c r="G152" i="82"/>
  <c r="H152" i="82"/>
  <c r="I152" i="82"/>
  <c r="B153" i="82"/>
  <c r="D153" i="82"/>
  <c r="E153" i="82"/>
  <c r="F153" i="82"/>
  <c r="G153" i="82"/>
  <c r="H153" i="82"/>
  <c r="I153" i="82"/>
  <c r="B154" i="82"/>
  <c r="D154" i="82"/>
  <c r="E154" i="82"/>
  <c r="F154" i="82"/>
  <c r="G154" i="82"/>
  <c r="H154" i="82"/>
  <c r="I154" i="82"/>
  <c r="B155" i="82"/>
  <c r="D155" i="82"/>
  <c r="E155" i="82"/>
  <c r="F155" i="82"/>
  <c r="G155" i="82"/>
  <c r="H155" i="82"/>
  <c r="I155" i="82"/>
  <c r="B156" i="82"/>
  <c r="D156" i="82"/>
  <c r="E156" i="82"/>
  <c r="F156" i="82"/>
  <c r="G156" i="82"/>
  <c r="H156" i="82"/>
  <c r="I156" i="82"/>
  <c r="B157" i="82"/>
  <c r="D157" i="82"/>
  <c r="E157" i="82"/>
  <c r="F157" i="82"/>
  <c r="G157" i="82"/>
  <c r="H157" i="82"/>
  <c r="I157" i="82"/>
  <c r="B158" i="82"/>
  <c r="D158" i="82"/>
  <c r="E158" i="82"/>
  <c r="F158" i="82"/>
  <c r="G158" i="82"/>
  <c r="H158" i="82"/>
  <c r="I158" i="82"/>
  <c r="B159" i="82"/>
  <c r="D159" i="82"/>
  <c r="E159" i="82"/>
  <c r="F159" i="82"/>
  <c r="G159" i="82"/>
  <c r="H159" i="82"/>
  <c r="I159" i="82"/>
  <c r="B160" i="82"/>
  <c r="D160" i="82"/>
  <c r="E160" i="82"/>
  <c r="F160" i="82"/>
  <c r="G160" i="82"/>
  <c r="H160" i="82"/>
  <c r="I160" i="82"/>
  <c r="A160" i="82"/>
  <c r="A159" i="82"/>
  <c r="A158" i="82"/>
  <c r="A157" i="82"/>
  <c r="A156" i="82"/>
  <c r="A155" i="82"/>
  <c r="A154" i="82"/>
  <c r="A153" i="82"/>
  <c r="A152" i="82"/>
  <c r="A151" i="82"/>
  <c r="A148" i="82"/>
  <c r="A149" i="82"/>
  <c r="A150" i="82"/>
  <c r="A147" i="82"/>
  <c r="A146" i="82"/>
  <c r="A145" i="82"/>
  <c r="A144" i="82"/>
  <c r="A143" i="82"/>
  <c r="A142" i="82"/>
  <c r="A141" i="82"/>
  <c r="A138" i="82"/>
  <c r="A137" i="82"/>
  <c r="A136" i="82"/>
  <c r="A135" i="82"/>
  <c r="A134" i="82"/>
  <c r="A133" i="82"/>
  <c r="A132" i="82"/>
  <c r="A130" i="82"/>
  <c r="A129" i="82"/>
  <c r="A128" i="82"/>
  <c r="I161" i="82" l="1"/>
  <c r="I163" i="82" s="1"/>
  <c r="I169" i="82" s="1"/>
  <c r="J161" i="82"/>
  <c r="J163" i="82" s="1"/>
  <c r="J169" i="82" s="1"/>
  <c r="D161" i="82"/>
  <c r="D163" i="82" s="1"/>
  <c r="D169" i="82" s="1"/>
  <c r="D173" i="82" s="1"/>
  <c r="H161" i="82"/>
  <c r="H163" i="82" s="1"/>
  <c r="H169" i="82" s="1"/>
  <c r="G161" i="82"/>
  <c r="G163" i="82" s="1"/>
  <c r="G169" i="82" s="1"/>
  <c r="F161" i="82"/>
  <c r="F163" i="82" s="1"/>
  <c r="F169" i="82" s="1"/>
  <c r="E161" i="82"/>
  <c r="E163" i="82" s="1"/>
  <c r="E169" i="82" s="1"/>
  <c r="E37" i="28"/>
  <c r="E36" i="28"/>
  <c r="E35" i="28"/>
  <c r="A104" i="28"/>
  <c r="D22" i="91"/>
  <c r="D23" i="91"/>
  <c r="D21" i="91"/>
  <c r="E84" i="28" l="1"/>
  <c r="D25" i="91"/>
  <c r="E10" i="88"/>
  <c r="M10" i="88"/>
  <c r="N10" i="88" s="1"/>
  <c r="G10" i="88" s="1"/>
  <c r="L10" i="88"/>
  <c r="E104" i="28"/>
  <c r="L104" i="28" s="1"/>
  <c r="C104" i="28" l="1"/>
  <c r="E82" i="28" l="1"/>
  <c r="L82" i="28" s="1"/>
  <c r="E83" i="28"/>
  <c r="L83" i="28" s="1"/>
  <c r="L84" i="28"/>
  <c r="E81" i="28"/>
  <c r="L81" i="28" s="1"/>
  <c r="A82" i="28"/>
  <c r="C82" i="28"/>
  <c r="A83" i="28"/>
  <c r="C83" i="28"/>
  <c r="A84" i="28"/>
  <c r="C84" i="28"/>
  <c r="C81" i="28"/>
  <c r="A81" i="28"/>
  <c r="E72" i="28"/>
  <c r="L72" i="28" s="1"/>
  <c r="E73" i="28"/>
  <c r="L73" i="28" s="1"/>
  <c r="E71" i="28"/>
  <c r="C72" i="28"/>
  <c r="C73" i="28"/>
  <c r="A73" i="28"/>
  <c r="A72" i="28"/>
  <c r="L35" i="28"/>
  <c r="L36" i="28"/>
  <c r="L37" i="28"/>
  <c r="E34" i="28"/>
  <c r="L34" i="28" s="1"/>
  <c r="A36" i="28"/>
  <c r="B36" i="28"/>
  <c r="C36" i="28"/>
  <c r="A37" i="28"/>
  <c r="B37" i="28"/>
  <c r="C37" i="28"/>
  <c r="C35" i="28"/>
  <c r="B35" i="28"/>
  <c r="A35" i="28"/>
  <c r="D19" i="91" l="1"/>
  <c r="D18" i="91"/>
  <c r="D17" i="91"/>
  <c r="D14" i="91"/>
  <c r="D13" i="91"/>
  <c r="D12" i="91"/>
  <c r="D11" i="91"/>
  <c r="D32" i="91" l="1"/>
  <c r="D31" i="91"/>
  <c r="D30" i="91"/>
  <c r="D29" i="91"/>
  <c r="E61" i="1" l="1"/>
  <c r="E12" i="1"/>
  <c r="E18" i="1"/>
  <c r="E9" i="1"/>
  <c r="E84" i="1"/>
  <c r="E81" i="1"/>
  <c r="E80" i="1"/>
  <c r="E79" i="1"/>
  <c r="E78" i="1"/>
  <c r="E77" i="1"/>
  <c r="E74" i="1"/>
  <c r="E72" i="1"/>
  <c r="E70" i="1"/>
  <c r="E69" i="1"/>
  <c r="E68" i="1"/>
  <c r="E67" i="1"/>
  <c r="E66" i="1"/>
  <c r="E65" i="1"/>
  <c r="E64" i="1"/>
  <c r="E63" i="1"/>
  <c r="E60" i="1"/>
  <c r="E59" i="1"/>
  <c r="E58" i="1"/>
  <c r="E57" i="1"/>
  <c r="E56" i="1"/>
  <c r="E55" i="1"/>
  <c r="E54" i="1"/>
  <c r="E53" i="1"/>
  <c r="E52" i="1"/>
  <c r="E51" i="1"/>
  <c r="E50" i="1"/>
  <c r="E49" i="1"/>
  <c r="E38" i="1"/>
  <c r="E36" i="1"/>
  <c r="E35" i="1"/>
  <c r="E34" i="1"/>
  <c r="E33" i="1"/>
  <c r="E32" i="1"/>
  <c r="E31" i="1"/>
  <c r="E30" i="1"/>
  <c r="E29" i="1"/>
  <c r="E28" i="1"/>
  <c r="E27" i="1"/>
  <c r="E25" i="1"/>
  <c r="E24" i="1"/>
  <c r="E22" i="1"/>
  <c r="E21" i="1"/>
  <c r="E20" i="1"/>
  <c r="E19" i="1"/>
  <c r="E17" i="1"/>
  <c r="E16" i="1"/>
  <c r="E15" i="1"/>
  <c r="E14" i="1"/>
  <c r="E13" i="1"/>
  <c r="E11" i="1"/>
  <c r="E10" i="1"/>
  <c r="E8" i="1"/>
  <c r="E7" i="1"/>
  <c r="B3" i="93"/>
  <c r="E29" i="94"/>
  <c r="E4" i="94"/>
  <c r="C4" i="94"/>
  <c r="B4" i="94"/>
  <c r="E107" i="1" l="1"/>
  <c r="C58" i="28"/>
  <c r="C57" i="28"/>
  <c r="C56" i="28"/>
  <c r="C55" i="28"/>
  <c r="C54" i="28"/>
  <c r="C53" i="28"/>
  <c r="C52" i="28"/>
  <c r="C51" i="28"/>
  <c r="B58" i="28"/>
  <c r="B57" i="28"/>
  <c r="B56" i="28"/>
  <c r="B55" i="28"/>
  <c r="B54" i="28"/>
  <c r="B53" i="28"/>
  <c r="B52" i="28"/>
  <c r="B51" i="28"/>
  <c r="H79" i="1" l="1"/>
  <c r="H69" i="1" l="1"/>
  <c r="G69" i="1" s="1"/>
  <c r="B38" i="91" l="1"/>
  <c r="B34" i="91"/>
  <c r="B36" i="91"/>
  <c r="L86" i="28"/>
  <c r="E78" i="28"/>
  <c r="L78" i="28" s="1"/>
  <c r="E14" i="88" s="1"/>
  <c r="G14" i="88" s="1"/>
  <c r="C78" i="28"/>
  <c r="A78" i="28"/>
  <c r="D20" i="91"/>
  <c r="E62" i="28"/>
  <c r="L62" i="28" s="1"/>
  <c r="B62" i="28"/>
  <c r="C62" i="28"/>
  <c r="A62" i="28"/>
  <c r="E100" i="28" l="1"/>
  <c r="E97" i="28"/>
  <c r="L71" i="28" l="1"/>
  <c r="E70" i="28"/>
  <c r="L70" i="28" s="1"/>
  <c r="E74" i="28"/>
  <c r="L74" i="28" s="1"/>
  <c r="E61" i="28"/>
  <c r="L61" i="28" s="1"/>
  <c r="E60" i="28"/>
  <c r="L60" i="28" s="1"/>
  <c r="C74" i="28"/>
  <c r="A74" i="28"/>
  <c r="E80" i="28"/>
  <c r="L80" i="28" s="1"/>
  <c r="E79" i="28"/>
  <c r="L79" i="28" s="1"/>
  <c r="E77" i="28"/>
  <c r="L77" i="28" s="1"/>
  <c r="E76" i="28"/>
  <c r="L76" i="28" s="1"/>
  <c r="E69" i="28"/>
  <c r="E75" i="28"/>
  <c r="L75" i="28" s="1"/>
  <c r="E68" i="28"/>
  <c r="L68" i="28" s="1"/>
  <c r="E67" i="28"/>
  <c r="L67" i="28" s="1"/>
  <c r="E66" i="28"/>
  <c r="L66" i="28" s="1"/>
  <c r="E65" i="28"/>
  <c r="L65" i="28" s="1"/>
  <c r="A63" i="28"/>
  <c r="B63" i="28"/>
  <c r="C63" i="28"/>
  <c r="E64" i="28"/>
  <c r="L64" i="28" s="1"/>
  <c r="E63" i="28"/>
  <c r="E59" i="28"/>
  <c r="L59" i="28" s="1"/>
  <c r="E52" i="28"/>
  <c r="L52" i="28" s="1"/>
  <c r="E53" i="28"/>
  <c r="L53" i="28" s="1"/>
  <c r="E54" i="28"/>
  <c r="L54" i="28" s="1"/>
  <c r="E55" i="28"/>
  <c r="L55" i="28" s="1"/>
  <c r="E56" i="28"/>
  <c r="L56" i="28" s="1"/>
  <c r="E57" i="28"/>
  <c r="L57" i="28" s="1"/>
  <c r="E58" i="28"/>
  <c r="L58" i="28" s="1"/>
  <c r="A52" i="28"/>
  <c r="A53" i="28"/>
  <c r="A54" i="28"/>
  <c r="A55" i="28"/>
  <c r="A56" i="28"/>
  <c r="A57" i="28"/>
  <c r="A58" i="28"/>
  <c r="E51" i="28"/>
  <c r="L51" i="28" s="1"/>
  <c r="A51" i="28"/>
  <c r="C10" i="94" l="1"/>
  <c r="E10" i="94" s="1"/>
  <c r="E31" i="94"/>
  <c r="D11" i="93"/>
  <c r="C28" i="94"/>
  <c r="E28" i="94" s="1"/>
  <c r="D20" i="93"/>
  <c r="C30" i="94"/>
  <c r="D22" i="93"/>
  <c r="C26" i="94"/>
  <c r="E26" i="94" s="1"/>
  <c r="D17" i="93"/>
  <c r="E12" i="88"/>
  <c r="L69" i="28"/>
  <c r="L63" i="28"/>
  <c r="C32" i="94" l="1"/>
  <c r="E30" i="94"/>
  <c r="E32" i="94" s="1"/>
  <c r="D24" i="93"/>
  <c r="D27" i="91"/>
  <c r="D26" i="91"/>
  <c r="D16" i="91"/>
  <c r="D15" i="91"/>
  <c r="D10" i="91"/>
  <c r="D9" i="91"/>
  <c r="E103" i="28" l="1"/>
  <c r="C103" i="28"/>
  <c r="C70" i="28"/>
  <c r="C71" i="28"/>
  <c r="A70" i="28"/>
  <c r="A71" i="28"/>
  <c r="C80" i="28"/>
  <c r="A80" i="28"/>
  <c r="C75" i="28"/>
  <c r="C76" i="28"/>
  <c r="C77" i="28"/>
  <c r="C79" i="28"/>
  <c r="A76" i="28"/>
  <c r="A77" i="28"/>
  <c r="A79" i="28"/>
  <c r="A75" i="28"/>
  <c r="C69" i="28"/>
  <c r="A69" i="28"/>
  <c r="C68" i="28"/>
  <c r="A68" i="28"/>
  <c r="E50" i="28"/>
  <c r="B50" i="28"/>
  <c r="C50" i="28"/>
  <c r="A50" i="28"/>
  <c r="L50" i="28" l="1"/>
  <c r="C4" i="88" l="1"/>
  <c r="M8" i="88" l="1"/>
  <c r="L8" i="88"/>
  <c r="E101" i="28"/>
  <c r="A107" i="1" l="1"/>
  <c r="F103" i="1" l="1"/>
  <c r="E103" i="1"/>
  <c r="F101" i="1"/>
  <c r="E101" i="1"/>
  <c r="F100" i="1"/>
  <c r="E100" i="1"/>
  <c r="F99" i="1"/>
  <c r="E99" i="1"/>
  <c r="F98" i="1"/>
  <c r="E98" i="1"/>
  <c r="G9" i="1"/>
  <c r="G70" i="1" l="1"/>
  <c r="H36" i="1" l="1"/>
  <c r="G36" i="1" l="1"/>
  <c r="I36" i="1"/>
  <c r="C97" i="28"/>
  <c r="G80" i="1" l="1"/>
  <c r="E94" i="28" l="1"/>
  <c r="L103" i="28" l="1"/>
  <c r="G12" i="88" l="1"/>
  <c r="E99" i="28" l="1"/>
  <c r="L100" i="28"/>
  <c r="L101" i="28"/>
  <c r="E102" i="28"/>
  <c r="E98" i="28"/>
  <c r="A99" i="28"/>
  <c r="A100" i="28"/>
  <c r="A101" i="28"/>
  <c r="A102" i="28"/>
  <c r="A98" i="28"/>
  <c r="F97" i="28"/>
  <c r="G87" i="1"/>
  <c r="F94" i="28" s="1"/>
  <c r="G88" i="1"/>
  <c r="F95" i="28" s="1"/>
  <c r="G89" i="1"/>
  <c r="F96" i="28" s="1"/>
  <c r="G86" i="1"/>
  <c r="F93" i="28" s="1"/>
  <c r="L102" i="28" l="1"/>
  <c r="L99" i="28"/>
  <c r="L98" i="28"/>
  <c r="C99" i="28"/>
  <c r="C100" i="28"/>
  <c r="C102" i="28"/>
  <c r="C98" i="28"/>
  <c r="G75" i="1" l="1"/>
  <c r="G18" i="1"/>
  <c r="F102" i="28"/>
  <c r="F101" i="28"/>
  <c r="F100" i="28"/>
  <c r="F99" i="28"/>
  <c r="F98" i="28"/>
  <c r="D3" i="1" l="1"/>
  <c r="C5" i="88" l="1"/>
  <c r="L4" i="28"/>
  <c r="A97" i="28" l="1"/>
  <c r="E96" i="28"/>
  <c r="C96" i="28"/>
  <c r="A96" i="28"/>
  <c r="E95" i="28"/>
  <c r="C95" i="28"/>
  <c r="A95" i="28"/>
  <c r="C94" i="28"/>
  <c r="A94" i="28"/>
  <c r="E93" i="28"/>
  <c r="C93" i="28"/>
  <c r="A93" i="28"/>
  <c r="C67" i="28"/>
  <c r="B67" i="28"/>
  <c r="A67" i="28"/>
  <c r="C66" i="28"/>
  <c r="B66" i="28"/>
  <c r="A66" i="28"/>
  <c r="C65" i="28"/>
  <c r="B65" i="28"/>
  <c r="A65" i="28"/>
  <c r="C64" i="28"/>
  <c r="B64" i="28"/>
  <c r="A64" i="28"/>
  <c r="C61" i="28"/>
  <c r="B61" i="28"/>
  <c r="A61" i="28"/>
  <c r="C60" i="28"/>
  <c r="B60" i="28"/>
  <c r="A60" i="28"/>
  <c r="C59" i="28"/>
  <c r="B59" i="28"/>
  <c r="A59" i="28"/>
  <c r="E49" i="28"/>
  <c r="C49" i="28"/>
  <c r="B49" i="28"/>
  <c r="A49" i="28"/>
  <c r="E48" i="28"/>
  <c r="C48" i="28"/>
  <c r="B48" i="28"/>
  <c r="A48" i="28"/>
  <c r="E47" i="28"/>
  <c r="C47" i="28"/>
  <c r="B47" i="28"/>
  <c r="A47" i="28"/>
  <c r="E46" i="28"/>
  <c r="C46" i="28"/>
  <c r="B46" i="28"/>
  <c r="A46" i="28"/>
  <c r="E45" i="28"/>
  <c r="C45" i="28"/>
  <c r="B45" i="28"/>
  <c r="A45" i="28"/>
  <c r="E44" i="28"/>
  <c r="C44" i="28"/>
  <c r="B44" i="28"/>
  <c r="A44" i="28"/>
  <c r="E43" i="28"/>
  <c r="C43" i="28"/>
  <c r="B43" i="28"/>
  <c r="A43" i="28"/>
  <c r="E42" i="28"/>
  <c r="C42" i="28"/>
  <c r="B42" i="28"/>
  <c r="A42" i="28"/>
  <c r="E41" i="28"/>
  <c r="C41" i="28"/>
  <c r="B41" i="28"/>
  <c r="A41" i="28"/>
  <c r="E40" i="28"/>
  <c r="C40" i="28"/>
  <c r="B40" i="28"/>
  <c r="A40" i="28"/>
  <c r="E39" i="28"/>
  <c r="C39" i="28"/>
  <c r="B39" i="28"/>
  <c r="A39" i="28"/>
  <c r="E38" i="28"/>
  <c r="C38" i="28"/>
  <c r="B38" i="28"/>
  <c r="A38" i="28"/>
  <c r="C34" i="28"/>
  <c r="B34" i="28"/>
  <c r="A34" i="28"/>
  <c r="E33" i="28"/>
  <c r="C33" i="28"/>
  <c r="B33" i="28"/>
  <c r="A33" i="28"/>
  <c r="E32" i="28"/>
  <c r="C32" i="28"/>
  <c r="B32" i="28"/>
  <c r="A32" i="28"/>
  <c r="E31" i="28"/>
  <c r="C31" i="28"/>
  <c r="B31" i="28"/>
  <c r="A31" i="28"/>
  <c r="E30" i="28"/>
  <c r="C30" i="28"/>
  <c r="B30" i="28"/>
  <c r="A30" i="28"/>
  <c r="E29" i="28"/>
  <c r="C29" i="28"/>
  <c r="B29" i="28"/>
  <c r="A29" i="28"/>
  <c r="E28" i="28"/>
  <c r="C28" i="28"/>
  <c r="B28" i="28"/>
  <c r="A28" i="28"/>
  <c r="E27" i="28"/>
  <c r="C27" i="28"/>
  <c r="B27" i="28"/>
  <c r="A27" i="28"/>
  <c r="E26" i="28"/>
  <c r="C26" i="28"/>
  <c r="B26" i="28"/>
  <c r="A26" i="28"/>
  <c r="E25" i="28"/>
  <c r="C25" i="28"/>
  <c r="B25" i="28"/>
  <c r="A25" i="28"/>
  <c r="E24" i="28"/>
  <c r="C24" i="28"/>
  <c r="B24" i="28"/>
  <c r="A24" i="28"/>
  <c r="E23" i="28"/>
  <c r="C23" i="28"/>
  <c r="B23" i="28"/>
  <c r="A23" i="28"/>
  <c r="E22" i="28"/>
  <c r="C22" i="28"/>
  <c r="B22" i="28"/>
  <c r="A22" i="28"/>
  <c r="E21" i="28"/>
  <c r="C21" i="28"/>
  <c r="B21" i="28"/>
  <c r="A21" i="28"/>
  <c r="E20" i="28"/>
  <c r="C20" i="28"/>
  <c r="B20" i="28"/>
  <c r="A20" i="28"/>
  <c r="E19" i="28"/>
  <c r="C19" i="28"/>
  <c r="B19" i="28"/>
  <c r="A19" i="28"/>
  <c r="E18" i="28"/>
  <c r="C18" i="28"/>
  <c r="B18" i="28"/>
  <c r="A18" i="28"/>
  <c r="E17" i="28"/>
  <c r="C17" i="28"/>
  <c r="B17" i="28"/>
  <c r="A17" i="28"/>
  <c r="E16" i="28"/>
  <c r="C16" i="28"/>
  <c r="B16" i="28"/>
  <c r="A16" i="28"/>
  <c r="E15" i="28"/>
  <c r="C15" i="28"/>
  <c r="B15" i="28"/>
  <c r="A15" i="28"/>
  <c r="E14" i="28"/>
  <c r="C14" i="28"/>
  <c r="B14" i="28"/>
  <c r="A14" i="28"/>
  <c r="E13" i="28"/>
  <c r="C13" i="28"/>
  <c r="B13" i="28"/>
  <c r="A13" i="28"/>
  <c r="E12" i="28"/>
  <c r="C12" i="28"/>
  <c r="B12" i="28"/>
  <c r="A12" i="28"/>
  <c r="E11" i="28"/>
  <c r="C11" i="28"/>
  <c r="B11" i="28"/>
  <c r="A11" i="28"/>
  <c r="C10" i="28"/>
  <c r="B10" i="28"/>
  <c r="A10" i="28"/>
  <c r="E9" i="28"/>
  <c r="C9" i="28"/>
  <c r="B9" i="28"/>
  <c r="A9" i="28"/>
  <c r="E8" i="28"/>
  <c r="C8" i="28"/>
  <c r="B8" i="28"/>
  <c r="A8" i="28"/>
  <c r="G7" i="28"/>
  <c r="E7" i="28"/>
  <c r="C7" i="28"/>
  <c r="B7" i="28"/>
  <c r="A7" i="28"/>
  <c r="E6" i="28"/>
  <c r="C6" i="28"/>
  <c r="B6" i="28"/>
  <c r="A6" i="28"/>
  <c r="E5" i="28"/>
  <c r="C5" i="28"/>
  <c r="B5" i="28"/>
  <c r="A5" i="28"/>
  <c r="C2" i="28"/>
  <c r="G84" i="1"/>
  <c r="H81" i="1"/>
  <c r="G81" i="1" s="1"/>
  <c r="G78" i="1"/>
  <c r="G72" i="1"/>
  <c r="G66" i="1"/>
  <c r="G64" i="1"/>
  <c r="H60" i="1"/>
  <c r="G60" i="1"/>
  <c r="H70" i="1"/>
  <c r="I70" i="1" s="1"/>
  <c r="G59" i="1"/>
  <c r="G58" i="1"/>
  <c r="G57" i="1"/>
  <c r="G56" i="1"/>
  <c r="G55" i="1"/>
  <c r="G54" i="1"/>
  <c r="G53" i="1"/>
  <c r="G52" i="1"/>
  <c r="G51" i="1"/>
  <c r="G50" i="1"/>
  <c r="G49" i="1"/>
  <c r="G39" i="1"/>
  <c r="O32" i="28"/>
  <c r="H35" i="1"/>
  <c r="G35" i="1" s="1"/>
  <c r="O31" i="28"/>
  <c r="G33" i="1"/>
  <c r="G32" i="1"/>
  <c r="G31" i="1"/>
  <c r="G30" i="1"/>
  <c r="G29" i="1"/>
  <c r="G28" i="1"/>
  <c r="G27" i="1"/>
  <c r="G25" i="1"/>
  <c r="G24" i="1"/>
  <c r="H22" i="1"/>
  <c r="G22" i="1" s="1"/>
  <c r="O20" i="28"/>
  <c r="O19" i="28"/>
  <c r="G19" i="1"/>
  <c r="G11" i="1"/>
  <c r="G10" i="1"/>
  <c r="G8" i="1"/>
  <c r="L105" i="28"/>
  <c r="L93" i="28" l="1"/>
  <c r="L48" i="28"/>
  <c r="L49" i="28"/>
  <c r="L46" i="28"/>
  <c r="C17" i="94" s="1"/>
  <c r="L47" i="28"/>
  <c r="L45" i="28"/>
  <c r="C20" i="94" s="1"/>
  <c r="L43" i="28"/>
  <c r="L42" i="28"/>
  <c r="L44" i="28"/>
  <c r="L39" i="28"/>
  <c r="L41" i="28"/>
  <c r="L38" i="28"/>
  <c r="L40" i="28"/>
  <c r="L33" i="28"/>
  <c r="L27" i="28"/>
  <c r="L24" i="28"/>
  <c r="L32" i="28"/>
  <c r="L29" i="28"/>
  <c r="L26" i="28"/>
  <c r="L23" i="28"/>
  <c r="L31" i="28"/>
  <c r="L28" i="28"/>
  <c r="L25" i="28"/>
  <c r="L30" i="28"/>
  <c r="L22" i="28"/>
  <c r="L21" i="28"/>
  <c r="L20" i="28"/>
  <c r="L19" i="28"/>
  <c r="L18" i="28"/>
  <c r="L17" i="28"/>
  <c r="L15" i="28"/>
  <c r="L14" i="28"/>
  <c r="L13" i="28"/>
  <c r="L12" i="28"/>
  <c r="L11" i="28"/>
  <c r="L9" i="28"/>
  <c r="L8" i="28"/>
  <c r="L6" i="28"/>
  <c r="L5" i="28"/>
  <c r="L7" i="28"/>
  <c r="L16" i="28"/>
  <c r="L95" i="28"/>
  <c r="L96" i="28"/>
  <c r="L94" i="28"/>
  <c r="L97" i="28"/>
  <c r="E10" i="28"/>
  <c r="G12" i="1"/>
  <c r="G13" i="1"/>
  <c r="G14" i="1"/>
  <c r="G15" i="1"/>
  <c r="G16" i="1"/>
  <c r="G17" i="1"/>
  <c r="O49" i="28"/>
  <c r="G58" i="28" s="1"/>
  <c r="O18" i="28"/>
  <c r="F9" i="28"/>
  <c r="C9" i="94" l="1"/>
  <c r="E9" i="94" s="1"/>
  <c r="D10" i="93"/>
  <c r="C8" i="94"/>
  <c r="D7" i="93"/>
  <c r="C11" i="94"/>
  <c r="E11" i="94" s="1"/>
  <c r="D12" i="93"/>
  <c r="C7" i="94"/>
  <c r="D6" i="93"/>
  <c r="C14" i="94"/>
  <c r="D1" i="28"/>
  <c r="N8" i="88"/>
  <c r="G8" i="88" s="1"/>
  <c r="L10" i="28"/>
  <c r="L85" i="28" s="1"/>
  <c r="F32" i="28"/>
  <c r="F17" i="28"/>
  <c r="F23" i="28"/>
  <c r="F47" i="28"/>
  <c r="F8" i="28"/>
  <c r="F48" i="28"/>
  <c r="F6" i="28"/>
  <c r="F44" i="28"/>
  <c r="F22" i="28"/>
  <c r="F21" i="28"/>
  <c r="F34" i="28"/>
  <c r="F46" i="28"/>
  <c r="F45" i="28"/>
  <c r="F38" i="28"/>
  <c r="F39" i="28"/>
  <c r="F42" i="28"/>
  <c r="F43" i="28"/>
  <c r="F5" i="28"/>
  <c r="F41" i="28"/>
  <c r="G32" i="28"/>
  <c r="G49" i="28"/>
  <c r="F49" i="28"/>
  <c r="F20" i="28"/>
  <c r="G20" i="28"/>
  <c r="F31" i="28"/>
  <c r="F7" i="28"/>
  <c r="G31" i="28"/>
  <c r="L108" i="28" l="1"/>
  <c r="L110" i="28" s="1"/>
  <c r="D13" i="93"/>
  <c r="D26" i="93" s="1"/>
  <c r="E7" i="94"/>
  <c r="E12" i="94" s="1"/>
  <c r="E34" i="94" s="1"/>
  <c r="C12" i="94"/>
  <c r="C34" i="94" s="1"/>
  <c r="F16" i="28"/>
  <c r="F10" i="28"/>
  <c r="C15" i="94" l="1"/>
  <c r="C18" i="94" s="1"/>
  <c r="B21" i="94" l="1"/>
  <c r="B22" i="94"/>
  <c r="C21" i="94"/>
</calcChain>
</file>

<file path=xl/sharedStrings.xml><?xml version="1.0" encoding="utf-8"?>
<sst xmlns="http://schemas.openxmlformats.org/spreadsheetml/2006/main" count="1139" uniqueCount="668">
  <si>
    <t xml:space="preserve">Unit Number:      </t>
  </si>
  <si>
    <t>Description of Requested Amount from Audited Financial Statements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</si>
  <si>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</si>
  <si>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</si>
  <si>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</si>
  <si>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</si>
  <si>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</si>
  <si>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Fiscal Year </t>
  </si>
  <si>
    <t>Water Sewer Dashboard</t>
  </si>
  <si>
    <t>NC County and Municipal Financial Information</t>
  </si>
  <si>
    <t>Description</t>
  </si>
  <si>
    <t>Account #</t>
  </si>
  <si>
    <t>Fiscal Year Reviewer Corrections</t>
  </si>
  <si>
    <t>Fiscal Year Unit Input</t>
  </si>
  <si>
    <t xml:space="preserve">                    FINISHED</t>
  </si>
  <si>
    <t>IMPORT</t>
  </si>
  <si>
    <t>Errors</t>
  </si>
  <si>
    <t>Yes</t>
  </si>
  <si>
    <t>No</t>
  </si>
  <si>
    <t>Cash &amp; Tax Memo</t>
  </si>
  <si>
    <t>Dashboard</t>
  </si>
  <si>
    <t>Review Summary</t>
  </si>
  <si>
    <t>Error Detection</t>
  </si>
  <si>
    <t>Dashboard,
Electric Memo</t>
  </si>
  <si>
    <t>Cash &amp; Tax Memo,
Dashboard</t>
  </si>
  <si>
    <t>Review Summary - FBA</t>
  </si>
  <si>
    <t>General Info used to evaluate health of unit</t>
  </si>
  <si>
    <t>Fiduciary Funds</t>
  </si>
  <si>
    <t>Calculation</t>
  </si>
  <si>
    <t>Gov - Net Investment in Capital Assets</t>
  </si>
  <si>
    <t>Gov - Restricted Net Position</t>
  </si>
  <si>
    <t>Gov - Unrestricted Net Position</t>
  </si>
  <si>
    <t>Gov - Any Adj. to Beginning Net Position</t>
  </si>
  <si>
    <t>How Data is used</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</si>
  <si>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</si>
  <si>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</si>
  <si>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</si>
  <si>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</si>
  <si>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</si>
  <si>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</si>
  <si>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</si>
  <si>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</si>
  <si>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</si>
  <si>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</si>
  <si>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</si>
  <si>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</si>
  <si>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</si>
  <si>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</si>
  <si>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</si>
  <si>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</si>
  <si>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</si>
  <si>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</si>
  <si>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</si>
  <si>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</si>
  <si>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</si>
  <si>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</si>
  <si>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</si>
  <si>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</si>
  <si>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</si>
  <si>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</si>
  <si>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</si>
  <si>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</si>
  <si>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</si>
  <si>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</si>
  <si>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</si>
  <si>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</si>
  <si>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Fiduciary Statements</t>
  </si>
  <si>
    <t>OPEB Note</t>
  </si>
  <si>
    <t>Fund Balance Note</t>
  </si>
  <si>
    <t>Gov - Restricted Cash &amp; Investments</t>
  </si>
  <si>
    <t>GA-Total Unrestricted Cash &amp; Investments</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</si>
  <si>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</si>
  <si>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</si>
  <si>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</si>
  <si>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</si>
  <si>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</si>
  <si>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</si>
  <si>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</si>
  <si>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</si>
  <si>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</si>
  <si>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</si>
  <si>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</si>
  <si>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</si>
  <si>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</si>
  <si>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</si>
  <si>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</si>
  <si>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</si>
  <si>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</si>
  <si>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Gen Fund - Transfers In</t>
  </si>
  <si>
    <t>Gen Fund - Transfers Out</t>
  </si>
  <si>
    <t>Gen Fund - Other items</t>
  </si>
  <si>
    <t>Gen Fund - Change in Fund Balance</t>
  </si>
  <si>
    <t>Fiduciary - Cash and Investments</t>
  </si>
  <si>
    <t>Gen Fund - Encumbrances</t>
  </si>
  <si>
    <t>Units with Electric Operations have $.07, $.08, $.09</t>
  </si>
  <si>
    <t>Units with Water Sewer Operations have $.01</t>
  </si>
  <si>
    <t>CCH Unit Type</t>
  </si>
  <si>
    <t>CCH Unit Code</t>
  </si>
  <si>
    <t>Prior Year Amts.</t>
  </si>
  <si>
    <t>Select Your Unit's Name from the drop down box in cell D2</t>
  </si>
  <si>
    <t xml:space="preserve">All other items on this statement that were not included in total revenues, total expenditures, transfers in or out, or proceeds from long-term debt above.  </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</si>
  <si>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</si>
  <si>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</si>
  <si>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</si>
  <si>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</si>
  <si>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</si>
  <si>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</si>
  <si>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</si>
  <si>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</si>
  <si>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Advance To: Interfund loan receivable-portion of repayment plan longer than 12 months</t>
  </si>
  <si>
    <t>GF-Advance To - Asset</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</si>
  <si>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</si>
  <si>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</si>
  <si>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</si>
  <si>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</si>
  <si>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</si>
  <si>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</si>
  <si>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</si>
  <si>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</si>
  <si>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</si>
  <si>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</si>
  <si>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</si>
  <si>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</si>
  <si>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</si>
  <si>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</si>
  <si>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</si>
  <si>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https://www.nctreasurer.com/slg/lfm/financial-analysis/Pages/Analysis-by-Population.aspx</t>
  </si>
  <si>
    <t>OPEB
 Note or RSI</t>
  </si>
  <si>
    <t>Notes or formulas</t>
  </si>
  <si>
    <t>OPEB
RSI</t>
  </si>
  <si>
    <t/>
  </si>
  <si>
    <t>FS., Pension note or RSI</t>
  </si>
  <si>
    <t>Notes to the Financial Statements - Pension Note</t>
  </si>
  <si>
    <t>Not loaded to CCH</t>
  </si>
  <si>
    <t>Net Pension Liability</t>
  </si>
  <si>
    <t>Determination of Fiscal Health</t>
  </si>
  <si>
    <t>Fund Balance, Unassigned</t>
  </si>
  <si>
    <t>Current Liabilities - bond anticipation notes</t>
  </si>
  <si>
    <t>Current Liabilities - OPEB</t>
  </si>
  <si>
    <t>Current Liabilities - current liabilities payable from restricted assets</t>
  </si>
  <si>
    <t>Current Liabilities - current pension liabilities</t>
  </si>
  <si>
    <t>Current Liabilities - current compensated absences</t>
  </si>
  <si>
    <t>Total Current Liabilities including current portion of long-term debt</t>
  </si>
  <si>
    <t xml:space="preserve"> GF - Fund balance, Assigned </t>
  </si>
  <si>
    <t>GF - Fund Balance, Unassigned</t>
  </si>
  <si>
    <t>Acct #</t>
  </si>
  <si>
    <t>Fund balance, Assigned (total of all assigned components)</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</si>
  <si>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</si>
  <si>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</si>
  <si>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</si>
  <si>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</si>
  <si>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</si>
  <si>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</si>
  <si>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</si>
  <si>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</si>
  <si>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</si>
  <si>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</si>
  <si>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</si>
  <si>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</si>
  <si>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</si>
  <si>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</si>
  <si>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</si>
  <si>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Total OPEB benefits - total OPEB liability
If you do not provide benefit, please enter 0</t>
  </si>
  <si>
    <t>Total OPEB benefits- OPEB plan fiduciary net position
If no fiduciary net position, enter 0</t>
  </si>
  <si>
    <t>OPEB-Plan's fiduciary net position as a % of total OPEB liability</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</si>
  <si>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</si>
  <si>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</si>
  <si>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</si>
  <si>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</si>
  <si>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</si>
  <si>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</si>
  <si>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</si>
  <si>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</si>
  <si>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</si>
  <si>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</si>
  <si>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</si>
  <si>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</si>
  <si>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Dashboard; Determination of Fiscal Health</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</si>
  <si>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</si>
  <si>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</si>
  <si>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</si>
  <si>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</si>
  <si>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</si>
  <si>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</si>
  <si>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</si>
  <si>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</si>
  <si>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</si>
  <si>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</si>
  <si>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</si>
  <si>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</si>
  <si>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</si>
  <si>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</si>
  <si>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</si>
  <si>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</si>
  <si>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</si>
  <si>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</si>
  <si>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</si>
  <si>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</si>
  <si>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Performance Indicator</t>
  </si>
  <si>
    <t>Unit Number:</t>
  </si>
  <si>
    <t>Explanation of Performance Indicator</t>
  </si>
  <si>
    <t>Date the Auditor presented or plans to present the Audit to the Governing Board</t>
  </si>
  <si>
    <t>hidden data</t>
  </si>
  <si>
    <t>TD Auditor</t>
  </si>
  <si>
    <t>Auditor indicated that there was at least one Performance indicator of Concern on the PI tab</t>
  </si>
  <si>
    <t>Unit Name:</t>
  </si>
  <si>
    <t>D</t>
  </si>
  <si>
    <t>E</t>
  </si>
  <si>
    <t>F</t>
  </si>
  <si>
    <t>G</t>
  </si>
  <si>
    <t>H</t>
  </si>
  <si>
    <t>accounts set-up in 2020 that are equivalent to account 336</t>
  </si>
  <si>
    <t>Cell L219 contains formula to sum accounts listed in cell E219</t>
  </si>
  <si>
    <t xml:space="preserve">Gov - Select Current Liabilities </t>
  </si>
  <si>
    <t>Cell L224 contains link that has to be relinked to prior year  "YYYY Data(H)"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</si>
  <si>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</si>
  <si>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</si>
  <si>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</si>
  <si>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</si>
  <si>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Minimum Threshold</t>
  </si>
  <si>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</si>
  <si>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</si>
  <si>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</si>
  <si>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</si>
  <si>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</si>
  <si>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</si>
  <si>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</si>
  <si>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</si>
  <si>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</si>
  <si>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</si>
  <si>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</si>
  <si>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</si>
  <si>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</si>
  <si>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</si>
  <si>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</si>
  <si>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</si>
  <si>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</si>
  <si>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</si>
  <si>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</si>
  <si>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</si>
  <si>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</si>
  <si>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</si>
  <si>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</si>
  <si>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</si>
  <si>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</si>
  <si>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</si>
  <si>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</si>
  <si>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</si>
  <si>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</si>
  <si>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</si>
  <si>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</si>
  <si>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</si>
  <si>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</si>
  <si>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</si>
  <si>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</si>
  <si>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</si>
  <si>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</si>
  <si>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</si>
  <si>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</si>
  <si>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t>Messages</t>
  </si>
  <si>
    <t>Leave blank if data not available</t>
  </si>
  <si>
    <t>Select Unit Name from Drop Down List</t>
  </si>
  <si>
    <t>Section 1: Data Collection NOTE:  the data submitted below may be used in various published reports</t>
  </si>
  <si>
    <t>GENERAL FUND:</t>
  </si>
  <si>
    <t>Unit Results</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</si>
  <si>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</si>
  <si>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</si>
  <si>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</si>
  <si>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This indicator lists any other issues that the unit should address.</t>
  </si>
  <si>
    <t>I</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</si>
  <si>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</si>
  <si>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</si>
  <si>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</si>
  <si>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</si>
  <si>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</si>
  <si>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</si>
  <si>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</si>
  <si>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</si>
  <si>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</si>
  <si>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</si>
  <si>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</si>
  <si>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</si>
  <si>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</si>
  <si>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</si>
  <si>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</si>
  <si>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Intergovernmental Data Code</t>
  </si>
  <si>
    <t>Gov - Select Current Liabilities</t>
  </si>
  <si>
    <t>GA- Total General revenues (No transfers, special, extraordinary items)(SOA)</t>
  </si>
  <si>
    <t>Gen Fund - Any Adj. to Beginning Net Position</t>
  </si>
  <si>
    <t>Gen Fund - Total Expenditures</t>
  </si>
  <si>
    <t>Gen Fund - Proceeds from LTD</t>
  </si>
  <si>
    <t>OPEB
1-implicit rate only
2-no benefit
3-benfit
4- state health plan</t>
  </si>
  <si>
    <t>Yes  or "1" indicates unit has defined benefit other than the ones adm. By the state</t>
  </si>
  <si>
    <t>GF - Advance to</t>
  </si>
  <si>
    <t>Compliance opinion - enter "1" for clean Opinion or "2" for other than clean opinion</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</si>
  <si>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</si>
  <si>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</si>
  <si>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</si>
  <si>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</si>
  <si>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</si>
  <si>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</si>
  <si>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</si>
  <si>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</si>
  <si>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</si>
  <si>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</si>
  <si>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</si>
  <si>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</si>
  <si>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</si>
  <si>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</si>
  <si>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</si>
  <si>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</si>
  <si>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</si>
  <si>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</si>
  <si>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</si>
  <si>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</si>
  <si>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</si>
  <si>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</si>
  <si>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</si>
  <si>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</si>
  <si>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</si>
  <si>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</si>
  <si>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</si>
  <si>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</si>
  <si>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</si>
  <si>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Date the FO signed the Data Input worksheet</t>
  </si>
  <si>
    <t>Telephone number of the FO who signed the data input worksheet</t>
  </si>
  <si>
    <t>E-mail address of FO who signed the data input worksheet</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</si>
  <si>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</si>
  <si>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</si>
  <si>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</si>
  <si>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</si>
  <si>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</si>
  <si>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</si>
  <si>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</si>
  <si>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</si>
  <si>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</si>
  <si>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</si>
  <si>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</si>
  <si>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</si>
  <si>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</si>
  <si>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</si>
  <si>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</si>
  <si>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</si>
  <si>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</si>
  <si>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</si>
  <si>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</si>
  <si>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</si>
  <si>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</si>
  <si>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</si>
  <si>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</si>
  <si>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</si>
  <si>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</si>
  <si>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</si>
  <si>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</si>
  <si>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</si>
  <si>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</si>
  <si>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Net Total row 311 less row 351</t>
  </si>
  <si>
    <t>Not on Unit Data from Audit Worksheet</t>
  </si>
  <si>
    <t>Chief Financial Officer</t>
  </si>
  <si>
    <t>Governmental Activities - Benchmarking Tool uses account 336 in the code to calculate liquidity quick ratio.  Must be included on imported to CCH and SQL database.  Memos used these accounts as well.</t>
  </si>
  <si>
    <t>Telephone Number and Ext., etc.</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</si>
  <si>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</si>
  <si>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</si>
  <si>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</si>
  <si>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 xml:space="preserve">The Unit had material weaknesses, significant deficiencies, and/or statutory violations that should be addressed in the FPIC Response Letter.  </t>
  </si>
  <si>
    <t>This indicator lists whether the unit has any material weaknesses, significant deficiencies, or management letter comments that require a response.</t>
  </si>
  <si>
    <t>Marshall</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</si>
  <si>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</si>
  <si>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</si>
  <si>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</si>
  <si>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</si>
  <si>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</si>
  <si>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Trial Balance</t>
  </si>
  <si>
    <t xml:space="preserve">NC DEPARTMENT OF STATE TREASURER- STATE AND LOCAL GOVERNMENT FINANCE DIVISION
TD Info Completed by Auditor
</t>
  </si>
  <si>
    <t>Please see the INSTRUCTIONS worksheet before completing this form</t>
  </si>
  <si>
    <t>GF FBA% of Exp w/o Powell Bill Formula: (506+536-4-5-6-11+647)/(532+20+509-533-508)</t>
  </si>
  <si>
    <t>CCH Upload Batch Total</t>
  </si>
  <si>
    <t>Albemarle Regional Health Services</t>
  </si>
  <si>
    <t>Appalachian District Health</t>
  </si>
  <si>
    <t>Cabarrus Health Alliance</t>
  </si>
  <si>
    <t>Foothills Health District</t>
  </si>
  <si>
    <t>Granville/Vance District Health</t>
  </si>
  <si>
    <t>Martin/Tyrrell/Washington District Health</t>
  </si>
  <si>
    <t>Toe River Health District</t>
  </si>
  <si>
    <t>561205</t>
  </si>
  <si>
    <t>561200</t>
  </si>
  <si>
    <t>561208</t>
  </si>
  <si>
    <t>561206</t>
  </si>
  <si>
    <t>561202</t>
  </si>
  <si>
    <t>561204</t>
  </si>
  <si>
    <t>561207</t>
  </si>
  <si>
    <t>Angela</t>
  </si>
  <si>
    <t>Sue</t>
  </si>
  <si>
    <t>Nancy</t>
  </si>
  <si>
    <t>June</t>
  </si>
  <si>
    <t>Andrea</t>
  </si>
  <si>
    <t>BETTY</t>
  </si>
  <si>
    <t>Poole</t>
  </si>
  <si>
    <t>Yates</t>
  </si>
  <si>
    <t>Manning</t>
  </si>
  <si>
    <t>Freeman</t>
  </si>
  <si>
    <t>MCKINNEY</t>
  </si>
  <si>
    <t>12/1/2002</t>
  </si>
  <si>
    <t>11/18/2013</t>
  </si>
  <si>
    <t>1/8/2018</t>
  </si>
  <si>
    <t>Angela Poole</t>
  </si>
  <si>
    <t>Sue Yates</t>
  </si>
  <si>
    <t>Nancy Marshall</t>
  </si>
  <si>
    <t>June Manning</t>
  </si>
  <si>
    <t>252-338-4453</t>
  </si>
  <si>
    <t>336-372-5641 ext.1113</t>
  </si>
  <si>
    <t>704-920-1212</t>
  </si>
  <si>
    <t>828-287-6044</t>
  </si>
  <si>
    <t>919-690-2100</t>
  </si>
  <si>
    <t>252-791-3104</t>
  </si>
  <si>
    <t>828-688-5060</t>
  </si>
  <si>
    <t>angie.scott@apphealth.com</t>
  </si>
  <si>
    <t>Sue. Yates@CabarrusHealth.org</t>
  </si>
  <si>
    <t>nmarshall@foothillshd.org</t>
  </si>
  <si>
    <t>jmanning@gvdhd.org</t>
  </si>
  <si>
    <t>andrea.freeman@mtwdh.org</t>
  </si>
  <si>
    <t>betty.mckinney@toeriverhealth.org</t>
  </si>
  <si>
    <t>BETTY.MCKINNEY@TOERIVERHEALTH.ORG</t>
  </si>
  <si>
    <t>BETTY MCKINNEY</t>
  </si>
  <si>
    <t>Business Officer/CFO</t>
  </si>
  <si>
    <t>FS., OPEB note or RSI</t>
  </si>
  <si>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</si>
  <si>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t xml:space="preserve">Unit's share of Retirement Health Benefit Fund (FHBF) Net OPEB Liability ($s)
</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</si>
  <si>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(ifapplicable).</t>
    </r>
  </si>
  <si>
    <t>Unit Data from Audit Worksheet tab: (506+536-4-5-6)/(532+20-533)</t>
  </si>
  <si>
    <r>
      <t xml:space="preserve">Fund balance available for appropriation is an important reserve for local governments to provide cash flow during periods of declining revenues and to be used for emergencies and unforeseen expenditures.  </t>
    </r>
    <r>
      <rPr>
        <b/>
        <sz val="12"/>
        <color theme="1"/>
        <rFont val="Calibri"/>
        <family val="2"/>
        <scheme val="minor"/>
      </rPr>
      <t>Note one month of expenditures is equal to 8.33%.</t>
    </r>
    <r>
      <rPr>
        <sz val="12"/>
        <color theme="1"/>
        <rFont val="Calibri"/>
        <family val="2"/>
        <scheme val="minor"/>
      </rPr>
      <t xml:space="preserve">  In your Response Letter please provide detail plans on how your unit will improve your available fund balance.  Normally, a unit has to either increasing revenues or decreasing expenditures.  </t>
    </r>
  </si>
  <si>
    <t>TD Info Completed by Auditor : CCH acct # 1058, 955 and 957</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</si>
  <si>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J14 to the right and in your FPIC Response.</t>
    </r>
  </si>
  <si>
    <t>1.</t>
  </si>
  <si>
    <t>2.</t>
  </si>
  <si>
    <t>3.</t>
  </si>
  <si>
    <t>4.</t>
  </si>
  <si>
    <t>=626-627-628-629-630-631-632 - (632 will not be on district health DIW)</t>
  </si>
  <si>
    <t># of other matters that auditor asked the unit to respond to.</t>
  </si>
  <si>
    <r>
      <t xml:space="preserve">Mark to Market unrealized losses in the General Fund. </t>
    </r>
    <r>
      <rPr>
        <sz val="11"/>
        <color theme="5" tint="-0.499984740745262"/>
        <rFont val="Calibri"/>
        <family val="2"/>
        <scheme val="minor"/>
      </rPr>
      <t>(enter as a negative number)</t>
    </r>
  </si>
  <si>
    <t>TD Info Completed by Auditor tab: CCH acct # 973</t>
  </si>
  <si>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</si>
  <si>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t>If unit is an employer participant in one of the State Cost Sharing Plans rows 61-63 should be blank.  Unless they have an additional single employer plan.</t>
  </si>
  <si>
    <t>Is there a finding for lack of technical skills, knowledge and experience (SKE) at this unit</t>
  </si>
  <si>
    <t>Mark to Market unrealized losses in the General Fund</t>
  </si>
  <si>
    <t>Number of significant deficiency findings</t>
  </si>
  <si>
    <t>Number of material weaknesses findings</t>
  </si>
  <si>
    <t xml:space="preserve">Gen Fund - Total Expenditures </t>
  </si>
  <si>
    <t xml:space="preserve">Gen Fund - Proceeds from LTD </t>
  </si>
  <si>
    <t>Gen Fund - Any Adj. to Beginning Net Assets</t>
  </si>
  <si>
    <t>Did your audit disclose as a finding any statutory violations (not including budget violations) (Yes or No)</t>
  </si>
  <si>
    <t xml:space="preserve"> Did the unit have a board-appointed finance officer the entire fiscal year (Yes or No)</t>
  </si>
  <si>
    <t xml:space="preserve">Calculation of Fund Balance Available at June 30 
Including Debt Service Fund for Performance Indicator
</t>
  </si>
  <si>
    <t>Account Number</t>
  </si>
  <si>
    <t>Fund Balance Available for Performance Indicator</t>
  </si>
  <si>
    <t>General Fund Cash and investments - unrestricted…........................................................................................................</t>
  </si>
  <si>
    <t>General Fund Cash and investments - restricted…........................................................................................................</t>
  </si>
  <si>
    <t>Less:</t>
  </si>
  <si>
    <t>Liabilities- General Fund…...................................................................................................................................................</t>
  </si>
  <si>
    <t>Gen Fund - Current Liabilities</t>
  </si>
  <si>
    <t>Encumbrances at June 30 - General Fund (listed in the notes)</t>
  </si>
  <si>
    <t>Unavailable or unearned revenues arising from cash receipts - General Fund…............................................................</t>
  </si>
  <si>
    <t>Gen Fund -deferred inflows derived from Cash Receipts</t>
  </si>
  <si>
    <t>Fund Balance Available</t>
  </si>
  <si>
    <t>Formula</t>
  </si>
  <si>
    <t xml:space="preserve">Expenditures: </t>
  </si>
  <si>
    <t>Total expenditures - General Fund…................................................................................................................................</t>
  </si>
  <si>
    <t>Adjustments:</t>
  </si>
  <si>
    <t>Transfers out-General Fund…......................................................................................................................................................</t>
  </si>
  <si>
    <t>Gen Fund - Transfer Out</t>
  </si>
  <si>
    <t>Negative Debt Refunding….................................................................................................................................................</t>
  </si>
  <si>
    <t>Debt Refunding - Net refunding proceeds against debt payoff and if negative place results on this line.</t>
  </si>
  <si>
    <t>Issuance of capital leases &amp; installment purchases - General Fund….............................</t>
  </si>
  <si>
    <t>Positive Debt Refunding…...................................................................................................................................................</t>
  </si>
  <si>
    <t>Debt Refunding - Net refunding proceeds against debt payoff and if positive place results on this line.</t>
  </si>
  <si>
    <t>Total expenditures (As Adjusted)….................................................</t>
  </si>
  <si>
    <t>Fund Balance Available  as % of Expenditures….........</t>
  </si>
  <si>
    <t>Fund Balance Available for Appropriation/Total Expenditure (As Adjusted)</t>
  </si>
  <si>
    <t>=532+20+509-533-508-1050</t>
  </si>
  <si>
    <t>Statutory Calculation of Fund Balance Available for Appropriation At June 30 for the General Fund
Restricted - Stabilization by State Statute</t>
  </si>
  <si>
    <t>Total</t>
  </si>
  <si>
    <t>Without Including Restricted Cash</t>
  </si>
  <si>
    <t>Fund Balance Available for Appropriation - G.S. §159-8(a)</t>
  </si>
  <si>
    <t xml:space="preserve">Unrestricted Cash and Investments </t>
  </si>
  <si>
    <t xml:space="preserve">Restricted cash and investments </t>
  </si>
  <si>
    <t>Liabilities……………………………………………………………….………………………….</t>
  </si>
  <si>
    <t>Encumbrances at June 30 (listed in the notes)……………………………...…………………………</t>
  </si>
  <si>
    <t>Unavailable or Unearned Revenues Arising from Cash Receipts ……………………………</t>
  </si>
  <si>
    <t>Fund Balance Available for Appropriation ……………………………………………………….</t>
  </si>
  <si>
    <t>Column C Formula</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</si>
  <si>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</si>
  <si>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</si>
  <si>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</si>
  <si>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</si>
  <si>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</si>
  <si>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</si>
  <si>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</si>
  <si>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</si>
  <si>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</si>
  <si>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</si>
  <si>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 xml:space="preserve"> Restricted Cash</t>
  </si>
  <si>
    <t>Expenditures - General Fund</t>
  </si>
  <si>
    <t>Total Expenditures - General Fund ………………………………..………………………………..</t>
  </si>
  <si>
    <t>Adjustments</t>
  </si>
  <si>
    <t xml:space="preserve">    Transfers Out …………………………...…………………………………...…….</t>
  </si>
  <si>
    <t xml:space="preserve">    Negative Debt Refunding</t>
  </si>
  <si>
    <t xml:space="preserve">    Issuance of Capital Leases &amp; Installment Purchases ……………...………….</t>
  </si>
  <si>
    <t xml:space="preserve">    Positive Debt Refunding</t>
  </si>
  <si>
    <t xml:space="preserve">          Total Expenditures (As Adjusted) ………………………………...…………………….</t>
  </si>
  <si>
    <t xml:space="preserve">    Fund Balance Available  as % of Expenditures …………………………..........</t>
  </si>
  <si>
    <t>=532+20+509-533-508</t>
  </si>
  <si>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from drop down list.
</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</si>
  <si>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</si>
  <si>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</si>
  <si>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Telephone number - </t>
    </r>
    <r>
      <rPr>
        <b/>
        <sz val="11"/>
        <color theme="1"/>
        <rFont val="Calibri"/>
        <family val="2"/>
        <scheme val="minor"/>
      </rPr>
      <t>enter only telephone number</t>
    </r>
    <r>
      <rPr>
        <sz val="11"/>
        <color theme="1"/>
        <rFont val="Calibri"/>
        <family val="2"/>
        <scheme val="minor"/>
      </rPr>
      <t xml:space="preserve">   ###-###-####</t>
    </r>
  </si>
  <si>
    <t>=506+536-4-6-5</t>
  </si>
  <si>
    <t>=9-(506+536-4-6-5)</t>
  </si>
  <si>
    <t>=(9-(506+536-4-6-5)-7</t>
  </si>
  <si>
    <t>Column E Formula</t>
  </si>
  <si>
    <t>=506-4-6-5</t>
  </si>
  <si>
    <t>Enter telephone extension, etc.</t>
  </si>
  <si>
    <t>Data documenting the unit's compliance with General Statue 159-25 is captured in account numbers 947, 948, 949, 950, and 952.</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</si>
  <si>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</si>
  <si>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</si>
  <si>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t>For units of government that have Proprietary Funds that do not prepare Government-Wide Financial Statement need to answer the following questions.</t>
  </si>
  <si>
    <t xml:space="preserve">"Certain" Special Purpose Governments as defined by GASB 34 (a special purpose government that only has proprietary funds (no governmental funds)) are not required </t>
  </si>
  <si>
    <t>to prepare Government Wide Statements but can use an alternate presentation.  If your unit is a Special Purpose Government that did not prepare  Government Wide</t>
  </si>
  <si>
    <t xml:space="preserve">Statements but can use an alternate presentation.  If your unit is a Special Purpose Government that did not prepare  Government Wide financial statements please </t>
  </si>
  <si>
    <t>answer the following questions.   A special purpose government should not have completed questions in the Governmental Activities section in rows 7 through 39</t>
  </si>
  <si>
    <t>Revenue, Expenses &amp; Changes in Fund Net Position</t>
  </si>
  <si>
    <r>
      <rPr>
        <b/>
        <u/>
        <sz val="11"/>
        <color rgb="FFFF0000"/>
        <rFont val="Calibri"/>
        <family val="2"/>
        <scheme val="minor"/>
      </rPr>
      <t>All Proprietary Funds</t>
    </r>
    <r>
      <rPr>
        <u/>
        <sz val="11"/>
        <color theme="1"/>
        <rFont val="Calibri"/>
        <family val="2"/>
        <scheme val="minor"/>
      </rPr>
      <t xml:space="preserve"> -total </t>
    </r>
    <r>
      <rPr>
        <b/>
        <u/>
        <sz val="11"/>
        <color rgb="FFFF0000"/>
        <rFont val="Calibri"/>
        <family val="2"/>
        <scheme val="minor"/>
      </rPr>
      <t>of all</t>
    </r>
    <r>
      <rPr>
        <u/>
        <sz val="11"/>
        <color theme="1"/>
        <rFont val="Calibri"/>
        <family val="2"/>
        <scheme val="minor"/>
      </rPr>
      <t xml:space="preserve"> expenses excluding transfers out</t>
    </r>
  </si>
  <si>
    <r>
      <rPr>
        <b/>
        <u/>
        <sz val="11"/>
        <color rgb="FFFF0000"/>
        <rFont val="Calibri"/>
        <family val="2"/>
        <scheme val="minor"/>
      </rPr>
      <t>All Proprietary Funds</t>
    </r>
    <r>
      <rPr>
        <u/>
        <sz val="11"/>
        <color theme="1"/>
        <rFont val="Calibri"/>
        <family val="2"/>
        <scheme val="minor"/>
      </rPr>
      <t xml:space="preserve"> -Depreciation and amortization expense</t>
    </r>
  </si>
  <si>
    <t>Cash Flow Statement</t>
  </si>
  <si>
    <r>
      <rPr>
        <b/>
        <u/>
        <sz val="11"/>
        <color rgb="FFFF0000"/>
        <rFont val="Calibri"/>
        <family val="2"/>
        <scheme val="minor"/>
      </rPr>
      <t>All Proprietary Funds</t>
    </r>
    <r>
      <rPr>
        <u/>
        <sz val="11"/>
        <color theme="1"/>
        <rFont val="Calibri"/>
        <family val="2"/>
        <scheme val="minor"/>
      </rPr>
      <t xml:space="preserve"> -Principal paid on long-term debt.  Amount should be reduced by principal payments for debt refunding.</t>
    </r>
  </si>
  <si>
    <t>Please enter page number if information included in the audit report/other communications</t>
  </si>
  <si>
    <t>Did your audit disclose as a finding any statutory violations? (not including budget violations) (Yes or No) If the answer  is "Yes", review whether this needs to be disclosed in the Stewardship, Compliance and Accountability Note</t>
  </si>
  <si>
    <t>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</si>
  <si>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</si>
  <si>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</si>
  <si>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 xml:space="preserve">Number of significant deficiency findings (financial statement findings only)
</t>
    </r>
    <r>
      <rPr>
        <sz val="11"/>
        <color rgb="FFFF0000"/>
        <rFont val="Calibri"/>
        <family val="2"/>
        <scheme val="minor"/>
      </rPr>
      <t>Exclude findings reported in questions 907, 951</t>
    </r>
  </si>
  <si>
    <r>
      <t xml:space="preserve">Number of material weaknesses findings (financial statements findings only)
</t>
    </r>
    <r>
      <rPr>
        <sz val="11"/>
        <color rgb="FFFF0000"/>
        <rFont val="Calibri"/>
        <family val="2"/>
        <scheme val="minor"/>
      </rPr>
      <t xml:space="preserve">Exclude findings reported in questions 907, 951 </t>
    </r>
  </si>
  <si>
    <t xml:space="preserve">Is there is a going concern noted in the audit report? </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</si>
  <si>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</si>
  <si>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 xml:space="preserve">Was an AU-C Section 260 (The Auditor's Communication With Those Charged With Governance) letter issued?     </t>
  </si>
  <si>
    <t>Was an AU-C Section 265 (Communicating Internal Control Related Matters Identified in an Audit) letter issued?</t>
  </si>
  <si>
    <t>Does the Performance Indicator Print worksheet in this workbook have a red shaded cell?</t>
  </si>
  <si>
    <t>Section 2:</t>
  </si>
  <si>
    <t xml:space="preserve">Does the unit have a self-insurance fund? </t>
  </si>
  <si>
    <t>If the unit is self-insured for employee health care, does the unit use a qualified consultant to establish rates and appropriate reserve levels?</t>
  </si>
  <si>
    <r>
      <t xml:space="preserve">Does the Unit have a non-state administered pension plan?
</t>
    </r>
    <r>
      <rPr>
        <sz val="11"/>
        <color theme="5" tint="-0.249977111117893"/>
        <rFont val="Calibri"/>
        <family val="2"/>
        <scheme val="minor"/>
      </rPr>
      <t>(Note - OPEB is not a pension plan.)</t>
    </r>
  </si>
  <si>
    <t>Stoop</t>
  </si>
  <si>
    <t>PERMANENT</t>
  </si>
  <si>
    <t>3/19/2018</t>
  </si>
  <si>
    <t>YES</t>
  </si>
  <si>
    <t>Ashley Stoop</t>
  </si>
  <si>
    <t>Andrea Freeman</t>
  </si>
  <si>
    <t>Health Director/ Finance Officer</t>
  </si>
  <si>
    <t>Deputy Director / Finance Officer</t>
  </si>
  <si>
    <t>11/23/2022</t>
  </si>
  <si>
    <t>11/21/2022</t>
  </si>
  <si>
    <t>10/28/2022</t>
  </si>
  <si>
    <t>11/30/2022</t>
  </si>
  <si>
    <t>11/10/2022</t>
  </si>
  <si>
    <t>1/24/2023</t>
  </si>
  <si>
    <t>10/10/2022</t>
  </si>
  <si>
    <t>252-338-4404</t>
  </si>
  <si>
    <t>252-491-3104</t>
  </si>
  <si>
    <t>astoop@arhs-nc.org</t>
  </si>
  <si>
    <t>nmarshall@foothillshd.orv</t>
  </si>
  <si>
    <t>Number of other matters that auditor asked the unit to respond to.</t>
  </si>
  <si>
    <t>The Auditor will submit the Audit Report to the LGC within five months plus one day after the fiscal year end.-á (for units with a June 30th fiscal year-end this would be December 1)-á-á Select Yes or No</t>
  </si>
  <si>
    <t>11/22/2022</t>
  </si>
  <si>
    <t>1/10/2023</t>
  </si>
  <si>
    <t>7/1/2022</t>
  </si>
  <si>
    <t>12/20/2022</t>
  </si>
  <si>
    <t>Mark to Market unrealized losses in the General Fund.</t>
  </si>
  <si>
    <t>Did the unit have a board-appointed finance officer the entire fiscal year? (Yes or No)?</t>
  </si>
  <si>
    <t>Date Audit First Received</t>
  </si>
  <si>
    <t>2022-11-23</t>
  </si>
  <si>
    <t>2022-12-01</t>
  </si>
  <si>
    <t>2022-10-28</t>
  </si>
  <si>
    <t>2022-11-30</t>
  </si>
  <si>
    <t>2022-11-12</t>
  </si>
  <si>
    <t>2023-01-24</t>
  </si>
  <si>
    <t>2022-10-10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</si>
  <si>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</si>
  <si>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</si>
  <si>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</si>
  <si>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</si>
  <si>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All Proprietary Funds -total of all expenses excluding transfers out</t>
  </si>
  <si>
    <t>All Proprietary Funds -Depreciation and amortization expense</t>
  </si>
  <si>
    <t>All Proprietary Funds -Principal paid on long-term debt.  Amount should be reduced by principal payments for debt refunding</t>
  </si>
  <si>
    <t>If the answer to 1059 is "No," then was the unit without a board-appointed interim or permanent finance officer for more than 2 weeks at any time in the fiscal year</t>
  </si>
  <si>
    <t xml:space="preserve">Was the finance officer or interim finance officer bonded pursuant to G.S. 159-29 </t>
  </si>
  <si>
    <t>Is there is a going concern noted in the audit report</t>
  </si>
  <si>
    <t>Does the unit have a self-insurance fund</t>
  </si>
  <si>
    <t>If the unit is self-insured for employee health care, does the unit use a qualified consultant to establish rates and appropriate reserve levels</t>
  </si>
  <si>
    <t>Amount of ARPA funds expended in total for fiscal year for non-capital purposes</t>
  </si>
  <si>
    <t>What date was the audit report submitted to the LGC?  (Note audit reports are due four months after fiscal year end regardless of the contract submission date.)</t>
  </si>
  <si>
    <t xml:space="preserve">What date was the audit report submitted to the LGC?  </t>
  </si>
  <si>
    <t>TD Info Completed by Auditor tab: CCH acct # 1079</t>
  </si>
  <si>
    <t>J</t>
  </si>
  <si>
    <t>C25</t>
  </si>
  <si>
    <t>C24</t>
  </si>
  <si>
    <t>Does the Unit have a non-state administered pension plan</t>
  </si>
  <si>
    <t>Must be linked to unit number on Unit Data from Audit Worksheet tab</t>
  </si>
  <si>
    <r>
      <t>Please list the amount of ARPA funds expended in total this fiscal year for non-capital purposes.  Enter</t>
    </r>
    <r>
      <rPr>
        <b/>
        <sz val="11"/>
        <color theme="1"/>
        <rFont val="Calibri"/>
        <family val="2"/>
        <scheme val="minor"/>
      </rPr>
      <t xml:space="preserve">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</si>
  <si>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t>Fiscal Year 2024</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</si>
  <si>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</si>
  <si>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</si>
  <si>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</si>
  <si>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</si>
  <si>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</si>
  <si>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</si>
  <si>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</si>
  <si>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</si>
  <si>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</si>
  <si>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t>If the fiscal year-end is other than 6/30/2024, 9/30/2024, 12/31/2024 or 3/31/2025, please contact us.</t>
  </si>
  <si>
    <t xml:space="preserve"> Fiscal Year 2024 -  Data Input Workbook incorporates the
Unit Data from Audit Worksheet, TD Info Completed by Auditor Worksheet, Performance Indicators Print Worksheet</t>
  </si>
  <si>
    <t>Kim</t>
  </si>
  <si>
    <t>Angie</t>
  </si>
  <si>
    <t>Betty</t>
  </si>
  <si>
    <t>Outland</t>
  </si>
  <si>
    <t>McKinney</t>
  </si>
  <si>
    <t>10/1/2018</t>
  </si>
  <si>
    <t>Kim Outland</t>
  </si>
  <si>
    <t>Angie Poole</t>
  </si>
  <si>
    <t>Betty McKinney</t>
  </si>
  <si>
    <t>Finance Officer/Deputy Health Director</t>
  </si>
  <si>
    <t>11/28/2023</t>
  </si>
  <si>
    <t>11/25/2023</t>
  </si>
  <si>
    <t>10/26/2023</t>
  </si>
  <si>
    <t>11/29/2023</t>
  </si>
  <si>
    <t>10/25/2023</t>
  </si>
  <si>
    <t>11/30/2023</t>
  </si>
  <si>
    <t>11/9/2023</t>
  </si>
  <si>
    <t>828-688-5066</t>
  </si>
  <si>
    <t>Kim.Outland@arhs-nc.org</t>
  </si>
  <si>
    <t>Sue.Yates@CabarrusHealth.org</t>
  </si>
  <si>
    <t>jmanning@gvph.org</t>
  </si>
  <si>
    <t>Were there any issues or other matters presented to the Governing Board regarding internal controls (not already listed as a material weakness or significant deficiency?</t>
  </si>
  <si>
    <t>7/1/2023</t>
  </si>
  <si>
    <t>12/19/2023</t>
  </si>
  <si>
    <t>1/9/2024</t>
  </si>
  <si>
    <t>2023-11-30</t>
  </si>
  <si>
    <t>2023-10-27</t>
  </si>
  <si>
    <t>2023-11-29</t>
  </si>
  <si>
    <t>2023-10-31</t>
  </si>
  <si>
    <t>2023-11-20</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</si>
  <si>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</si>
  <si>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</si>
  <si>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</si>
  <si>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</si>
  <si>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All Proprietary Funds -Principal paid on long-term debt.  Amount should be reduced by principal payments for debt refunding.</t>
  </si>
  <si>
    <t>If the answer to 1059 is "No" then was the unit without a board-appointed interim or permanent finance officer for more than 2 weeks at any time in the fiscal year? (Note:  Please include a noncompliance finding related to GS 159-24, GS 159-25(a)(2) or GS</t>
  </si>
  <si>
    <t>What date was the audit report submitted to the LGC?  (Note audit reports are due four months after fiscal year end regardless of the contract submission date.)  Enter as "MM/DD/YYYY"</t>
  </si>
  <si>
    <t>10/27/2023</t>
  </si>
  <si>
    <t>10/31/2023</t>
  </si>
  <si>
    <t>PY1</t>
  </si>
  <si>
    <r>
      <t xml:space="preserve">Date the auditor presented or plans to present Financial Performance Indicators of Concern (FPIC) to the Governing Board.  </t>
    </r>
    <r>
      <rPr>
        <sz val="11"/>
        <color theme="9" tint="-0.499984740745262"/>
        <rFont val="Calibri"/>
        <family val="2"/>
        <scheme val="minor"/>
      </rPr>
      <t>If there are no FPICs to present to the governing board,  enter "7/1/2024" to indicate that a FPIC response is not required.</t>
    </r>
  </si>
  <si>
    <t>PY2</t>
  </si>
  <si>
    <t>Audit Year 2022</t>
  </si>
  <si>
    <t>CCH Batch Total</t>
  </si>
  <si>
    <t>Audit Year 2023</t>
  </si>
  <si>
    <t xml:space="preserve">Was a  Management Letter issued by the auditor to the unit of government? </t>
  </si>
  <si>
    <r>
      <t xml:space="preserve">Please enter the fiscal year end reported on the unit's audited financial statements if other than 6/30/2024.                        </t>
    </r>
    <r>
      <rPr>
        <b/>
        <sz val="11"/>
        <color theme="1"/>
        <rFont val="Calibri"/>
        <family val="2"/>
        <scheme val="minor"/>
      </rPr>
      <t>DO NOT DELETE 6/30/2024 if applicable</t>
    </r>
    <r>
      <rPr>
        <sz val="11"/>
        <color theme="1"/>
        <rFont val="Calibri"/>
        <family val="2"/>
        <scheme val="minor"/>
      </rPr>
      <t>.  Format "MM/DD/YYYY"</t>
    </r>
  </si>
  <si>
    <r>
      <t xml:space="preserve">The questions on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</si>
  <si>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t>Version Date 8/31/2024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</si>
</sst>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_);\(0.0\)"/>
    <numFmt numFmtId="171" formatCode="_(* #,##0.0000_);_(* \(#,##0.0000\);_(* &quot;-&quot;??_);_(@_)"/>
    <numFmt numFmtId="172" formatCode="#,##0.0_);\(#,##0.0\)"/>
    <numFmt numFmtId="173" formatCode="_(* #,##0.00_);_(* \(#,##0.00\);_(* &quot;-&quot;_);_(@_)"/>
    <numFmt numFmtId="174" formatCode="_(* #,##0.00%_);[Red]_(* \(#,##0.00%\);_(0.00%_);@"/>
    <numFmt numFmtId="175" formatCode="m/d/yy;@"/>
    <numFmt numFmtId="176" formatCode="mm/dd/yyyy"/>
    <numFmt numFmtId="177" formatCode="#,##0.0"/>
    <numFmt numFmtId="178" formatCode="[&lt;=9999999]###\-####;\(###\)\ ###\-####"/>
    <numFmt numFmtId="179" formatCode="###\-###\-####"/>
    <numFmt numFmtId="180" formatCode="@*."/>
  </numFmts>
  <fonts count="179"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sz val="8"/>
      <color theme="0"/>
      <name val="Calibri"/>
      <family val="2"/>
      <scheme val="minor"/>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color rgb="FF000000"/>
      <name val="Verdana"/>
      <family val="2"/>
    </font>
    <font>
      <sz val="10"/>
      <name val="Arial"/>
      <family val="2"/>
    </font>
    <font>
      <sz val="8"/>
      <name val="Arial"/>
      <family val="2"/>
    </font>
    <font>
      <sz val="12"/>
      <name val="Garamond"/>
      <family val="1"/>
    </font>
    <font>
      <sz val="10"/>
      <color rgb="FF000000"/>
      <name val="Times New Roman"/>
      <family val="1"/>
    </font>
    <font>
      <i/>
      <sz val="14"/>
      <color theme="1"/>
      <name val="Calibri"/>
      <family val="2"/>
      <scheme val="minor"/>
    </font>
    <font>
      <b/>
      <u/>
      <sz val="12"/>
      <color theme="1"/>
      <name val="Calibri"/>
      <family val="2"/>
      <scheme val="minor"/>
    </font>
    <font>
      <b/>
      <u/>
      <sz val="16"/>
      <color theme="1"/>
      <name val="Calibri"/>
      <family val="2"/>
      <scheme val="minor"/>
    </font>
    <font>
      <sz val="10"/>
      <color indexed="8"/>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4"/>
      <name val="Calibri"/>
      <family val="2"/>
      <scheme val="minor"/>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sz val="11"/>
      <color theme="5" tint="-0.499984740745262"/>
      <name val="Calibri"/>
      <family val="2"/>
      <scheme val="minor"/>
    </font>
    <font>
      <b/>
      <i/>
      <sz val="12"/>
      <color rgb="FFFF0000"/>
      <name val="Cambria"/>
      <family val="1"/>
    </font>
    <font>
      <b/>
      <u/>
      <sz val="14"/>
      <color theme="1"/>
      <name val="Calibri"/>
      <family val="2"/>
      <scheme val="minor"/>
    </font>
    <font>
      <b/>
      <u/>
      <sz val="10"/>
      <color theme="1"/>
      <name val="Calibri"/>
      <family val="2"/>
      <scheme val="minor"/>
    </font>
    <font>
      <u/>
      <sz val="10"/>
      <color theme="1"/>
      <name val="Calibri"/>
      <family val="2"/>
      <scheme val="minor"/>
    </font>
    <font>
      <sz val="11"/>
      <color theme="9" tint="-0.499984740745262"/>
      <name val="Calibri"/>
      <family val="2"/>
      <scheme val="minor"/>
    </font>
    <font>
      <b/>
      <u/>
      <sz val="11"/>
      <color rgb="FFFF0000"/>
      <name val="Calibri"/>
      <family val="2"/>
      <scheme val="minor"/>
    </font>
    <font>
      <b/>
      <u/>
      <sz val="11"/>
      <color theme="10"/>
      <name val="Calibri"/>
      <family val="2"/>
      <scheme val="minor"/>
    </font>
    <font>
      <b/>
      <i/>
      <u/>
      <sz val="12"/>
      <name val="Cambria"/>
      <family val="1"/>
    </font>
  </fonts>
  <fills count="82">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DCFDD3"/>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theme="9" tint="0.79998168889431442"/>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theme="1" tint="0.499984740745262"/>
      </left>
      <right/>
      <top style="thin">
        <color theme="1" tint="0.499984740745262"/>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theme="3" tint="0.59996337778862885"/>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3173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0" borderId="0"/>
    <xf numFmtId="0" fontId="65" fillId="0" borderId="0"/>
    <xf numFmtId="0" fontId="65" fillId="0" borderId="0"/>
    <xf numFmtId="0" fontId="64" fillId="0" borderId="0"/>
    <xf numFmtId="0" fontId="65" fillId="0" borderId="0"/>
    <xf numFmtId="0" fontId="65" fillId="0" borderId="0"/>
    <xf numFmtId="0" fontId="66" fillId="0" borderId="0"/>
    <xf numFmtId="0" fontId="65"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4"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4" fillId="0" borderId="0"/>
    <xf numFmtId="0" fontId="64" fillId="0" borderId="0"/>
    <xf numFmtId="0" fontId="64" fillId="0" borderId="0"/>
    <xf numFmtId="0" fontId="64" fillId="0" borderId="0"/>
    <xf numFmtId="0" fontId="64" fillId="0" borderId="0"/>
    <xf numFmtId="0" fontId="11" fillId="0" borderId="0"/>
    <xf numFmtId="0" fontId="64" fillId="0" borderId="0"/>
    <xf numFmtId="0" fontId="6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3" fillId="0" borderId="0"/>
    <xf numFmtId="0" fontId="33" fillId="0" borderId="0"/>
    <xf numFmtId="0" fontId="21" fillId="0" borderId="0"/>
    <xf numFmtId="0" fontId="33" fillId="0" borderId="0"/>
    <xf numFmtId="0" fontId="33" fillId="0" borderId="0"/>
    <xf numFmtId="0" fontId="33" fillId="0" borderId="0"/>
    <xf numFmtId="0" fontId="64"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11"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33" fillId="0" borderId="0"/>
    <xf numFmtId="0" fontId="33" fillId="0" borderId="0"/>
    <xf numFmtId="0" fontId="33" fillId="0" borderId="0"/>
    <xf numFmtId="0" fontId="33"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5"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6"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5" applyNumberFormat="0" applyFill="0" applyAlignment="0" applyProtection="0"/>
    <xf numFmtId="0" fontId="71" fillId="0" borderId="46" applyNumberFormat="0" applyFill="0" applyAlignment="0" applyProtection="0"/>
    <xf numFmtId="0" fontId="72" fillId="0" borderId="47" applyNumberFormat="0" applyFill="0" applyAlignment="0" applyProtection="0"/>
    <xf numFmtId="0" fontId="72" fillId="0" borderId="0" applyNumberFormat="0" applyFill="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5" fillId="37" borderId="48" applyNumberFormat="0" applyAlignment="0" applyProtection="0"/>
    <xf numFmtId="0" fontId="76" fillId="38" borderId="49" applyNumberFormat="0" applyAlignment="0" applyProtection="0"/>
    <xf numFmtId="0" fontId="77" fillId="38" borderId="48" applyNumberFormat="0" applyAlignment="0" applyProtection="0"/>
    <xf numFmtId="0" fontId="78" fillId="0" borderId="50" applyNumberFormat="0" applyFill="0" applyAlignment="0" applyProtection="0"/>
    <xf numFmtId="0" fontId="79" fillId="39" borderId="51" applyNumberFormat="0" applyAlignment="0" applyProtection="0"/>
    <xf numFmtId="0" fontId="67" fillId="0" borderId="0" applyNumberFormat="0" applyFill="0" applyBorder="0" applyAlignment="0" applyProtection="0"/>
    <xf numFmtId="0" fontId="39" fillId="0" borderId="53" applyNumberFormat="0" applyFill="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6" borderId="0" applyNumberFormat="0" applyBorder="0" applyAlignment="0" applyProtection="0"/>
    <xf numFmtId="0" fontId="33" fillId="40" borderId="52"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4"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4" fontId="11" fillId="0" borderId="0">
      <alignment horizontal="right"/>
    </xf>
    <xf numFmtId="49" fontId="11" fillId="0" borderId="0"/>
    <xf numFmtId="49" fontId="81" fillId="47" borderId="0">
      <alignment horizontal="right" vertical="center"/>
    </xf>
    <xf numFmtId="49" fontId="81" fillId="47" borderId="0">
      <alignment horizontal="left" vertical="center"/>
    </xf>
    <xf numFmtId="49" fontId="81" fillId="47" borderId="0">
      <alignment horizontal="center" vertical="center"/>
    </xf>
    <xf numFmtId="49" fontId="81" fillId="47" borderId="0">
      <alignment horizontal="center" vertical="center"/>
    </xf>
    <xf numFmtId="49" fontId="81" fillId="47" borderId="0">
      <alignment horizontal="right" vertical="center"/>
    </xf>
    <xf numFmtId="40" fontId="81" fillId="47" borderId="0">
      <alignment horizontal="right"/>
    </xf>
    <xf numFmtId="49" fontId="81" fillId="47"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4" fontId="11" fillId="0" borderId="0">
      <alignment horizontal="right"/>
    </xf>
    <xf numFmtId="49" fontId="11" fillId="0" borderId="0"/>
    <xf numFmtId="49" fontId="81" fillId="47" borderId="0">
      <alignment horizontal="center" vertical="center"/>
    </xf>
    <xf numFmtId="49" fontId="81" fillId="47" borderId="0">
      <alignment horizontal="center" vertical="center"/>
    </xf>
    <xf numFmtId="174" fontId="81" fillId="47" borderId="0">
      <alignment horizontal="center" vertical="center"/>
    </xf>
    <xf numFmtId="49" fontId="81" fillId="47"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4"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4" fontId="82" fillId="0" borderId="14">
      <alignment horizontal="right"/>
    </xf>
    <xf numFmtId="49" fontId="82" fillId="0" borderId="0">
      <alignment horizontal="right"/>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81" fillId="47"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48" borderId="0">
      <alignment horizontal="center" vertical="center"/>
    </xf>
    <xf numFmtId="49" fontId="11" fillId="48" borderId="0">
      <alignment horizontal="left" vertical="center"/>
    </xf>
    <xf numFmtId="49" fontId="82" fillId="48" borderId="0">
      <alignment horizontal="center" vertical="center"/>
    </xf>
    <xf numFmtId="0" fontId="82" fillId="49" borderId="0">
      <alignment horizontal="left"/>
    </xf>
    <xf numFmtId="49" fontId="11" fillId="0" borderId="0"/>
    <xf numFmtId="0" fontId="82" fillId="49" borderId="0">
      <alignment horizontal="left"/>
    </xf>
    <xf numFmtId="40" fontId="82" fillId="0" borderId="0">
      <alignment horizontal="right"/>
    </xf>
    <xf numFmtId="49" fontId="81" fillId="47" borderId="0"/>
    <xf numFmtId="49" fontId="81" fillId="47" borderId="0"/>
    <xf numFmtId="49" fontId="11" fillId="0" borderId="0"/>
    <xf numFmtId="0" fontId="84" fillId="50"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47" borderId="0">
      <alignment horizontal="left"/>
    </xf>
    <xf numFmtId="0" fontId="86" fillId="47"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1" borderId="0">
      <alignment horizontal="left"/>
    </xf>
    <xf numFmtId="0" fontId="88" fillId="51"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4" fontId="82" fillId="0" borderId="0">
      <alignment horizontal="right"/>
    </xf>
    <xf numFmtId="49" fontId="82" fillId="0" borderId="0" applyBorder="0">
      <alignment horizontal="right"/>
    </xf>
    <xf numFmtId="0" fontId="11" fillId="0" borderId="0"/>
    <xf numFmtId="49" fontId="90" fillId="50" borderId="0">
      <alignment horizontal="left"/>
    </xf>
    <xf numFmtId="49" fontId="90" fillId="50" borderId="0">
      <alignment horizontal="left"/>
    </xf>
    <xf numFmtId="0" fontId="91" fillId="50" borderId="0">
      <alignment horizontal="left"/>
    </xf>
    <xf numFmtId="175" fontId="91" fillId="50" borderId="0">
      <alignment horizontal="left"/>
    </xf>
    <xf numFmtId="40" fontId="82" fillId="0" borderId="0">
      <alignment horizontal="right"/>
    </xf>
    <xf numFmtId="49" fontId="92" fillId="50" borderId="0">
      <alignment horizontal="left"/>
    </xf>
    <xf numFmtId="49" fontId="92" fillId="50"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4" fontId="82" fillId="0" borderId="14">
      <alignment horizontal="right"/>
    </xf>
    <xf numFmtId="49" fontId="82" fillId="0" borderId="0">
      <alignment horizontal="right"/>
    </xf>
    <xf numFmtId="40" fontId="82" fillId="0" borderId="14">
      <alignment horizontal="right"/>
    </xf>
    <xf numFmtId="0" fontId="82" fillId="49" borderId="0">
      <alignment horizontal="left"/>
    </xf>
    <xf numFmtId="49" fontId="11" fillId="0" borderId="0"/>
    <xf numFmtId="0" fontId="82" fillId="49" borderId="0">
      <alignment horizontal="left"/>
    </xf>
    <xf numFmtId="174"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6"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4"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0" borderId="52"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0" borderId="52" applyNumberFormat="0" applyFont="0" applyAlignment="0" applyProtection="0"/>
    <xf numFmtId="0" fontId="93" fillId="0" borderId="0" applyNumberFormat="0" applyFill="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4" fillId="52"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80" fillId="54" borderId="0" applyNumberFormat="0" applyBorder="0" applyAlignment="0" applyProtection="0"/>
    <xf numFmtId="0" fontId="94" fillId="54"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5" fillId="35" borderId="0" applyNumberFormat="0" applyBorder="0" applyAlignment="0" applyProtection="0"/>
    <xf numFmtId="0" fontId="96" fillId="38" borderId="48" applyNumberFormat="0" applyAlignment="0" applyProtection="0"/>
    <xf numFmtId="0" fontId="97" fillId="39" borderId="5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4" borderId="0" applyNumberFormat="0" applyBorder="0" applyAlignment="0" applyProtection="0"/>
    <xf numFmtId="0" fontId="100" fillId="0" borderId="45" applyNumberFormat="0" applyFill="0" applyAlignment="0" applyProtection="0"/>
    <xf numFmtId="0" fontId="101" fillId="0" borderId="46" applyNumberFormat="0" applyFill="0" applyAlignment="0" applyProtection="0"/>
    <xf numFmtId="0" fontId="15" fillId="0" borderId="56" applyNumberFormat="0" applyFill="0" applyAlignment="0" applyProtection="0"/>
    <xf numFmtId="0" fontId="15" fillId="0" borderId="56" applyNumberFormat="0" applyFill="0" applyAlignment="0" applyProtection="0"/>
    <xf numFmtId="0" fontId="102" fillId="0" borderId="47" applyNumberFormat="0" applyFill="0" applyAlignment="0" applyProtection="0"/>
    <xf numFmtId="0" fontId="102" fillId="0" borderId="0" applyNumberFormat="0" applyFill="0" applyBorder="0" applyAlignment="0" applyProtection="0"/>
    <xf numFmtId="0" fontId="103" fillId="37" borderId="48" applyNumberFormat="0" applyAlignment="0" applyProtection="0"/>
    <xf numFmtId="0" fontId="104" fillId="0" borderId="50" applyNumberFormat="0" applyFill="0" applyAlignment="0" applyProtection="0"/>
    <xf numFmtId="0" fontId="105" fillId="36"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0" borderId="52" applyNumberFormat="0" applyFont="0" applyAlignment="0" applyProtection="0"/>
    <xf numFmtId="0" fontId="106" fillId="38" borderId="49"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3"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4" fillId="0" borderId="0"/>
    <xf numFmtId="0" fontId="64" fillId="0" borderId="0"/>
    <xf numFmtId="0" fontId="64"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5" fillId="0" borderId="0"/>
    <xf numFmtId="0" fontId="33" fillId="0" borderId="0"/>
    <xf numFmtId="0" fontId="125" fillId="0" borderId="0"/>
    <xf numFmtId="43" fontId="112" fillId="0" borderId="0" applyFont="0" applyFill="0" applyBorder="0" applyAlignment="0" applyProtection="0"/>
    <xf numFmtId="0" fontId="112" fillId="0" borderId="0"/>
    <xf numFmtId="0" fontId="112" fillId="0" borderId="0"/>
    <xf numFmtId="0" fontId="112" fillId="0" borderId="0"/>
    <xf numFmtId="0" fontId="126" fillId="0" borderId="0"/>
    <xf numFmtId="0" fontId="126" fillId="0" borderId="0"/>
    <xf numFmtId="0" fontId="127" fillId="0" borderId="0"/>
    <xf numFmtId="0" fontId="126" fillId="0" borderId="0"/>
    <xf numFmtId="0" fontId="125" fillId="0" borderId="0"/>
    <xf numFmtId="0" fontId="126" fillId="0" borderId="0"/>
    <xf numFmtId="0" fontId="125"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125" fillId="0" borderId="0"/>
    <xf numFmtId="0" fontId="125" fillId="0" borderId="0"/>
    <xf numFmtId="0" fontId="126" fillId="0" borderId="0"/>
    <xf numFmtId="0" fontId="125" fillId="0" borderId="0"/>
    <xf numFmtId="0" fontId="125" fillId="0" borderId="0"/>
    <xf numFmtId="0" fontId="127" fillId="0" borderId="0"/>
    <xf numFmtId="0" fontId="125" fillId="5" borderId="7" applyNumberFormat="0" applyFont="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5"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5" fillId="5" borderId="7" applyNumberFormat="0" applyFont="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5" fillId="0" borderId="0"/>
    <xf numFmtId="0" fontId="127" fillId="0" borderId="0"/>
    <xf numFmtId="0" fontId="125" fillId="0" borderId="0"/>
    <xf numFmtId="0" fontId="127" fillId="0" borderId="0"/>
    <xf numFmtId="0" fontId="125" fillId="0" borderId="0"/>
    <xf numFmtId="0" fontId="128"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7" fillId="0" borderId="0"/>
    <xf numFmtId="0" fontId="127" fillId="0" borderId="0"/>
    <xf numFmtId="0" fontId="128" fillId="0" borderId="0"/>
    <xf numFmtId="0" fontId="126" fillId="0" borderId="0"/>
    <xf numFmtId="0" fontId="126"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7" fillId="0" borderId="0"/>
    <xf numFmtId="0" fontId="127"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8"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0" borderId="52"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0" borderId="52"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0" borderId="52"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65" fillId="0" borderId="0"/>
    <xf numFmtId="0" fontId="168" fillId="0" borderId="0"/>
    <xf numFmtId="43" fontId="168" fillId="0" borderId="0" applyFont="0" applyFill="0" applyBorder="0" applyAlignment="0" applyProtection="0"/>
    <xf numFmtId="44" fontId="168"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756">
    <xf numFmtId="0" fontId="0" fillId="0" borderId="0" xfId="0"/>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0"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164" fontId="56" fillId="23" borderId="22"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39" fillId="23" borderId="24" xfId="0" applyNumberFormat="1" applyFont="1" applyFill="1" applyBorder="1" applyAlignment="1" applyProtection="1">
      <alignment horizontal="center" vertical="center"/>
    </xf>
    <xf numFmtId="0" fontId="39" fillId="0" borderId="25" xfId="0" applyNumberFormat="1" applyFont="1" applyFill="1" applyBorder="1" applyAlignment="1" applyProtection="1">
      <alignment horizontal="center" vertical="center"/>
    </xf>
    <xf numFmtId="0" fontId="49" fillId="24" borderId="20" xfId="0" applyFont="1" applyFill="1" applyBorder="1" applyAlignment="1" applyProtection="1">
      <alignment horizontal="center"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56" fillId="0" borderId="0" xfId="0" applyFont="1" applyProtection="1"/>
    <xf numFmtId="0" fontId="56" fillId="23" borderId="22" xfId="0" applyNumberFormat="1" applyFont="1" applyFill="1" applyBorder="1" applyAlignment="1" applyProtection="1">
      <alignment horizontal="left" vertical="center" wrapText="1"/>
    </xf>
    <xf numFmtId="0" fontId="56" fillId="0" borderId="30" xfId="0" applyNumberFormat="1" applyFont="1" applyFill="1" applyBorder="1" applyAlignment="1" applyProtection="1">
      <alignment horizontal="left" vertical="center" wrapText="1"/>
    </xf>
    <xf numFmtId="49" fontId="0" fillId="0" borderId="32" xfId="0" applyNumberFormat="1" applyFont="1" applyFill="1" applyBorder="1" applyAlignment="1">
      <alignment horizontal="center"/>
    </xf>
    <xf numFmtId="49" fontId="0" fillId="0" borderId="31" xfId="0" applyNumberFormat="1" applyFont="1" applyFill="1" applyBorder="1" applyAlignment="1">
      <alignment horizontal="center"/>
    </xf>
    <xf numFmtId="0" fontId="0" fillId="0" borderId="0" xfId="0" applyFont="1" applyFill="1" applyAlignment="1" applyProtection="1">
      <alignment vertical="center" wrapText="1"/>
      <protection locked="0"/>
    </xf>
    <xf numFmtId="164" fontId="50" fillId="25" borderId="0" xfId="439" applyNumberFormat="1" applyFont="1" applyFill="1" applyAlignment="1" applyProtection="1">
      <alignment horizontal="center"/>
    </xf>
    <xf numFmtId="0" fontId="59" fillId="0" borderId="0" xfId="0" applyFont="1" applyAlignment="1" applyProtection="1">
      <alignment horizontal="center" vertical="center" wrapText="1"/>
    </xf>
    <xf numFmtId="164" fontId="56" fillId="22" borderId="22" xfId="439"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8" xfId="439" applyNumberFormat="1" applyFont="1" applyFill="1" applyBorder="1" applyAlignment="1" applyProtection="1">
      <alignment horizontal="center" vertical="center" wrapText="1"/>
    </xf>
    <xf numFmtId="39" fontId="56" fillId="23" borderId="27"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0" borderId="0" xfId="0" applyNumberFormat="1" applyFont="1" applyFill="1" applyBorder="1" applyAlignment="1" applyProtection="1">
      <alignment horizontal="center" wrapText="1"/>
    </xf>
    <xf numFmtId="0" fontId="39" fillId="31" borderId="24" xfId="0" applyNumberFormat="1" applyFont="1" applyFill="1" applyBorder="1" applyAlignment="1" applyProtection="1">
      <alignment horizontal="center" vertical="center"/>
    </xf>
    <xf numFmtId="0" fontId="0" fillId="31" borderId="22" xfId="0" applyFont="1" applyFill="1" applyBorder="1" applyAlignment="1" applyProtection="1">
      <alignment vertical="center" wrapText="1"/>
    </xf>
    <xf numFmtId="0" fontId="59" fillId="31" borderId="0" xfId="0" applyFont="1" applyFill="1" applyAlignment="1" applyProtection="1">
      <alignment horizontal="center" vertical="center" wrapText="1"/>
    </xf>
    <xf numFmtId="0" fontId="0" fillId="0" borderId="0" xfId="0" applyFont="1" applyProtection="1">
      <protection locked="0"/>
    </xf>
    <xf numFmtId="0" fontId="52" fillId="0" borderId="24" xfId="0" applyNumberFormat="1" applyFont="1" applyFill="1" applyBorder="1" applyAlignment="1" applyProtection="1">
      <alignment horizontal="left" vertical="center" wrapText="1"/>
    </xf>
    <xf numFmtId="0" fontId="41" fillId="0" borderId="24" xfId="0" applyNumberFormat="1" applyFont="1" applyFill="1" applyBorder="1" applyAlignment="1" applyProtection="1">
      <alignment horizontal="left" vertical="center" wrapText="1"/>
    </xf>
    <xf numFmtId="41" fontId="62" fillId="0" borderId="0" xfId="0" applyNumberFormat="1" applyFont="1" applyFill="1" applyAlignment="1" applyProtection="1">
      <alignment wrapText="1"/>
    </xf>
    <xf numFmtId="0" fontId="56" fillId="0" borderId="22" xfId="439" applyNumberFormat="1" applyFont="1" applyFill="1" applyBorder="1" applyAlignment="1" applyProtection="1">
      <alignment horizontal="center" vertical="center" wrapText="1"/>
    </xf>
    <xf numFmtId="37" fontId="39" fillId="0" borderId="27" xfId="439" applyNumberFormat="1" applyFont="1" applyFill="1" applyBorder="1" applyAlignment="1" applyProtection="1">
      <alignment horizontal="center" vertical="center" wrapText="1"/>
    </xf>
    <xf numFmtId="37" fontId="57" fillId="0" borderId="27" xfId="439" applyNumberFormat="1" applyFont="1" applyFill="1" applyBorder="1" applyAlignment="1" applyProtection="1">
      <alignment horizontal="center" vertical="center" wrapText="1"/>
    </xf>
    <xf numFmtId="165" fontId="56" fillId="29" borderId="22"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4" xfId="0" applyNumberFormat="1" applyFont="1" applyFill="1" applyBorder="1" applyAlignment="1" applyProtection="1">
      <alignment horizontal="left" vertical="center" wrapText="1"/>
    </xf>
    <xf numFmtId="169" fontId="39" fillId="0" borderId="0" xfId="439" applyNumberFormat="1" applyFont="1" applyFill="1" applyAlignment="1" applyProtection="1">
      <alignment horizontal="center" vertical="center"/>
      <protection locked="0"/>
    </xf>
    <xf numFmtId="170" fontId="56" fillId="0" borderId="28" xfId="439" applyNumberFormat="1" applyFont="1" applyFill="1" applyBorder="1" applyAlignment="1" applyProtection="1">
      <alignment horizontal="center" vertical="center" wrapText="1"/>
    </xf>
    <xf numFmtId="171" fontId="56" fillId="0" borderId="22" xfId="439" applyNumberFormat="1" applyFont="1" applyFill="1" applyBorder="1" applyAlignment="1" applyProtection="1">
      <alignment horizontal="center" vertical="center" wrapText="1"/>
    </xf>
    <xf numFmtId="0" fontId="39" fillId="0" borderId="23" xfId="0" applyNumberFormat="1" applyFont="1" applyFill="1" applyBorder="1" applyAlignment="1" applyProtection="1">
      <alignment horizontal="center" vertical="center"/>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164" fontId="56" fillId="29" borderId="42" xfId="439" applyNumberFormat="1" applyFont="1" applyFill="1" applyBorder="1" applyAlignment="1" applyProtection="1">
      <alignment horizontal="center" vertical="center" wrapText="1"/>
      <protection locked="0"/>
    </xf>
    <xf numFmtId="39" fontId="56" fillId="0" borderId="26" xfId="439" applyNumberFormat="1" applyFont="1" applyFill="1" applyBorder="1" applyAlignment="1" applyProtection="1">
      <alignment horizontal="center" vertical="center" wrapText="1"/>
    </xf>
    <xf numFmtId="164" fontId="56" fillId="0" borderId="44" xfId="439" applyNumberFormat="1" applyFont="1" applyFill="1" applyBorder="1" applyAlignment="1" applyProtection="1">
      <alignment horizontal="center" vertical="center" wrapText="1"/>
    </xf>
    <xf numFmtId="0" fontId="39" fillId="31" borderId="25" xfId="0" applyNumberFormat="1" applyFont="1" applyFill="1" applyBorder="1" applyAlignment="1" applyProtection="1">
      <alignment horizontal="center" vertical="center"/>
    </xf>
    <xf numFmtId="0" fontId="0" fillId="31" borderId="30" xfId="0" applyFont="1" applyFill="1" applyBorder="1" applyAlignment="1" applyProtection="1">
      <alignment vertical="center" wrapText="1"/>
    </xf>
    <xf numFmtId="164" fontId="56" fillId="29" borderId="43" xfId="439" applyNumberFormat="1" applyFont="1" applyFill="1" applyBorder="1" applyAlignment="1" applyProtection="1">
      <alignment horizontal="center" vertical="center" wrapText="1"/>
      <protection locked="0"/>
    </xf>
    <xf numFmtId="0" fontId="56" fillId="23" borderId="30" xfId="0" applyNumberFormat="1" applyFont="1" applyFill="1" applyBorder="1" applyAlignment="1" applyProtection="1">
      <alignment horizontal="left" vertical="center" wrapText="1"/>
    </xf>
    <xf numFmtId="0" fontId="56" fillId="23" borderId="30" xfId="439" applyNumberFormat="1" applyFont="1" applyFill="1" applyBorder="1" applyAlignment="1" applyProtection="1">
      <alignment horizontal="center" vertical="center" wrapText="1"/>
    </xf>
    <xf numFmtId="37" fontId="39" fillId="23" borderId="28" xfId="439" applyNumberFormat="1" applyFont="1" applyFill="1" applyBorder="1" applyAlignment="1" applyProtection="1">
      <alignment horizontal="center" vertical="center" wrapText="1"/>
    </xf>
    <xf numFmtId="0" fontId="39" fillId="23" borderId="25" xfId="0" applyNumberFormat="1" applyFont="1" applyFill="1" applyBorder="1" applyAlignment="1" applyProtection="1">
      <alignment horizontal="center" vertical="center"/>
    </xf>
    <xf numFmtId="0" fontId="39" fillId="32" borderId="0" xfId="0" applyFont="1" applyFill="1" applyProtection="1"/>
    <xf numFmtId="0" fontId="0" fillId="0" borderId="34" xfId="0" applyNumberFormat="1" applyFont="1" applyFill="1" applyBorder="1" applyAlignment="1" applyProtection="1">
      <alignment horizontal="left" vertical="center" wrapText="1"/>
    </xf>
    <xf numFmtId="0" fontId="56" fillId="0" borderId="24" xfId="0" applyNumberFormat="1" applyFont="1" applyFill="1" applyBorder="1" applyAlignment="1" applyProtection="1">
      <alignment horizontal="left" vertical="center" wrapText="1"/>
    </xf>
    <xf numFmtId="0" fontId="0" fillId="23" borderId="22" xfId="0" applyFont="1" applyFill="1" applyBorder="1" applyAlignment="1" applyProtection="1">
      <alignment vertical="center" wrapText="1"/>
    </xf>
    <xf numFmtId="41" fontId="63" fillId="0" borderId="0" xfId="0" applyNumberFormat="1" applyFont="1" applyFill="1" applyAlignment="1" applyProtection="1">
      <alignment wrapText="1"/>
    </xf>
    <xf numFmtId="164" fontId="56" fillId="22" borderId="22" xfId="439" applyNumberFormat="1" applyFont="1" applyFill="1" applyBorder="1" applyAlignment="1" applyProtection="1">
      <alignment horizontal="center" vertical="center" wrapText="1"/>
      <protection locked="0"/>
    </xf>
    <xf numFmtId="39" fontId="56" fillId="22" borderId="27" xfId="439" applyNumberFormat="1" applyFont="1" applyFill="1" applyBorder="1" applyAlignment="1" applyProtection="1">
      <alignment horizontal="center" vertical="center" wrapText="1"/>
    </xf>
    <xf numFmtId="164" fontId="56" fillId="22" borderId="28" xfId="439" applyNumberFormat="1" applyFont="1" applyFill="1" applyBorder="1" applyAlignment="1" applyProtection="1">
      <alignment horizontal="center" vertical="center" wrapText="1"/>
    </xf>
    <xf numFmtId="0" fontId="39" fillId="22" borderId="23" xfId="0" applyNumberFormat="1" applyFont="1" applyFill="1" applyBorder="1" applyAlignment="1" applyProtection="1">
      <alignment horizontal="center" vertical="center"/>
    </xf>
    <xf numFmtId="164" fontId="56" fillId="29" borderId="30"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1" fontId="56" fillId="22" borderId="29"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 fontId="56" fillId="23" borderId="30" xfId="439" applyNumberFormat="1" applyFont="1" applyFill="1" applyBorder="1" applyAlignment="1" applyProtection="1">
      <alignment horizontal="center" vertical="center" wrapText="1"/>
    </xf>
    <xf numFmtId="3" fontId="56" fillId="23" borderId="22" xfId="439" applyNumberFormat="1" applyFont="1" applyFill="1" applyBorder="1" applyAlignment="1" applyProtection="1">
      <alignment horizontal="center" vertical="center" wrapText="1"/>
    </xf>
    <xf numFmtId="3" fontId="56" fillId="0" borderId="29"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1" fillId="0" borderId="0" xfId="0" applyFont="1" applyProtection="1"/>
    <xf numFmtId="0" fontId="39" fillId="0" borderId="55"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0" fontId="69" fillId="22" borderId="0" xfId="0" applyFont="1" applyFill="1" applyProtection="1"/>
    <xf numFmtId="0" fontId="116" fillId="22" borderId="0" xfId="0" applyFont="1" applyFill="1" applyProtection="1"/>
    <xf numFmtId="0" fontId="80" fillId="22" borderId="0" xfId="0" applyFont="1" applyFill="1" applyAlignment="1" applyProtection="1">
      <alignment vertical="center" wrapText="1"/>
    </xf>
    <xf numFmtId="0" fontId="80" fillId="22" borderId="0" xfId="0" applyFont="1" applyFill="1" applyAlignment="1" applyProtection="1">
      <alignment vertical="center"/>
      <protection locked="0"/>
    </xf>
    <xf numFmtId="0" fontId="80" fillId="22" borderId="0" xfId="0" applyFont="1" applyFill="1" applyAlignment="1" applyProtection="1">
      <alignment vertical="center"/>
    </xf>
    <xf numFmtId="0" fontId="0" fillId="0" borderId="0" xfId="0" applyAlignment="1">
      <alignment horizontal="center"/>
    </xf>
    <xf numFmtId="0" fontId="0" fillId="0" borderId="59" xfId="0" applyNumberFormat="1" applyFont="1" applyFill="1" applyBorder="1" applyAlignment="1">
      <alignment horizontal="center"/>
    </xf>
    <xf numFmtId="0" fontId="80" fillId="0" borderId="0" xfId="0" applyFont="1" applyAlignment="1">
      <alignment horizontal="center"/>
    </xf>
    <xf numFmtId="0" fontId="39" fillId="0" borderId="23" xfId="0" applyFont="1" applyBorder="1" applyAlignment="1">
      <alignment horizontal="center" vertical="center"/>
    </xf>
    <xf numFmtId="0" fontId="39" fillId="0" borderId="0" xfId="0" applyFont="1" applyAlignment="1">
      <alignment vertical="center"/>
    </xf>
    <xf numFmtId="0" fontId="39" fillId="71" borderId="62" xfId="0" applyNumberFormat="1" applyFont="1" applyFill="1" applyBorder="1" applyAlignment="1" applyProtection="1">
      <alignment horizontal="center" vertical="center"/>
    </xf>
    <xf numFmtId="0" fontId="0" fillId="70" borderId="0" xfId="0" applyFill="1"/>
    <xf numFmtId="0" fontId="117" fillId="70" borderId="0" xfId="0" applyFont="1" applyFill="1" applyAlignment="1">
      <alignment vertical="center" wrapText="1"/>
    </xf>
    <xf numFmtId="0" fontId="46" fillId="70" borderId="0" xfId="0" applyFont="1" applyFill="1" applyAlignment="1">
      <alignment horizontal="justify" vertical="center"/>
    </xf>
    <xf numFmtId="0" fontId="122" fillId="74" borderId="0" xfId="0" applyFont="1" applyFill="1" applyAlignment="1">
      <alignment vertical="center"/>
    </xf>
    <xf numFmtId="0" fontId="59" fillId="0" borderId="43" xfId="0" applyFont="1" applyFill="1" applyBorder="1" applyAlignment="1" applyProtection="1">
      <alignment horizontal="center" vertical="center" wrapText="1"/>
    </xf>
    <xf numFmtId="0" fontId="59" fillId="31" borderId="43" xfId="0" applyFont="1" applyFill="1" applyBorder="1" applyAlignment="1" applyProtection="1">
      <alignment horizontal="center" vertical="center" wrapText="1"/>
    </xf>
    <xf numFmtId="0" fontId="56" fillId="30" borderId="24" xfId="0" applyNumberFormat="1" applyFont="1" applyFill="1" applyBorder="1" applyAlignment="1" applyProtection="1">
      <alignment horizontal="left" vertical="center" wrapText="1"/>
    </xf>
    <xf numFmtId="0" fontId="41" fillId="30" borderId="64" xfId="0" applyFont="1" applyFill="1" applyBorder="1" applyAlignment="1">
      <alignment wrapText="1"/>
    </xf>
    <xf numFmtId="14" fontId="41" fillId="30" borderId="64" xfId="0" applyNumberFormat="1" applyFont="1" applyFill="1" applyBorder="1" applyAlignment="1">
      <alignment wrapText="1"/>
    </xf>
    <xf numFmtId="0" fontId="39" fillId="30" borderId="62" xfId="0" applyNumberFormat="1" applyFont="1" applyFill="1" applyBorder="1" applyAlignment="1" applyProtection="1">
      <alignment horizontal="center" vertical="center"/>
    </xf>
    <xf numFmtId="49" fontId="56" fillId="0" borderId="22" xfId="439" applyNumberFormat="1" applyFont="1" applyFill="1" applyBorder="1" applyAlignment="1" applyProtection="1">
      <alignment horizontal="center" vertical="center" wrapText="1"/>
    </xf>
    <xf numFmtId="0" fontId="118" fillId="70" borderId="0" xfId="0" applyFont="1" applyFill="1" applyAlignment="1">
      <alignment horizontal="left" vertical="center" wrapText="1"/>
    </xf>
    <xf numFmtId="0" fontId="33" fillId="70" borderId="0" xfId="30097" applyFill="1"/>
    <xf numFmtId="0" fontId="121" fillId="74" borderId="0" xfId="30097" applyFont="1" applyFill="1" applyAlignment="1">
      <alignment horizontal="center" vertical="center" wrapText="1"/>
    </xf>
    <xf numFmtId="0" fontId="117" fillId="70" borderId="0" xfId="30097" applyFont="1" applyFill="1" applyAlignment="1">
      <alignment vertical="center" wrapText="1"/>
    </xf>
    <xf numFmtId="0" fontId="46" fillId="70" borderId="0" xfId="30097" applyFont="1" applyFill="1" applyAlignment="1">
      <alignment vertical="center" wrapText="1"/>
    </xf>
    <xf numFmtId="0" fontId="122" fillId="74" borderId="0" xfId="30097" applyFont="1" applyFill="1" applyAlignment="1">
      <alignment vertical="center"/>
    </xf>
    <xf numFmtId="0" fontId="0" fillId="0" borderId="0" xfId="0"/>
    <xf numFmtId="172" fontId="39" fillId="29" borderId="0" xfId="439" applyNumberFormat="1" applyFont="1" applyFill="1" applyAlignment="1" applyProtection="1">
      <alignment horizontal="center" vertical="center"/>
      <protection locked="0"/>
    </xf>
    <xf numFmtId="0" fontId="39" fillId="0" borderId="41" xfId="0" applyNumberFormat="1" applyFont="1" applyFill="1" applyBorder="1" applyAlignment="1" applyProtection="1">
      <alignment horizontal="center" vertical="center"/>
    </xf>
    <xf numFmtId="0" fontId="39" fillId="75" borderId="70" xfId="0" applyFont="1" applyFill="1" applyBorder="1" applyAlignment="1">
      <alignment horizontal="center" wrapText="1"/>
    </xf>
    <xf numFmtId="38" fontId="39" fillId="29" borderId="0" xfId="439" applyNumberFormat="1" applyFont="1" applyFill="1" applyAlignment="1" applyProtection="1">
      <alignment horizontal="center" vertical="center"/>
      <protection locked="0"/>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3" xfId="0" applyNumberFormat="1" applyFont="1" applyFill="1" applyBorder="1" applyAlignment="1" applyProtection="1">
      <alignment horizontal="left" vertical="center" wrapText="1"/>
    </xf>
    <xf numFmtId="0" fontId="0" fillId="0" borderId="43" xfId="0" applyNumberFormat="1" applyFont="1" applyFill="1" applyBorder="1" applyAlignment="1" applyProtection="1">
      <alignment horizontal="center" vertical="center"/>
    </xf>
    <xf numFmtId="0" fontId="0" fillId="0" borderId="43" xfId="0" applyFont="1" applyFill="1" applyBorder="1" applyAlignment="1" applyProtection="1">
      <alignment vertical="center" wrapText="1"/>
    </xf>
    <xf numFmtId="0" fontId="0" fillId="0" borderId="43" xfId="0" applyFont="1" applyFill="1" applyBorder="1" applyAlignment="1" applyProtection="1">
      <alignment horizontal="left" vertical="center" wrapText="1"/>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3" xfId="0" applyFont="1" applyFill="1" applyBorder="1" applyAlignment="1">
      <alignment horizontal="center" vertical="center"/>
    </xf>
    <xf numFmtId="0" fontId="39" fillId="0" borderId="41" xfId="0" applyFont="1" applyFill="1" applyBorder="1" applyAlignment="1">
      <alignment horizontal="center" vertical="center"/>
    </xf>
    <xf numFmtId="0" fontId="39" fillId="0" borderId="62" xfId="0" applyFont="1" applyFill="1" applyBorder="1" applyAlignment="1">
      <alignment horizontal="center" vertical="center"/>
    </xf>
    <xf numFmtId="0" fontId="67" fillId="0" borderId="0" xfId="0" applyFont="1" applyFill="1"/>
    <xf numFmtId="39" fontId="56" fillId="0" borderId="43" xfId="439" applyNumberFormat="1" applyFont="1" applyFill="1" applyBorder="1" applyAlignment="1" applyProtection="1">
      <alignment horizontal="center" vertical="center" wrapText="1"/>
    </xf>
    <xf numFmtId="0" fontId="60" fillId="0" borderId="0" xfId="0" applyNumberFormat="1" applyFont="1" applyFill="1" applyAlignment="1" applyProtection="1">
      <alignment horizontal="left"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4" xfId="0" applyNumberFormat="1" applyFont="1" applyFill="1" applyBorder="1" applyAlignment="1" applyProtection="1">
      <alignment horizontal="center" vertical="center" wrapText="1"/>
    </xf>
    <xf numFmtId="0" fontId="60" fillId="0" borderId="43" xfId="0" applyNumberFormat="1" applyFont="1" applyFill="1" applyBorder="1" applyAlignment="1" applyProtection="1">
      <alignment horizontal="left" vertical="center" wrapText="1"/>
    </xf>
    <xf numFmtId="0" fontId="56" fillId="0" borderId="27" xfId="0" applyNumberFormat="1" applyFont="1" applyFill="1" applyBorder="1" applyAlignment="1" applyProtection="1">
      <alignment horizontal="left" vertical="center" wrapText="1"/>
    </xf>
    <xf numFmtId="0" fontId="39" fillId="0" borderId="43" xfId="0" applyNumberFormat="1" applyFont="1" applyFill="1" applyBorder="1" applyAlignment="1" applyProtection="1">
      <alignment horizontal="center" vertical="center"/>
    </xf>
    <xf numFmtId="164" fontId="56" fillId="0" borderId="43"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2" xfId="0" applyFont="1" applyFill="1" applyBorder="1" applyAlignment="1" applyProtection="1">
      <alignment vertical="center" wrapText="1"/>
    </xf>
    <xf numFmtId="0" fontId="39" fillId="0" borderId="24" xfId="0" applyNumberFormat="1" applyFont="1" applyFill="1" applyBorder="1" applyAlignment="1" applyProtection="1">
      <alignment horizontal="center" vertical="center"/>
    </xf>
    <xf numFmtId="164" fontId="56" fillId="0" borderId="28" xfId="439" applyNumberFormat="1" applyFont="1" applyFill="1" applyBorder="1" applyAlignment="1" applyProtection="1">
      <alignment horizontal="center" vertical="center" wrapText="1"/>
    </xf>
    <xf numFmtId="164" fontId="56" fillId="0" borderId="22" xfId="439" applyNumberFormat="1" applyFont="1" applyFill="1" applyBorder="1" applyAlignment="1" applyProtection="1">
      <alignment horizontal="center" vertical="center" wrapText="1"/>
    </xf>
    <xf numFmtId="0" fontId="56" fillId="0" borderId="22" xfId="0" applyNumberFormat="1" applyFont="1" applyFill="1" applyBorder="1" applyAlignment="1" applyProtection="1">
      <alignment horizontal="left" vertical="center" wrapText="1"/>
    </xf>
    <xf numFmtId="39" fontId="56" fillId="0" borderId="27"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164" fontId="56" fillId="29" borderId="22" xfId="439" applyNumberFormat="1" applyFont="1" applyFill="1" applyBorder="1" applyAlignment="1" applyProtection="1">
      <alignment horizontal="center" vertical="center" wrapText="1"/>
      <protection locked="0"/>
    </xf>
    <xf numFmtId="3" fontId="56" fillId="0" borderId="22" xfId="439" applyNumberFormat="1" applyFont="1" applyFill="1" applyBorder="1" applyAlignment="1" applyProtection="1">
      <alignment horizontal="center" vertical="center" wrapText="1"/>
    </xf>
    <xf numFmtId="0" fontId="56" fillId="22" borderId="22" xfId="439" applyNumberFormat="1" applyFont="1" applyFill="1" applyBorder="1" applyAlignment="1" applyProtection="1">
      <alignment horizontal="center" vertical="center" wrapText="1"/>
      <protection locked="0"/>
    </xf>
    <xf numFmtId="3" fontId="56" fillId="0" borderId="43" xfId="439" applyNumberFormat="1" applyFont="1" applyFill="1" applyBorder="1" applyAlignment="1" applyProtection="1">
      <alignment horizontal="center" vertical="center" wrapText="1"/>
    </xf>
    <xf numFmtId="0" fontId="56" fillId="0" borderId="43" xfId="0" applyNumberFormat="1" applyFont="1" applyFill="1" applyBorder="1" applyAlignment="1" applyProtection="1">
      <alignment horizontal="left" vertical="center" wrapText="1"/>
    </xf>
    <xf numFmtId="0" fontId="56" fillId="75" borderId="24" xfId="0" applyNumberFormat="1" applyFont="1" applyFill="1" applyBorder="1" applyAlignment="1" applyProtection="1">
      <alignment horizontal="left" vertical="center" wrapText="1"/>
    </xf>
    <xf numFmtId="0" fontId="56" fillId="75" borderId="22" xfId="0" applyNumberFormat="1" applyFont="1" applyFill="1" applyBorder="1" applyAlignment="1" applyProtection="1">
      <alignment horizontal="left" vertical="center" wrapText="1"/>
    </xf>
    <xf numFmtId="0" fontId="67" fillId="0" borderId="0" xfId="0" applyFont="1" applyAlignment="1" applyProtection="1">
      <alignment wrapText="1"/>
      <protection locked="0"/>
    </xf>
    <xf numFmtId="164" fontId="49" fillId="0" borderId="0" xfId="0" applyNumberFormat="1" applyFont="1" applyFill="1" applyAlignment="1" applyProtection="1">
      <alignment wrapText="1"/>
    </xf>
    <xf numFmtId="164" fontId="49" fillId="75" borderId="10" xfId="0" applyNumberFormat="1" applyFont="1" applyFill="1" applyBorder="1" applyAlignment="1" applyProtection="1">
      <alignment horizontal="center" vertical="center" wrapText="1"/>
    </xf>
    <xf numFmtId="0" fontId="39" fillId="75" borderId="62" xfId="0" applyNumberFormat="1" applyFont="1" applyFill="1" applyBorder="1" applyAlignment="1" applyProtection="1">
      <alignment horizontal="center" vertical="center"/>
    </xf>
    <xf numFmtId="0" fontId="41" fillId="75" borderId="22"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0" fontId="131" fillId="0" borderId="0" xfId="682" applyFont="1" applyAlignment="1">
      <alignment vertical="center"/>
    </xf>
    <xf numFmtId="0" fontId="52" fillId="0" borderId="0" xfId="682" applyFont="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0" fontId="0" fillId="0" borderId="25" xfId="0" applyNumberFormat="1" applyFont="1" applyFill="1" applyBorder="1" applyAlignment="1" applyProtection="1">
      <alignment horizontal="left" vertical="center" wrapText="1"/>
    </xf>
    <xf numFmtId="0" fontId="0" fillId="0" borderId="30" xfId="0" applyNumberFormat="1" applyFont="1" applyFill="1" applyBorder="1" applyAlignment="1" applyProtection="1">
      <alignment horizontal="left" vertical="center" wrapText="1"/>
    </xf>
    <xf numFmtId="37" fontId="0" fillId="0" borderId="28" xfId="439" applyNumberFormat="1" applyFont="1" applyBorder="1" applyAlignment="1" applyProtection="1">
      <alignment vertical="center"/>
    </xf>
    <xf numFmtId="37" fontId="0" fillId="31" borderId="28" xfId="439" applyNumberFormat="1" applyFont="1" applyFill="1" applyBorder="1" applyAlignment="1" applyProtection="1">
      <alignment vertical="center"/>
    </xf>
    <xf numFmtId="0" fontId="0" fillId="0" borderId="29" xfId="0" applyNumberFormat="1" applyFont="1" applyFill="1" applyBorder="1" applyAlignment="1" applyProtection="1">
      <alignment horizontal="left" vertical="center" wrapText="1"/>
    </xf>
    <xf numFmtId="0" fontId="0" fillId="0" borderId="43" xfId="0" applyFont="1" applyFill="1" applyBorder="1" applyProtection="1"/>
    <xf numFmtId="3" fontId="0" fillId="0" borderId="0" xfId="0" applyNumberFormat="1" applyFont="1" applyFill="1" applyProtection="1"/>
    <xf numFmtId="37" fontId="0" fillId="0" borderId="28"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2" xfId="0" applyNumberFormat="1" applyFont="1" applyFill="1" applyBorder="1" applyAlignment="1" applyProtection="1">
      <alignment horizontal="left" vertical="center" wrapText="1"/>
    </xf>
    <xf numFmtId="37" fontId="0" fillId="23" borderId="27" xfId="439" applyNumberFormat="1" applyFont="1" applyFill="1" applyBorder="1" applyAlignment="1" applyProtection="1">
      <alignment vertical="center"/>
    </xf>
    <xf numFmtId="0" fontId="0" fillId="22" borderId="43" xfId="0" applyFont="1" applyFill="1" applyBorder="1" applyAlignment="1" applyProtection="1">
      <alignment vertical="center"/>
    </xf>
    <xf numFmtId="37" fontId="0" fillId="0" borderId="26" xfId="439" applyNumberFormat="1" applyFont="1" applyFill="1" applyBorder="1" applyAlignment="1" applyProtection="1">
      <alignment vertical="center"/>
    </xf>
    <xf numFmtId="0" fontId="0" fillId="23" borderId="30" xfId="0" applyNumberFormat="1"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Alignment="1" applyProtection="1">
      <alignment wrapText="1"/>
    </xf>
    <xf numFmtId="37" fontId="0" fillId="0" borderId="27" xfId="439" applyNumberFormat="1" applyFont="1" applyFill="1" applyBorder="1" applyAlignment="1" applyProtection="1">
      <alignment vertical="center"/>
    </xf>
    <xf numFmtId="0" fontId="0" fillId="0" borderId="33" xfId="0" applyNumberFormat="1" applyFont="1" applyFill="1" applyBorder="1" applyAlignment="1" applyProtection="1">
      <alignment horizontal="left" vertical="center" wrapText="1"/>
    </xf>
    <xf numFmtId="0" fontId="0" fillId="0" borderId="0" xfId="0" applyFont="1" applyBorder="1" applyProtection="1"/>
    <xf numFmtId="0" fontId="0" fillId="0" borderId="22" xfId="0" applyFont="1" applyFill="1" applyBorder="1" applyAlignment="1">
      <alignment vertical="center" wrapText="1"/>
    </xf>
    <xf numFmtId="39" fontId="134" fillId="73" borderId="61" xfId="1561" applyNumberFormat="1" applyFont="1" applyFill="1" applyBorder="1" applyAlignment="1">
      <alignment horizontal="center" vertical="center" wrapText="1"/>
    </xf>
    <xf numFmtId="0" fontId="0" fillId="23" borderId="24" xfId="0" applyNumberFormat="1" applyFont="1" applyFill="1" applyBorder="1" applyAlignment="1" applyProtection="1">
      <alignment horizontal="left" vertical="center" wrapText="1"/>
    </xf>
    <xf numFmtId="0" fontId="0" fillId="75" borderId="24" xfId="0" applyNumberFormat="1" applyFont="1" applyFill="1" applyBorder="1" applyAlignment="1" applyProtection="1">
      <alignment horizontal="left" vertical="center" wrapText="1"/>
    </xf>
    <xf numFmtId="0" fontId="134" fillId="75" borderId="0" xfId="0" applyFont="1" applyFill="1" applyAlignment="1" applyProtection="1">
      <alignment horizontal="left" vertical="center" wrapText="1"/>
    </xf>
    <xf numFmtId="164" fontId="0" fillId="75" borderId="22" xfId="439" applyNumberFormat="1" applyFont="1" applyFill="1" applyBorder="1" applyAlignment="1" applyProtection="1">
      <alignment horizontal="center" vertical="center" wrapText="1"/>
    </xf>
    <xf numFmtId="0" fontId="0" fillId="75" borderId="23" xfId="0" quotePrefix="1" applyNumberFormat="1" applyFont="1" applyFill="1" applyBorder="1" applyAlignment="1" applyProtection="1">
      <alignment horizontal="center" vertical="center" wrapText="1"/>
    </xf>
    <xf numFmtId="0" fontId="0" fillId="22" borderId="24" xfId="0" applyNumberFormat="1" applyFont="1" applyFill="1" applyBorder="1" applyAlignment="1" applyProtection="1">
      <alignment horizontal="left" vertical="center" wrapText="1"/>
    </xf>
    <xf numFmtId="0" fontId="0" fillId="22" borderId="22" xfId="0" applyNumberFormat="1" applyFont="1" applyFill="1" applyBorder="1" applyAlignment="1" applyProtection="1">
      <alignment horizontal="left" vertical="center" wrapText="1"/>
    </xf>
    <xf numFmtId="0" fontId="0" fillId="22" borderId="22" xfId="0" applyFont="1" applyFill="1" applyBorder="1" applyAlignment="1" applyProtection="1">
      <alignment vertical="center"/>
      <protection locked="0"/>
    </xf>
    <xf numFmtId="0" fontId="0" fillId="22" borderId="29" xfId="0" applyFont="1" applyFill="1" applyBorder="1" applyAlignment="1" applyProtection="1">
      <alignment vertical="center"/>
    </xf>
    <xf numFmtId="0" fontId="0" fillId="22" borderId="22" xfId="0" applyFont="1" applyFill="1" applyBorder="1" applyAlignment="1" applyProtection="1">
      <alignment vertical="center"/>
    </xf>
    <xf numFmtId="39" fontId="0" fillId="22" borderId="27" xfId="0" applyNumberFormat="1" applyFont="1" applyFill="1" applyBorder="1" applyAlignment="1" applyProtection="1">
      <alignment vertical="center"/>
    </xf>
    <xf numFmtId="0" fontId="0" fillId="22" borderId="27" xfId="0" applyFont="1" applyFill="1" applyBorder="1" applyAlignment="1" applyProtection="1">
      <alignment vertical="center"/>
    </xf>
    <xf numFmtId="0" fontId="0" fillId="22" borderId="28"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3"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7" xfId="439" applyNumberFormat="1" applyFont="1" applyFill="1" applyBorder="1" applyAlignment="1" applyProtection="1">
      <alignment vertical="center"/>
    </xf>
    <xf numFmtId="0" fontId="0" fillId="71" borderId="22" xfId="0" applyNumberFormat="1" applyFont="1" applyFill="1" applyBorder="1" applyAlignment="1" applyProtection="1">
      <alignment horizontal="left" vertical="center" wrapText="1"/>
    </xf>
    <xf numFmtId="49" fontId="0" fillId="71" borderId="63"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1" borderId="63" xfId="439" applyNumberFormat="1" applyFont="1" applyFill="1" applyBorder="1" applyAlignment="1" applyProtection="1">
      <alignment horizontal="center" vertical="center"/>
    </xf>
    <xf numFmtId="0" fontId="0" fillId="30" borderId="64" xfId="0" applyFont="1" applyFill="1" applyBorder="1"/>
    <xf numFmtId="49" fontId="0" fillId="30" borderId="0" xfId="0" applyNumberFormat="1" applyFont="1" applyFill="1" applyAlignment="1" applyProtection="1">
      <alignment horizontal="center"/>
    </xf>
    <xf numFmtId="41" fontId="0" fillId="0" borderId="64" xfId="0" applyNumberFormat="1" applyFont="1" applyFill="1" applyBorder="1" applyAlignment="1">
      <alignment horizontal="center" vertical="center" wrapText="1"/>
    </xf>
    <xf numFmtId="0" fontId="0" fillId="30" borderId="22" xfId="0" applyNumberFormat="1" applyFont="1" applyFill="1" applyBorder="1" applyAlignment="1" applyProtection="1">
      <alignment horizontal="left" vertical="center" wrapText="1"/>
    </xf>
    <xf numFmtId="49" fontId="0" fillId="30" borderId="62" xfId="439" applyNumberFormat="1" applyFont="1" applyFill="1" applyBorder="1" applyAlignment="1" applyProtection="1">
      <alignment horizontal="center" vertical="center"/>
    </xf>
    <xf numFmtId="14" fontId="0" fillId="30" borderId="0" xfId="0" applyNumberFormat="1" applyFont="1" applyFill="1" applyAlignment="1" applyProtection="1">
      <alignment horizontal="center"/>
    </xf>
    <xf numFmtId="14" fontId="0" fillId="30" borderId="62" xfId="439" applyNumberFormat="1" applyFont="1" applyFill="1" applyBorder="1" applyAlignment="1" applyProtection="1">
      <alignment horizontal="center" vertical="center"/>
    </xf>
    <xf numFmtId="0" fontId="0" fillId="75" borderId="0" xfId="0" applyFont="1" applyFill="1" applyBorder="1"/>
    <xf numFmtId="41" fontId="0" fillId="75" borderId="0" xfId="0" applyNumberFormat="1" applyFont="1" applyFill="1" applyBorder="1" applyAlignment="1">
      <alignment horizontal="center" vertical="center" wrapText="1"/>
    </xf>
    <xf numFmtId="14" fontId="0" fillId="75" borderId="62" xfId="439" applyNumberFormat="1" applyFont="1" applyFill="1" applyBorder="1" applyAlignment="1" applyProtection="1">
      <alignment horizontal="center" vertical="center"/>
    </xf>
    <xf numFmtId="0" fontId="0" fillId="75"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39" fillId="0" borderId="57" xfId="0" applyFont="1" applyFill="1" applyBorder="1" applyAlignment="1">
      <alignment vertical="center"/>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1"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0" xfId="0" applyFont="1" applyFill="1" applyBorder="1" applyAlignment="1">
      <alignment vertical="center" wrapText="1"/>
    </xf>
    <xf numFmtId="0" fontId="60" fillId="0" borderId="60"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2" borderId="0" xfId="0" applyFont="1" applyFill="1" applyAlignment="1" applyProtection="1">
      <alignment wrapText="1"/>
    </xf>
    <xf numFmtId="0" fontId="0" fillId="32"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8" fillId="21" borderId="12" xfId="439" applyNumberFormat="1" applyFont="1" applyFill="1" applyBorder="1" applyAlignment="1" applyProtection="1">
      <alignment horizontal="center" wrapText="1"/>
    </xf>
    <xf numFmtId="0" fontId="39" fillId="21" borderId="21" xfId="0" applyFont="1" applyFill="1" applyBorder="1" applyAlignment="1" applyProtection="1">
      <alignment horizontal="center" wrapText="1"/>
    </xf>
    <xf numFmtId="41" fontId="67" fillId="28" borderId="0" xfId="439" applyNumberFormat="1" applyFont="1" applyFill="1" applyAlignment="1" applyProtection="1">
      <alignment wrapText="1"/>
    </xf>
    <xf numFmtId="41" fontId="68"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7" fillId="0" borderId="0" xfId="0" applyFont="1" applyFill="1" applyAlignment="1" applyProtection="1">
      <alignment wrapText="1"/>
      <protection locked="0"/>
    </xf>
    <xf numFmtId="0" fontId="0" fillId="0" borderId="43" xfId="0" applyFont="1" applyFill="1" applyBorder="1" applyAlignment="1" applyProtection="1">
      <alignment wrapText="1"/>
      <protection locked="0"/>
    </xf>
    <xf numFmtId="41" fontId="67" fillId="0" borderId="0" xfId="439" applyNumberFormat="1" applyFont="1" applyFill="1" applyAlignment="1" applyProtection="1">
      <alignment wrapText="1"/>
    </xf>
    <xf numFmtId="41" fontId="67" fillId="0" borderId="0" xfId="0" applyNumberFormat="1" applyFont="1" applyFill="1" applyAlignment="1" applyProtection="1">
      <alignment wrapText="1"/>
    </xf>
    <xf numFmtId="3" fontId="0" fillId="28" borderId="0" xfId="439" applyNumberFormat="1" applyFont="1" applyFill="1" applyAlignment="1" applyProtection="1">
      <alignment horizontal="center" vertical="center"/>
      <protection locked="0"/>
    </xf>
    <xf numFmtId="0" fontId="0" fillId="0" borderId="43" xfId="0" applyNumberFormat="1" applyFont="1" applyFill="1" applyBorder="1" applyAlignment="1" applyProtection="1">
      <alignment vertical="center" wrapText="1"/>
    </xf>
    <xf numFmtId="0" fontId="0" fillId="0" borderId="0" xfId="0" applyFont="1" applyAlignment="1" applyProtection="1">
      <protection locked="0"/>
    </xf>
    <xf numFmtId="164" fontId="0" fillId="28" borderId="0" xfId="439" applyNumberFormat="1" applyFont="1" applyFill="1" applyProtection="1"/>
    <xf numFmtId="0" fontId="0" fillId="31" borderId="0" xfId="0" applyFont="1" applyFill="1" applyProtection="1"/>
    <xf numFmtId="164" fontId="0" fillId="0" borderId="22" xfId="439" applyNumberFormat="1" applyFont="1" applyFill="1" applyBorder="1" applyAlignment="1" applyProtection="1">
      <alignment horizontal="center" vertical="center" wrapText="1"/>
      <protection locked="0"/>
    </xf>
    <xf numFmtId="41" fontId="67" fillId="0" borderId="0" xfId="439" applyNumberFormat="1" applyFont="1" applyFill="1" applyAlignment="1" applyProtection="1">
      <alignment vertical="center" wrapText="1"/>
    </xf>
    <xf numFmtId="39" fontId="67"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0" fontId="0" fillId="0" borderId="0" xfId="0" applyFont="1" applyBorder="1"/>
    <xf numFmtId="0" fontId="0" fillId="0" borderId="54"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7" fillId="0" borderId="0" xfId="439" applyNumberFormat="1" applyFont="1" applyFill="1" applyAlignment="1" applyProtection="1">
      <alignment vertical="center" wrapText="1"/>
      <protection locked="0"/>
    </xf>
    <xf numFmtId="0" fontId="39" fillId="30" borderId="35" xfId="0" applyFont="1" applyFill="1" applyBorder="1" applyAlignment="1">
      <alignment horizontal="center" vertical="center" wrapText="1"/>
    </xf>
    <xf numFmtId="0" fontId="39" fillId="30" borderId="37" xfId="0" applyFont="1" applyFill="1" applyBorder="1" applyAlignment="1">
      <alignment horizontal="center" vertical="center" wrapText="1"/>
    </xf>
    <xf numFmtId="41" fontId="67"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3"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38" fillId="0" borderId="0" xfId="0" applyNumberFormat="1" applyFont="1" applyFill="1" applyAlignment="1" applyProtection="1">
      <alignment horizontal="left" vertical="center" wrapText="1"/>
    </xf>
    <xf numFmtId="0" fontId="0" fillId="0" borderId="43"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39" fillId="0" borderId="0" xfId="0" applyFont="1" applyFill="1" applyAlignment="1" applyProtection="1">
      <alignment horizontal="center" vertical="center"/>
    </xf>
    <xf numFmtId="0" fontId="39" fillId="71" borderId="0" xfId="0" applyFont="1" applyFill="1" applyAlignment="1" applyProtection="1">
      <alignment vertical="center"/>
    </xf>
    <xf numFmtId="0" fontId="0" fillId="71" borderId="0" xfId="0" applyNumberFormat="1" applyFont="1" applyFill="1" applyAlignment="1" applyProtection="1">
      <alignment horizontal="left" vertical="center" wrapText="1"/>
    </xf>
    <xf numFmtId="164" fontId="0" fillId="71" borderId="0" xfId="439" applyNumberFormat="1" applyFont="1" applyFill="1" applyAlignment="1" applyProtection="1">
      <alignment vertical="center"/>
    </xf>
    <xf numFmtId="37" fontId="0" fillId="71" borderId="0" xfId="439" applyNumberFormat="1" applyFont="1" applyFill="1" applyAlignment="1" applyProtection="1">
      <alignment horizontal="center" vertical="center"/>
      <protection locked="0"/>
    </xf>
    <xf numFmtId="41" fontId="67" fillId="71" borderId="0" xfId="439" applyNumberFormat="1" applyFont="1" applyFill="1" applyAlignment="1" applyProtection="1">
      <alignment wrapText="1"/>
    </xf>
    <xf numFmtId="0" fontId="39" fillId="71" borderId="0" xfId="0" applyNumberFormat="1" applyFont="1" applyFill="1" applyAlignment="1" applyProtection="1">
      <alignment horizontal="left" vertical="center" wrapText="1"/>
    </xf>
    <xf numFmtId="164" fontId="0" fillId="71" borderId="0" xfId="439" applyNumberFormat="1" applyFont="1" applyFill="1" applyAlignment="1" applyProtection="1">
      <alignment horizontal="center" vertical="center"/>
      <protection locked="0"/>
    </xf>
    <xf numFmtId="41" fontId="68" fillId="71" borderId="0" xfId="439" applyNumberFormat="1" applyFont="1" applyFill="1" applyAlignment="1" applyProtection="1">
      <alignment wrapText="1"/>
    </xf>
    <xf numFmtId="0" fontId="57" fillId="71" borderId="0" xfId="0" applyFont="1" applyFill="1" applyAlignment="1" applyProtection="1">
      <alignment horizontal="left" vertical="center"/>
    </xf>
    <xf numFmtId="0" fontId="44" fillId="71" borderId="0" xfId="0" applyFont="1" applyFill="1" applyAlignment="1" applyProtection="1">
      <alignment horizontal="left" vertical="center"/>
    </xf>
    <xf numFmtId="0" fontId="0" fillId="71" borderId="0" xfId="0" applyNumberFormat="1" applyFont="1" applyFill="1" applyAlignment="1" applyProtection="1">
      <alignment wrapText="1"/>
    </xf>
    <xf numFmtId="0" fontId="0" fillId="71" borderId="0" xfId="0" applyFont="1" applyFill="1" applyAlignment="1" applyProtection="1">
      <alignment vertical="center"/>
    </xf>
    <xf numFmtId="164" fontId="0" fillId="71" borderId="0" xfId="0" applyNumberFormat="1" applyFont="1" applyFill="1" applyAlignment="1" applyProtection="1">
      <alignment vertical="center"/>
    </xf>
    <xf numFmtId="164" fontId="39" fillId="71" borderId="0" xfId="439" applyNumberFormat="1" applyFont="1" applyFill="1" applyAlignment="1" applyProtection="1">
      <alignment horizontal="center" vertical="center"/>
      <protection locked="0"/>
    </xf>
    <xf numFmtId="41" fontId="68" fillId="71" borderId="0" xfId="0" applyNumberFormat="1" applyFont="1" applyFill="1" applyAlignment="1" applyProtection="1">
      <alignment wrapText="1"/>
    </xf>
    <xf numFmtId="0" fontId="39" fillId="71" borderId="0" xfId="0" applyFont="1" applyFill="1" applyAlignment="1" applyProtection="1">
      <alignment horizontal="left" vertical="center"/>
    </xf>
    <xf numFmtId="0" fontId="0" fillId="71" borderId="0" xfId="0" applyFont="1" applyFill="1" applyAlignment="1" applyProtection="1">
      <alignment horizontal="left" vertical="center"/>
    </xf>
    <xf numFmtId="0" fontId="0" fillId="71" borderId="0" xfId="0" applyNumberFormat="1" applyFont="1" applyFill="1" applyAlignment="1" applyProtection="1">
      <alignment vertical="center" wrapText="1"/>
    </xf>
    <xf numFmtId="3" fontId="39" fillId="71" borderId="0" xfId="439" applyNumberFormat="1" applyFont="1" applyFill="1" applyAlignment="1" applyProtection="1">
      <alignment horizontal="center" vertical="center"/>
      <protection locked="0"/>
    </xf>
    <xf numFmtId="38" fontId="44" fillId="71" borderId="0" xfId="439" applyNumberFormat="1" applyFont="1" applyFill="1" applyAlignment="1" applyProtection="1">
      <alignment horizontal="center" vertical="center" wrapText="1"/>
    </xf>
    <xf numFmtId="164" fontId="0" fillId="71" borderId="0" xfId="439" applyNumberFormat="1" applyFont="1" applyFill="1" applyProtection="1"/>
    <xf numFmtId="164" fontId="0" fillId="71" borderId="0" xfId="439" applyNumberFormat="1" applyFont="1" applyFill="1" applyAlignment="1" applyProtection="1">
      <alignment horizontal="center" vertical="center"/>
    </xf>
    <xf numFmtId="0" fontId="0" fillId="71" borderId="0" xfId="0" applyFont="1" applyFill="1" applyProtection="1"/>
    <xf numFmtId="0" fontId="0" fillId="71" borderId="0" xfId="0" applyFont="1" applyFill="1" applyAlignment="1" applyProtection="1">
      <alignment horizontal="center" vertical="center" wrapText="1"/>
    </xf>
    <xf numFmtId="0" fontId="39" fillId="71" borderId="0" xfId="0" applyFont="1" applyFill="1" applyAlignment="1" applyProtection="1">
      <alignment horizontal="center" vertical="center" wrapText="1"/>
    </xf>
    <xf numFmtId="41" fontId="0" fillId="71" borderId="0" xfId="439" applyNumberFormat="1" applyFont="1" applyFill="1" applyAlignment="1" applyProtection="1">
      <alignment vertical="center" wrapText="1"/>
      <protection locked="0"/>
    </xf>
    <xf numFmtId="41" fontId="0" fillId="71" borderId="0" xfId="439" applyNumberFormat="1" applyFont="1" applyFill="1" applyAlignment="1" applyProtection="1">
      <alignment vertical="center" wrapText="1"/>
    </xf>
    <xf numFmtId="0" fontId="0" fillId="71" borderId="0" xfId="0" applyFont="1" applyFill="1" applyAlignment="1" applyProtection="1">
      <alignment wrapText="1"/>
      <protection locked="0"/>
    </xf>
    <xf numFmtId="0" fontId="146" fillId="71" borderId="0" xfId="0" applyFont="1" applyFill="1" applyAlignment="1" applyProtection="1">
      <alignment horizontal="left" vertical="center"/>
    </xf>
    <xf numFmtId="0" fontId="80" fillId="71" borderId="0" xfId="0" applyFont="1" applyFill="1" applyAlignment="1" applyProtection="1">
      <alignment vertical="center"/>
    </xf>
    <xf numFmtId="0" fontId="147" fillId="71" borderId="0" xfId="0" applyFont="1" applyFill="1" applyAlignment="1" applyProtection="1">
      <alignment vertical="center"/>
      <protection locked="0"/>
    </xf>
    <xf numFmtId="0" fontId="57" fillId="71" borderId="0" xfId="0" applyFont="1" applyFill="1" applyAlignment="1">
      <alignment vertical="center" wrapText="1"/>
    </xf>
    <xf numFmtId="41" fontId="148" fillId="0" borderId="0" xfId="0" applyNumberFormat="1" applyFont="1" applyFill="1" applyAlignment="1" applyProtection="1">
      <alignment wrapText="1"/>
    </xf>
    <xf numFmtId="0" fontId="57" fillId="71" borderId="0" xfId="0" applyFont="1" applyFill="1" applyAlignment="1" applyProtection="1">
      <alignment vertical="center"/>
    </xf>
    <xf numFmtId="166" fontId="0" fillId="21" borderId="16" xfId="0" applyNumberFormat="1" applyFont="1" applyFill="1" applyBorder="1" applyProtection="1"/>
    <xf numFmtId="0" fontId="0" fillId="0" borderId="0" xfId="0" applyAlignment="1">
      <alignment wrapText="1"/>
    </xf>
    <xf numFmtId="0" fontId="0" fillId="0" borderId="68" xfId="0" applyBorder="1"/>
    <xf numFmtId="0" fontId="0" fillId="0" borderId="78" xfId="0" applyBorder="1"/>
    <xf numFmtId="10" fontId="0" fillId="0" borderId="55" xfId="0" applyNumberFormat="1" applyBorder="1" applyAlignment="1">
      <alignment horizontal="center" vertical="center" wrapText="1"/>
    </xf>
    <xf numFmtId="0" fontId="39" fillId="0" borderId="55" xfId="0" applyFont="1" applyBorder="1" applyAlignment="1">
      <alignment horizontal="center"/>
    </xf>
    <xf numFmtId="0" fontId="39" fillId="75" borderId="65" xfId="0" applyFont="1" applyFill="1" applyBorder="1" applyAlignment="1">
      <alignment horizontal="center"/>
    </xf>
    <xf numFmtId="0" fontId="39" fillId="75" borderId="55" xfId="0" applyFont="1" applyFill="1" applyBorder="1" applyAlignment="1">
      <alignment horizontal="center"/>
    </xf>
    <xf numFmtId="0" fontId="0" fillId="75" borderId="55" xfId="0" applyFill="1" applyBorder="1"/>
    <xf numFmtId="0" fontId="0" fillId="75" borderId="55" xfId="0" applyFill="1" applyBorder="1" applyAlignment="1">
      <alignment horizontal="center"/>
    </xf>
    <xf numFmtId="0" fontId="0" fillId="0" borderId="71" xfId="0" applyBorder="1"/>
    <xf numFmtId="0" fontId="0" fillId="0" borderId="76" xfId="0" applyBorder="1"/>
    <xf numFmtId="0" fontId="37" fillId="75" borderId="55" xfId="0" applyFont="1" applyFill="1" applyBorder="1" applyAlignment="1">
      <alignment vertical="center" wrapText="1"/>
    </xf>
    <xf numFmtId="0" fontId="0" fillId="75" borderId="55" xfId="0" applyFill="1" applyBorder="1" applyAlignment="1">
      <alignment vertical="center"/>
    </xf>
    <xf numFmtId="0" fontId="37" fillId="75" borderId="55" xfId="0" applyFont="1" applyFill="1" applyBorder="1" applyAlignment="1">
      <alignment horizontal="justify" vertical="center"/>
    </xf>
    <xf numFmtId="0" fontId="45" fillId="75" borderId="55" xfId="0" quotePrefix="1" applyFont="1" applyFill="1" applyBorder="1" applyAlignment="1">
      <alignment horizontal="center" vertical="center" wrapText="1"/>
    </xf>
    <xf numFmtId="0" fontId="45" fillId="75" borderId="13" xfId="0" applyFont="1" applyFill="1" applyBorder="1" applyAlignment="1">
      <alignment vertical="center" wrapText="1"/>
    </xf>
    <xf numFmtId="0" fontId="40" fillId="75" borderId="13" xfId="0" applyFont="1" applyFill="1" applyBorder="1" applyAlignment="1">
      <alignment horizontal="center" vertical="center"/>
    </xf>
    <xf numFmtId="0" fontId="45" fillId="75" borderId="13" xfId="0" applyFont="1" applyFill="1" applyBorder="1" applyAlignment="1">
      <alignment vertical="center"/>
    </xf>
    <xf numFmtId="9" fontId="0" fillId="0" borderId="55" xfId="0" applyNumberFormat="1" applyBorder="1" applyAlignment="1">
      <alignment horizontal="center" vertical="center" wrapText="1"/>
    </xf>
    <xf numFmtId="0" fontId="0" fillId="0" borderId="55" xfId="0" applyBorder="1"/>
    <xf numFmtId="164" fontId="44" fillId="22" borderId="0" xfId="439" applyNumberFormat="1" applyFont="1" applyFill="1" applyAlignment="1" applyProtection="1">
      <alignment horizontal="center" vertical="center" wrapText="1"/>
    </xf>
    <xf numFmtId="41" fontId="68" fillId="0" borderId="0" xfId="439" applyNumberFormat="1" applyFont="1" applyFill="1" applyAlignment="1" applyProtection="1">
      <alignment horizontal="center" vertical="center" wrapText="1"/>
      <protection locked="0"/>
    </xf>
    <xf numFmtId="0" fontId="153" fillId="74" borderId="55" xfId="0" applyFont="1" applyFill="1" applyBorder="1" applyAlignment="1">
      <alignment horizontal="center" vertical="center" wrapText="1"/>
    </xf>
    <xf numFmtId="0" fontId="150" fillId="0" borderId="0" xfId="0" applyFont="1"/>
    <xf numFmtId="0" fontId="154" fillId="70" borderId="0" xfId="0" applyFont="1" applyFill="1" applyAlignment="1">
      <alignment horizontal="justify" vertical="center"/>
    </xf>
    <xf numFmtId="0" fontId="154" fillId="70" borderId="0" xfId="0" applyFont="1" applyFill="1" applyAlignment="1">
      <alignment vertical="center"/>
    </xf>
    <xf numFmtId="0" fontId="0" fillId="0" borderId="0" xfId="0" applyAlignment="1">
      <alignment vertical="center"/>
    </xf>
    <xf numFmtId="0" fontId="154" fillId="70" borderId="0" xfId="0" applyFont="1" applyFill="1" applyAlignment="1">
      <alignment vertical="center" wrapText="1"/>
    </xf>
    <xf numFmtId="0" fontId="158" fillId="70" borderId="0" xfId="611" applyFont="1" applyFill="1" applyAlignment="1">
      <alignment vertical="center"/>
    </xf>
    <xf numFmtId="0" fontId="159" fillId="70" borderId="0" xfId="0" applyFont="1" applyFill="1" applyAlignment="1">
      <alignment vertical="center"/>
    </xf>
    <xf numFmtId="0" fontId="160" fillId="70" borderId="0" xfId="611" applyFont="1" applyFill="1" applyAlignment="1" applyProtection="1">
      <alignment vertical="center"/>
      <protection locked="0"/>
    </xf>
    <xf numFmtId="0" fontId="159" fillId="70" borderId="0" xfId="0" applyFont="1" applyFill="1"/>
    <xf numFmtId="0" fontId="160" fillId="70" borderId="0" xfId="611" applyFont="1" applyFill="1" applyProtection="1">
      <protection locked="0"/>
    </xf>
    <xf numFmtId="0" fontId="117" fillId="70" borderId="0" xfId="30097" quotePrefix="1" applyFont="1" applyFill="1" applyAlignment="1">
      <alignment horizontal="left" vertical="center" wrapText="1" indent="1"/>
    </xf>
    <xf numFmtId="0" fontId="163" fillId="70" borderId="0" xfId="30097" applyFont="1" applyFill="1" applyAlignment="1">
      <alignment vertical="center" wrapText="1"/>
    </xf>
    <xf numFmtId="0" fontId="35" fillId="0" borderId="0" xfId="611"/>
    <xf numFmtId="0" fontId="154" fillId="70" borderId="0" xfId="30097" applyFont="1" applyFill="1" applyAlignment="1">
      <alignment vertical="center" wrapText="1"/>
    </xf>
    <xf numFmtId="0" fontId="160" fillId="70"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0" fontId="0" fillId="76" borderId="24" xfId="0" applyNumberFormat="1" applyFont="1" applyFill="1" applyBorder="1" applyAlignment="1" applyProtection="1">
      <alignment horizontal="left" vertical="center" wrapText="1"/>
    </xf>
    <xf numFmtId="1" fontId="0" fillId="0" borderId="0" xfId="0" applyNumberFormat="1" applyFont="1" applyFill="1" applyAlignment="1" applyProtection="1">
      <alignment horizontal="center" vertical="center"/>
    </xf>
    <xf numFmtId="0" fontId="0" fillId="20" borderId="0" xfId="0" applyFill="1"/>
    <xf numFmtId="0" fontId="0" fillId="29" borderId="0" xfId="0" applyFill="1" applyAlignment="1">
      <alignment horizontal="center"/>
    </xf>
    <xf numFmtId="0" fontId="0" fillId="20" borderId="0" xfId="0" applyFill="1" applyAlignment="1">
      <alignment horizontal="center"/>
    </xf>
    <xf numFmtId="0" fontId="0" fillId="31" borderId="0" xfId="0" applyFill="1" applyAlignment="1">
      <alignment horizontal="center"/>
    </xf>
    <xf numFmtId="0" fontId="0" fillId="31" borderId="0" xfId="0" applyFill="1"/>
    <xf numFmtId="0" fontId="0" fillId="0" borderId="0" xfId="0" applyFill="1" applyAlignment="1">
      <alignment horizontal="center"/>
    </xf>
    <xf numFmtId="0" fontId="0" fillId="0" borderId="0" xfId="0" applyFill="1"/>
    <xf numFmtId="0" fontId="0" fillId="77" borderId="0" xfId="0" applyFill="1" applyAlignment="1">
      <alignment horizontal="center"/>
    </xf>
    <xf numFmtId="0" fontId="0" fillId="77" borderId="0" xfId="0" applyFill="1"/>
    <xf numFmtId="0" fontId="0" fillId="77" borderId="0" xfId="0" applyNumberFormat="1" applyFont="1" applyFill="1" applyAlignment="1" applyProtection="1">
      <alignment horizontal="center" vertical="center"/>
    </xf>
    <xf numFmtId="0" fontId="0" fillId="26" borderId="0" xfId="0" applyFill="1" applyAlignment="1">
      <alignment horizontal="center"/>
    </xf>
    <xf numFmtId="0" fontId="0" fillId="26" borderId="0" xfId="0" applyFill="1"/>
    <xf numFmtId="0" fontId="0" fillId="77" borderId="0" xfId="0" applyFill="1" applyBorder="1"/>
    <xf numFmtId="38" fontId="44" fillId="22" borderId="43" xfId="439" applyNumberFormat="1" applyFont="1" applyFill="1" applyBorder="1" applyAlignment="1" applyProtection="1">
      <alignment horizontal="center" vertical="center" wrapText="1"/>
    </xf>
    <xf numFmtId="4" fontId="0" fillId="0" borderId="0" xfId="0" applyNumberFormat="1"/>
    <xf numFmtId="178" fontId="41" fillId="30" borderId="64" xfId="0" applyNumberFormat="1" applyFont="1" applyFill="1" applyBorder="1" applyAlignment="1">
      <alignment wrapText="1"/>
    </xf>
    <xf numFmtId="178" fontId="56" fillId="0" borderId="27" xfId="439" applyNumberFormat="1" applyFont="1" applyFill="1" applyBorder="1" applyAlignment="1" applyProtection="1">
      <alignment horizontal="center" vertical="center" wrapText="1"/>
    </xf>
    <xf numFmtId="0" fontId="0" fillId="0" borderId="13" xfId="0" applyBorder="1"/>
    <xf numFmtId="0" fontId="0" fillId="0" borderId="38" xfId="0" applyBorder="1"/>
    <xf numFmtId="0" fontId="0" fillId="0" borderId="65" xfId="0" applyBorder="1"/>
    <xf numFmtId="0" fontId="39" fillId="75" borderId="80" xfId="0" applyFont="1" applyFill="1" applyBorder="1" applyAlignment="1">
      <alignment horizontal="left"/>
    </xf>
    <xf numFmtId="0" fontId="0" fillId="75" borderId="81" xfId="0" applyFill="1" applyBorder="1"/>
    <xf numFmtId="0" fontId="0" fillId="75" borderId="87" xfId="0" applyFill="1" applyBorder="1"/>
    <xf numFmtId="0" fontId="0" fillId="0" borderId="79" xfId="0" applyBorder="1"/>
    <xf numFmtId="0" fontId="152" fillId="0" borderId="66" xfId="0" applyFont="1" applyBorder="1" applyAlignment="1">
      <alignment horizontal="center" vertical="center" wrapText="1"/>
    </xf>
    <xf numFmtId="0" fontId="0" fillId="0" borderId="66" xfId="0" applyBorder="1"/>
    <xf numFmtId="0" fontId="152" fillId="0" borderId="13" xfId="0" applyFont="1" applyBorder="1" applyAlignment="1">
      <alignment horizontal="center" vertical="center" wrapText="1"/>
    </xf>
    <xf numFmtId="0" fontId="39" fillId="0" borderId="55" xfId="0" quotePrefix="1" applyFont="1" applyBorder="1" applyAlignment="1">
      <alignment horizontal="center" vertical="center"/>
    </xf>
    <xf numFmtId="0" fontId="37" fillId="75" borderId="66" xfId="0" applyFont="1" applyFill="1" applyBorder="1" applyAlignment="1">
      <alignment vertical="center" wrapText="1"/>
    </xf>
    <xf numFmtId="0" fontId="0" fillId="75" borderId="66" xfId="0" applyFill="1" applyBorder="1" applyAlignment="1">
      <alignment vertical="center" wrapText="1"/>
    </xf>
    <xf numFmtId="37" fontId="0" fillId="0" borderId="55" xfId="0" applyNumberFormat="1" applyBorder="1" applyAlignment="1">
      <alignment horizontal="center" vertical="center" wrapText="1"/>
    </xf>
    <xf numFmtId="0" fontId="45" fillId="75" borderId="13" xfId="0" applyFont="1" applyFill="1" applyBorder="1" applyAlignment="1">
      <alignment horizontal="center" vertical="center" wrapText="1"/>
    </xf>
    <xf numFmtId="0" fontId="39" fillId="75" borderId="55" xfId="0" applyFont="1" applyFill="1" applyBorder="1" applyAlignment="1">
      <alignment horizontal="center" wrapText="1"/>
    </xf>
    <xf numFmtId="0" fontId="0" fillId="75" borderId="80" xfId="0" applyFill="1" applyBorder="1"/>
    <xf numFmtId="49" fontId="39" fillId="0" borderId="55" xfId="0" quotePrefix="1" applyNumberFormat="1" applyFont="1" applyBorder="1" applyAlignment="1">
      <alignment horizontal="center" vertical="center"/>
    </xf>
    <xf numFmtId="0" fontId="39" fillId="0" borderId="55" xfId="0" applyFont="1" applyBorder="1" applyAlignment="1">
      <alignment horizontal="center" vertical="center"/>
    </xf>
    <xf numFmtId="0" fontId="0" fillId="1" borderId="55" xfId="0" applyFill="1" applyBorder="1" applyAlignment="1">
      <alignment horizontal="center" vertical="center" wrapText="1"/>
    </xf>
    <xf numFmtId="0" fontId="45" fillId="75" borderId="84" xfId="0" applyFont="1" applyFill="1" applyBorder="1" applyAlignment="1">
      <alignment horizontal="center" vertical="center" wrapText="1"/>
    </xf>
    <xf numFmtId="37" fontId="0" fillId="0" borderId="55" xfId="0" applyNumberFormat="1" applyBorder="1" applyAlignment="1">
      <alignment horizontal="center" vertical="center"/>
    </xf>
    <xf numFmtId="0" fontId="39" fillId="0" borderId="76" xfId="0" applyFont="1" applyBorder="1" applyAlignment="1">
      <alignment horizontal="center" vertical="center"/>
    </xf>
    <xf numFmtId="0" fontId="0" fillId="75" borderId="11" xfId="0" applyFill="1" applyBorder="1" applyAlignment="1">
      <alignment horizontal="center"/>
    </xf>
    <xf numFmtId="0" fontId="44" fillId="0" borderId="83" xfId="0" applyFont="1" applyBorder="1"/>
    <xf numFmtId="0" fontId="44" fillId="0" borderId="0" xfId="0" applyFont="1"/>
    <xf numFmtId="0" fontId="44" fillId="0" borderId="67" xfId="0" applyFont="1" applyBorder="1"/>
    <xf numFmtId="0" fontId="44" fillId="0" borderId="68" xfId="0" applyFont="1" applyBorder="1"/>
    <xf numFmtId="0" fontId="166" fillId="0" borderId="0" xfId="0" applyFont="1" applyAlignment="1">
      <alignment vertical="center" wrapText="1"/>
    </xf>
    <xf numFmtId="0" fontId="44" fillId="0" borderId="77" xfId="0" applyFont="1" applyBorder="1" applyAlignment="1">
      <alignment wrapText="1"/>
    </xf>
    <xf numFmtId="1" fontId="44" fillId="0" borderId="0" xfId="0" applyNumberFormat="1" applyFont="1"/>
    <xf numFmtId="0" fontId="44" fillId="0" borderId="75" xfId="0" applyFont="1" applyBorder="1"/>
    <xf numFmtId="0" fontId="44" fillId="0" borderId="0" xfId="0" applyFont="1" applyAlignment="1">
      <alignment horizontal="center"/>
    </xf>
    <xf numFmtId="0" fontId="44" fillId="0" borderId="0" xfId="0" applyFont="1" applyAlignment="1">
      <alignment horizontal="center" wrapText="1"/>
    </xf>
    <xf numFmtId="9" fontId="44" fillId="0" borderId="0" xfId="4687" applyFont="1" applyFill="1" applyBorder="1"/>
    <xf numFmtId="10" fontId="44" fillId="0" borderId="67" xfId="0" applyNumberFormat="1" applyFont="1" applyBorder="1"/>
    <xf numFmtId="10" fontId="44" fillId="0" borderId="0" xfId="0" applyNumberFormat="1" applyFont="1"/>
    <xf numFmtId="10" fontId="44" fillId="0" borderId="0" xfId="0" applyNumberFormat="1" applyFont="1" applyAlignment="1">
      <alignment horizontal="center" wrapText="1"/>
    </xf>
    <xf numFmtId="0" fontId="44" fillId="0" borderId="78" xfId="0" applyFont="1" applyBorder="1"/>
    <xf numFmtId="0" fontId="0" fillId="0" borderId="0" xfId="0" applyFill="1" applyAlignment="1">
      <alignment horizontal="left" vertical="center"/>
    </xf>
    <xf numFmtId="0" fontId="0" fillId="0" borderId="0" xfId="0" applyFill="1" applyAlignment="1">
      <alignment wrapText="1"/>
    </xf>
    <xf numFmtId="0" fontId="167" fillId="0" borderId="0" xfId="0" applyFont="1" applyFill="1" applyAlignment="1">
      <alignment horizontal="left" vertical="center"/>
    </xf>
    <xf numFmtId="0" fontId="80" fillId="0" borderId="39" xfId="0" applyFont="1" applyFill="1" applyBorder="1"/>
    <xf numFmtId="0" fontId="80" fillId="0" borderId="39" xfId="0" applyFont="1"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64" fontId="56" fillId="33" borderId="22" xfId="439"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1" borderId="43" xfId="0" applyNumberFormat="1" applyFont="1" applyFill="1" applyBorder="1" applyAlignment="1" applyProtection="1">
      <alignment horizontal="center" vertical="center"/>
    </xf>
    <xf numFmtId="0" fontId="0" fillId="31" borderId="43" xfId="0" applyFont="1" applyFill="1" applyBorder="1" applyAlignment="1" applyProtection="1">
      <alignment vertical="center" wrapText="1"/>
    </xf>
    <xf numFmtId="37" fontId="0" fillId="31" borderId="43" xfId="439" applyNumberFormat="1" applyFont="1" applyFill="1" applyBorder="1" applyAlignment="1" applyProtection="1">
      <alignment vertical="center"/>
    </xf>
    <xf numFmtId="41" fontId="68" fillId="30" borderId="73" xfId="439" applyNumberFormat="1" applyFont="1" applyFill="1" applyBorder="1" applyAlignment="1">
      <alignment vertical="center" wrapText="1"/>
    </xf>
    <xf numFmtId="41" fontId="68" fillId="30" borderId="0" xfId="439" applyNumberFormat="1" applyFont="1" applyFill="1" applyAlignment="1">
      <alignment vertical="center" wrapText="1"/>
    </xf>
    <xf numFmtId="41" fontId="68" fillId="30" borderId="86" xfId="439" applyNumberFormat="1" applyFont="1" applyFill="1" applyBorder="1" applyAlignment="1">
      <alignment vertical="center" wrapText="1"/>
    </xf>
    <xf numFmtId="41" fontId="68" fillId="30" borderId="74" xfId="439" applyNumberFormat="1" applyFont="1" applyFill="1" applyBorder="1" applyAlignment="1">
      <alignment vertical="center" wrapText="1"/>
    </xf>
    <xf numFmtId="14" fontId="56" fillId="33" borderId="22" xfId="439" applyNumberFormat="1" applyFont="1" applyFill="1" applyBorder="1" applyAlignment="1" applyProtection="1">
      <alignment horizontal="center" vertical="center" wrapText="1"/>
    </xf>
    <xf numFmtId="0" fontId="0" fillId="32" borderId="0" xfId="0" applyFont="1" applyFill="1" applyAlignment="1" applyProtection="1">
      <alignment horizontal="center" vertical="center"/>
    </xf>
    <xf numFmtId="172" fontId="39" fillId="71" borderId="0" xfId="439" applyNumberFormat="1" applyFont="1" applyFill="1" applyAlignment="1" applyProtection="1">
      <alignment horizontal="center" vertical="center"/>
      <protection locked="0"/>
    </xf>
    <xf numFmtId="0" fontId="39" fillId="0" borderId="35" xfId="0" applyFont="1" applyFill="1" applyBorder="1" applyAlignment="1">
      <alignment horizontal="center" vertical="center"/>
    </xf>
    <xf numFmtId="0" fontId="39" fillId="0" borderId="36" xfId="0" applyFont="1" applyFill="1" applyBorder="1" applyAlignment="1">
      <alignment horizontal="center" vertical="center"/>
    </xf>
    <xf numFmtId="49" fontId="33" fillId="0" borderId="22" xfId="439" applyNumberFormat="1" applyFont="1" applyFill="1" applyBorder="1" applyAlignment="1" applyProtection="1">
      <alignment horizontal="center" vertical="center" wrapText="1"/>
    </xf>
    <xf numFmtId="0" fontId="41" fillId="0" borderId="10" xfId="0" applyFont="1" applyBorder="1" applyAlignment="1" applyProtection="1">
      <alignment horizontal="right" vertical="center" wrapText="1"/>
    </xf>
    <xf numFmtId="4" fontId="0" fillId="0" borderId="10" xfId="0" applyNumberFormat="1" applyBorder="1"/>
    <xf numFmtId="0" fontId="41" fillId="0" borderId="10" xfId="0" applyFont="1" applyBorder="1" applyAlignment="1" applyProtection="1">
      <alignment horizontal="right"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xf>
    <xf numFmtId="0" fontId="0" fillId="0" borderId="10" xfId="0" applyFill="1" applyBorder="1" applyAlignment="1">
      <alignment wrapText="1"/>
    </xf>
    <xf numFmtId="0" fontId="0" fillId="0" borderId="10" xfId="0" applyFill="1" applyBorder="1"/>
    <xf numFmtId="0" fontId="39" fillId="0" borderId="10" xfId="0" applyFont="1" applyFill="1" applyBorder="1" applyAlignment="1">
      <alignment horizontal="left" vertical="center"/>
    </xf>
    <xf numFmtId="0" fontId="0" fillId="75" borderId="25" xfId="0" applyFont="1" applyFill="1" applyBorder="1" applyAlignment="1" applyProtection="1">
      <alignment vertical="center" wrapText="1"/>
    </xf>
    <xf numFmtId="0" fontId="39" fillId="0" borderId="41" xfId="0" applyFont="1" applyBorder="1" applyAlignment="1">
      <alignment horizontal="center" vertical="center"/>
    </xf>
    <xf numFmtId="37" fontId="0" fillId="75" borderId="93" xfId="439" applyNumberFormat="1" applyFont="1" applyFill="1" applyBorder="1" applyAlignment="1" applyProtection="1">
      <alignment vertical="center"/>
    </xf>
    <xf numFmtId="41" fontId="68" fillId="0" borderId="0" xfId="0" applyNumberFormat="1" applyFont="1" applyFill="1" applyAlignment="1" applyProtection="1">
      <alignment vertical="center" wrapText="1"/>
    </xf>
    <xf numFmtId="0" fontId="0" fillId="0" borderId="34" xfId="0" applyBorder="1" applyAlignment="1">
      <alignment horizontal="center" vertical="center" wrapText="1"/>
    </xf>
    <xf numFmtId="0" fontId="0" fillId="0" borderId="34" xfId="0" applyBorder="1" applyAlignment="1">
      <alignment horizontal="left" vertical="center" wrapText="1"/>
    </xf>
    <xf numFmtId="177" fontId="56" fillId="0" borderId="22" xfId="439" applyNumberFormat="1" applyFont="1" applyFill="1" applyBorder="1" applyAlignment="1" applyProtection="1">
      <alignment horizontal="center" vertical="center" wrapText="1"/>
    </xf>
    <xf numFmtId="0" fontId="0" fillId="70" borderId="66" xfId="0" applyFill="1" applyBorder="1" applyAlignment="1">
      <alignment horizontal="left" vertical="center" wrapText="1"/>
    </xf>
    <xf numFmtId="0" fontId="67" fillId="0" borderId="10" xfId="0" applyFont="1" applyFill="1" applyBorder="1" applyAlignment="1">
      <alignment vertical="center" wrapText="1"/>
    </xf>
    <xf numFmtId="0" fontId="67" fillId="0" borderId="10" xfId="0" applyFont="1" applyFill="1" applyBorder="1" applyAlignment="1">
      <alignment horizontal="left" vertical="center" wrapText="1"/>
    </xf>
    <xf numFmtId="0" fontId="49" fillId="75" borderId="66" xfId="0" applyFont="1" applyFill="1" applyBorder="1" applyAlignment="1">
      <alignment horizontal="center" wrapText="1"/>
    </xf>
    <xf numFmtId="0" fontId="0" fillId="0" borderId="34"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21"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14" fontId="124" fillId="29" borderId="10" xfId="31721" applyNumberFormat="1" applyFont="1" applyFill="1" applyBorder="1" applyAlignment="1" applyProtection="1">
      <alignment horizontal="left" vertical="center"/>
      <protection locked="0"/>
    </xf>
    <xf numFmtId="37" fontId="56" fillId="0" borderId="22" xfId="439" applyNumberFormat="1" applyFont="1" applyFill="1" applyBorder="1" applyAlignment="1" applyProtection="1">
      <alignment horizontal="center" vertical="center" wrapText="1"/>
    </xf>
    <xf numFmtId="172" fontId="0" fillId="72" borderId="28" xfId="439" applyNumberFormat="1" applyFont="1" applyFill="1" applyBorder="1" applyAlignment="1" applyProtection="1">
      <alignment vertical="center"/>
    </xf>
    <xf numFmtId="0" fontId="41" fillId="75" borderId="0" xfId="0" applyFont="1" applyFill="1" applyBorder="1" applyAlignment="1">
      <alignment vertical="center" wrapText="1"/>
    </xf>
    <xf numFmtId="14" fontId="0" fillId="33" borderId="0" xfId="0" applyNumberFormat="1" applyFont="1" applyFill="1" applyAlignment="1" applyProtection="1">
      <alignment horizontal="center" vertical="center"/>
    </xf>
    <xf numFmtId="169" fontId="0" fillId="71" borderId="63" xfId="439" applyNumberFormat="1" applyFont="1" applyFill="1" applyBorder="1" applyAlignment="1" applyProtection="1">
      <alignment horizontal="center" vertical="center"/>
    </xf>
    <xf numFmtId="0" fontId="171" fillId="70" borderId="0" xfId="30097" applyFont="1" applyFill="1" applyAlignment="1">
      <alignment vertical="center" wrapText="1"/>
    </xf>
    <xf numFmtId="1" fontId="40" fillId="24" borderId="0" xfId="439" applyNumberFormat="1" applyFont="1" applyFill="1" applyBorder="1" applyAlignment="1" applyProtection="1">
      <alignment horizontal="center" wrapText="1"/>
    </xf>
    <xf numFmtId="0" fontId="0" fillId="0" borderId="0" xfId="0" applyNumberFormat="1" applyFont="1" applyFill="1" applyBorder="1" applyAlignment="1" applyProtection="1">
      <alignment horizontal="left" vertical="center" wrapText="1"/>
    </xf>
    <xf numFmtId="0" fontId="40" fillId="32" borderId="0" xfId="682" applyFont="1" applyFill="1"/>
    <xf numFmtId="0" fontId="40" fillId="26" borderId="0" xfId="0" applyFont="1" applyFill="1"/>
    <xf numFmtId="0" fontId="49" fillId="26" borderId="17" xfId="682" applyFont="1" applyFill="1" applyBorder="1" applyAlignment="1">
      <alignment horizontal="center"/>
    </xf>
    <xf numFmtId="0" fontId="0" fillId="26" borderId="17" xfId="0" applyFill="1" applyBorder="1" applyAlignment="1">
      <alignment horizontal="center" wrapText="1"/>
    </xf>
    <xf numFmtId="0" fontId="0" fillId="26" borderId="17" xfId="0" applyFill="1" applyBorder="1" applyAlignment="1">
      <alignment wrapText="1"/>
    </xf>
    <xf numFmtId="0" fontId="172" fillId="0" borderId="0" xfId="682" applyFont="1" applyAlignment="1">
      <alignment vertical="center"/>
    </xf>
    <xf numFmtId="0" fontId="130" fillId="0" borderId="0" xfId="682" applyFont="1"/>
    <xf numFmtId="180" fontId="52" fillId="0" borderId="0" xfId="682" applyNumberFormat="1" applyFont="1" applyAlignment="1">
      <alignment horizontal="left"/>
    </xf>
    <xf numFmtId="42" fontId="132" fillId="26" borderId="0" xfId="546" applyNumberFormat="1" applyFont="1" applyFill="1"/>
    <xf numFmtId="0" fontId="0" fillId="0" borderId="0" xfId="0" quotePrefix="1" applyAlignment="1">
      <alignment horizontal="center"/>
    </xf>
    <xf numFmtId="41" fontId="132" fillId="26" borderId="0" xfId="546" applyNumberFormat="1" applyFont="1" applyFill="1"/>
    <xf numFmtId="0" fontId="39" fillId="0" borderId="0" xfId="682" applyFont="1" applyAlignment="1">
      <alignment horizontal="left"/>
    </xf>
    <xf numFmtId="41" fontId="132" fillId="26" borderId="0" xfId="682" applyNumberFormat="1" applyFont="1" applyFill="1"/>
    <xf numFmtId="41" fontId="52" fillId="26" borderId="0" xfId="682" applyNumberFormat="1" applyFont="1" applyFill="1"/>
    <xf numFmtId="41" fontId="52" fillId="26" borderId="17" xfId="449" applyNumberFormat="1" applyFont="1" applyFill="1" applyBorder="1"/>
    <xf numFmtId="180" fontId="39" fillId="0" borderId="0" xfId="682" applyNumberFormat="1" applyFont="1" applyAlignment="1">
      <alignment horizontal="left"/>
    </xf>
    <xf numFmtId="42" fontId="39" fillId="32" borderId="18" xfId="546" applyNumberFormat="1" applyFont="1" applyFill="1" applyBorder="1"/>
    <xf numFmtId="42" fontId="0" fillId="0" borderId="0" xfId="0" applyNumberFormat="1"/>
    <xf numFmtId="0" fontId="0" fillId="0" borderId="0" xfId="0" quotePrefix="1" applyAlignment="1">
      <alignment wrapText="1"/>
    </xf>
    <xf numFmtId="41" fontId="0" fillId="0" borderId="0" xfId="0" applyNumberFormat="1"/>
    <xf numFmtId="42" fontId="39" fillId="0" borderId="0" xfId="546" applyNumberFormat="1" applyFont="1" applyFill="1" applyBorder="1"/>
    <xf numFmtId="0" fontId="133" fillId="0" borderId="0" xfId="682" applyFont="1" applyAlignment="1">
      <alignment horizontal="left" vertical="center" wrapText="1"/>
    </xf>
    <xf numFmtId="42" fontId="52" fillId="26" borderId="0" xfId="31722" applyNumberFormat="1" applyFont="1" applyFill="1"/>
    <xf numFmtId="41" fontId="132" fillId="26" borderId="0" xfId="0" applyNumberFormat="1" applyFont="1" applyFill="1"/>
    <xf numFmtId="180" fontId="49" fillId="0" borderId="0" xfId="682" applyNumberFormat="1" applyFont="1" applyAlignment="1">
      <alignment horizontal="left"/>
    </xf>
    <xf numFmtId="42" fontId="49" fillId="32" borderId="19" xfId="546" applyNumberFormat="1" applyFont="1" applyFill="1" applyBorder="1"/>
    <xf numFmtId="10" fontId="39" fillId="0" borderId="19" xfId="682" applyNumberFormat="1" applyFont="1" applyBorder="1" applyAlignment="1">
      <alignment horizontal="right" vertical="center"/>
    </xf>
    <xf numFmtId="0" fontId="0" fillId="0" borderId="0" xfId="0" applyAlignment="1">
      <alignment horizontal="left"/>
    </xf>
    <xf numFmtId="0" fontId="0" fillId="0" borderId="0" xfId="0" applyAlignment="1">
      <alignment horizontal="left" wrapText="1"/>
    </xf>
    <xf numFmtId="10" fontId="39" fillId="0" borderId="0" xfId="682" applyNumberFormat="1" applyFont="1" applyAlignment="1">
      <alignment horizontal="right" vertical="center"/>
    </xf>
    <xf numFmtId="0" fontId="52" fillId="0" borderId="0" xfId="682" applyFont="1" applyAlignment="1">
      <alignment horizontal="left"/>
    </xf>
    <xf numFmtId="0" fontId="33" fillId="0" borderId="0" xfId="0" applyFont="1"/>
    <xf numFmtId="0" fontId="33" fillId="0" borderId="0" xfId="682" applyFont="1"/>
    <xf numFmtId="0" fontId="39" fillId="0" borderId="0" xfId="682" applyFont="1" applyAlignment="1">
      <alignment wrapText="1"/>
    </xf>
    <xf numFmtId="0" fontId="0" fillId="0" borderId="0" xfId="682" applyFont="1"/>
    <xf numFmtId="0" fontId="130" fillId="26" borderId="0" xfId="682" applyFont="1" applyFill="1"/>
    <xf numFmtId="0" fontId="39" fillId="26" borderId="17" xfId="0" applyFont="1" applyFill="1" applyBorder="1" applyAlignment="1">
      <alignment horizontal="center" vertical="center"/>
    </xf>
    <xf numFmtId="0" fontId="39" fillId="26" borderId="0" xfId="0" applyFont="1" applyFill="1" applyAlignment="1">
      <alignment horizontal="center" vertical="center"/>
    </xf>
    <xf numFmtId="0" fontId="131" fillId="0" borderId="0" xfId="682" applyFont="1"/>
    <xf numFmtId="0" fontId="49" fillId="0" borderId="17" xfId="682" applyFont="1" applyBorder="1" applyAlignment="1">
      <alignment horizontal="center"/>
    </xf>
    <xf numFmtId="0" fontId="49" fillId="0" borderId="14" xfId="682" applyFont="1" applyBorder="1" applyAlignment="1">
      <alignment horizontal="center" vertical="center" wrapText="1"/>
    </xf>
    <xf numFmtId="0" fontId="173" fillId="0" borderId="0" xfId="682" applyFont="1"/>
    <xf numFmtId="180" fontId="52" fillId="0" borderId="0" xfId="682" applyNumberFormat="1" applyFont="1"/>
    <xf numFmtId="167" fontId="52" fillId="0" borderId="0" xfId="546" applyNumberFormat="1" applyFont="1"/>
    <xf numFmtId="0" fontId="52" fillId="0" borderId="0" xfId="0" applyFont="1" applyAlignment="1">
      <alignment horizontal="center"/>
    </xf>
    <xf numFmtId="0" fontId="52" fillId="0" borderId="0" xfId="0" applyFont="1"/>
    <xf numFmtId="38" fontId="52" fillId="0" borderId="0" xfId="682" applyNumberFormat="1" applyFont="1"/>
    <xf numFmtId="38" fontId="52" fillId="0" borderId="0" xfId="449" applyNumberFormat="1" applyFont="1"/>
    <xf numFmtId="0" fontId="52" fillId="0" borderId="0" xfId="0" quotePrefix="1" applyFont="1"/>
    <xf numFmtId="0" fontId="173" fillId="0" borderId="0" xfId="682" applyFont="1" applyAlignment="1">
      <alignment vertical="center"/>
    </xf>
    <xf numFmtId="0" fontId="174" fillId="0" borderId="0" xfId="682" applyFont="1"/>
    <xf numFmtId="0" fontId="49" fillId="0" borderId="0" xfId="682" applyFont="1"/>
    <xf numFmtId="0" fontId="133" fillId="27" borderId="0" xfId="682" applyFont="1" applyFill="1" applyAlignment="1">
      <alignment vertical="center" wrapText="1"/>
    </xf>
    <xf numFmtId="0" fontId="49" fillId="0" borderId="0" xfId="682" applyFont="1" applyAlignment="1">
      <alignment horizontal="center"/>
    </xf>
    <xf numFmtId="3" fontId="52" fillId="0" borderId="0" xfId="0" applyNumberFormat="1" applyFont="1"/>
    <xf numFmtId="0" fontId="174" fillId="0" borderId="0" xfId="0" applyFont="1" applyAlignment="1">
      <alignment horizontal="left" vertical="center" wrapText="1"/>
    </xf>
    <xf numFmtId="180" fontId="49" fillId="0" borderId="0" xfId="682" applyNumberFormat="1" applyFont="1"/>
    <xf numFmtId="0" fontId="0" fillId="0" borderId="0" xfId="0" quotePrefix="1"/>
    <xf numFmtId="10" fontId="49" fillId="0" borderId="19" xfId="682" applyNumberFormat="1" applyFont="1" applyBorder="1"/>
    <xf numFmtId="164" fontId="0" fillId="0" borderId="0" xfId="0" applyNumberFormat="1"/>
    <xf numFmtId="0" fontId="51" fillId="0" borderId="0" xfId="0" applyFont="1"/>
    <xf numFmtId="2" fontId="0" fillId="0" borderId="0" xfId="0" applyNumberFormat="1"/>
    <xf numFmtId="164" fontId="0" fillId="0" borderId="0" xfId="439" applyNumberFormat="1" applyFont="1"/>
    <xf numFmtId="0" fontId="44" fillId="0" borderId="43" xfId="0" applyFont="1" applyFill="1" applyBorder="1" applyAlignment="1" applyProtection="1">
      <alignment horizontal="center" vertical="center" wrapText="1"/>
    </xf>
    <xf numFmtId="0" fontId="39" fillId="71" borderId="0" xfId="0" applyFont="1" applyFill="1" applyAlignment="1" applyProtection="1">
      <alignment horizontal="center" vertical="center"/>
    </xf>
    <xf numFmtId="0" fontId="0" fillId="71" borderId="0" xfId="0" applyFont="1" applyFill="1" applyAlignment="1" applyProtection="1">
      <alignment horizontal="center" vertical="center"/>
    </xf>
    <xf numFmtId="0" fontId="44" fillId="0" borderId="0" xfId="0" applyFont="1" applyFill="1" applyAlignment="1" applyProtection="1">
      <alignment horizontal="center" vertical="center" wrapText="1"/>
    </xf>
    <xf numFmtId="0" fontId="0" fillId="28" borderId="0" xfId="0" applyFont="1" applyFill="1" applyAlignment="1" applyProtection="1">
      <alignment horizontal="center" vertical="center"/>
    </xf>
    <xf numFmtId="0" fontId="0" fillId="29" borderId="69" xfId="0" applyFill="1" applyBorder="1" applyAlignment="1" applyProtection="1">
      <alignment horizontal="center" vertical="center"/>
      <protection locked="0"/>
    </xf>
    <xf numFmtId="1" fontId="0" fillId="29" borderId="69" xfId="0" applyNumberFormat="1" applyFill="1" applyBorder="1" applyAlignment="1" applyProtection="1">
      <alignment horizontal="center" vertical="center"/>
      <protection locked="0"/>
    </xf>
    <xf numFmtId="14" fontId="0" fillId="29" borderId="69" xfId="0" applyNumberFormat="1" applyFill="1" applyBorder="1" applyAlignment="1" applyProtection="1">
      <alignment horizontal="center" vertical="center"/>
      <protection locked="0"/>
    </xf>
    <xf numFmtId="0" fontId="0" fillId="29" borderId="10" xfId="0" applyFill="1" applyBorder="1" applyAlignment="1" applyProtection="1">
      <alignment wrapText="1"/>
      <protection locked="0"/>
    </xf>
    <xf numFmtId="0" fontId="0" fillId="0" borderId="69" xfId="0" applyFill="1" applyBorder="1" applyAlignment="1"/>
    <xf numFmtId="0" fontId="0" fillId="0" borderId="0" xfId="0" applyFill="1" applyAlignment="1"/>
    <xf numFmtId="0" fontId="0" fillId="0" borderId="95" xfId="0" applyBorder="1" applyAlignment="1">
      <alignment horizontal="center"/>
    </xf>
    <xf numFmtId="0" fontId="0" fillId="0" borderId="96" xfId="0" applyFill="1" applyBorder="1"/>
    <xf numFmtId="2" fontId="0" fillId="0" borderId="96" xfId="0" applyNumberFormat="1" applyFill="1" applyBorder="1" applyAlignment="1">
      <alignment wrapText="1"/>
    </xf>
    <xf numFmtId="0" fontId="0" fillId="0" borderId="97" xfId="0" applyBorder="1" applyAlignment="1">
      <alignment wrapText="1"/>
    </xf>
    <xf numFmtId="0" fontId="0" fillId="0" borderId="98"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99" xfId="0" applyBorder="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94" xfId="546" applyNumberFormat="1" applyFont="1" applyBorder="1"/>
    <xf numFmtId="42" fontId="52" fillId="0" borderId="19" xfId="546" applyNumberFormat="1" applyFont="1" applyBorder="1"/>
    <xf numFmtId="0" fontId="39" fillId="28" borderId="0" xfId="0" applyFont="1" applyFill="1" applyAlignment="1" applyProtection="1">
      <alignment horizontal="left" vertical="center"/>
    </xf>
    <xf numFmtId="0" fontId="0" fillId="0" borderId="0" xfId="0" applyAlignment="1">
      <alignment horizontal="center" vertical="center"/>
    </xf>
    <xf numFmtId="0" fontId="0" fillId="0" borderId="0" xfId="0" applyAlignment="1">
      <alignment horizontal="center" vertical="center" wrapText="1"/>
    </xf>
    <xf numFmtId="41" fontId="68" fillId="0" borderId="0" xfId="0" applyNumberFormat="1" applyFont="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38" fontId="0" fillId="20" borderId="0" xfId="0" applyNumberFormat="1" applyFont="1" applyFill="1" applyAlignment="1" applyProtection="1">
      <alignment wrapText="1"/>
      <protection locked="0"/>
    </xf>
    <xf numFmtId="164" fontId="0" fillId="20" borderId="0" xfId="0" applyNumberFormat="1" applyFont="1" applyFill="1" applyAlignment="1" applyProtection="1">
      <alignment wrapText="1"/>
      <protection locked="0"/>
    </xf>
    <xf numFmtId="0" fontId="68" fillId="32" borderId="65" xfId="0" applyFont="1" applyFill="1" applyBorder="1" applyAlignment="1" applyProtection="1">
      <alignment wrapText="1"/>
      <protection locked="0"/>
    </xf>
    <xf numFmtId="0" fontId="0" fillId="75" borderId="0" xfId="0" applyFill="1" applyAlignment="1">
      <alignment vertical="center" wrapText="1"/>
    </xf>
    <xf numFmtId="0" fontId="0" fillId="29" borderId="10" xfId="0" applyFill="1" applyBorder="1" applyAlignment="1" applyProtection="1">
      <alignment horizontal="center" vertical="center"/>
      <protection locked="0"/>
    </xf>
    <xf numFmtId="3" fontId="0" fillId="29" borderId="69" xfId="0" applyNumberFormat="1" applyFill="1" applyBorder="1" applyAlignment="1" applyProtection="1">
      <alignment horizontal="center" vertical="center"/>
      <protection locked="0"/>
    </xf>
    <xf numFmtId="0" fontId="67" fillId="75" borderId="10" xfId="0" applyFont="1" applyFill="1" applyBorder="1" applyAlignment="1">
      <alignment vertical="center" wrapText="1"/>
    </xf>
    <xf numFmtId="0" fontId="0" fillId="75" borderId="0" xfId="0" applyFill="1" applyAlignment="1" applyProtection="1">
      <alignment horizontal="center" vertical="center"/>
      <protection locked="0"/>
    </xf>
    <xf numFmtId="0" fontId="0" fillId="0" borderId="10" xfId="0" applyBorder="1" applyProtection="1">
      <protection locked="0"/>
    </xf>
    <xf numFmtId="0" fontId="0" fillId="75" borderId="0" xfId="0" applyFont="1" applyFill="1" applyBorder="1" applyAlignment="1">
      <alignment vertical="center"/>
    </xf>
    <xf numFmtId="14" fontId="41" fillId="75" borderId="0" xfId="0" applyNumberFormat="1" applyFont="1" applyFill="1" applyBorder="1" applyAlignment="1">
      <alignment vertical="center" wrapText="1"/>
    </xf>
    <xf numFmtId="14" fontId="44" fillId="0" borderId="0" xfId="0" applyNumberFormat="1" applyFont="1"/>
    <xf numFmtId="14" fontId="0" fillId="0" borderId="55" xfId="0" applyNumberFormat="1" applyBorder="1" applyAlignment="1">
      <alignment horizontal="center" vertical="center" wrapText="1"/>
    </xf>
    <xf numFmtId="0" fontId="0" fillId="0" borderId="10" xfId="0" applyBorder="1" applyAlignment="1">
      <alignment horizontal="center" vertical="center"/>
    </xf>
    <xf numFmtId="0" fontId="0" fillId="79" borderId="10" xfId="0" applyFill="1" applyBorder="1" applyAlignment="1">
      <alignment vertical="center" wrapText="1"/>
    </xf>
    <xf numFmtId="14" fontId="0" fillId="29" borderId="10" xfId="0" applyNumberFormat="1" applyFill="1" applyBorder="1" applyAlignment="1" applyProtection="1">
      <alignment horizontal="center" vertical="center"/>
      <protection locked="0"/>
    </xf>
    <xf numFmtId="0" fontId="68" fillId="79" borderId="69" xfId="0" applyFont="1" applyFill="1" applyBorder="1" applyAlignment="1">
      <alignment vertical="center" wrapText="1"/>
    </xf>
    <xf numFmtId="0" fontId="67" fillId="0" borderId="69" xfId="0" applyFont="1" applyBorder="1" applyAlignment="1">
      <alignment vertical="center" wrapText="1"/>
    </xf>
    <xf numFmtId="14" fontId="44" fillId="0" borderId="95" xfId="0" applyNumberFormat="1" applyFont="1" applyBorder="1"/>
    <xf numFmtId="14" fontId="44" fillId="32" borderId="96" xfId="0" applyNumberFormat="1" applyFont="1" applyFill="1" applyBorder="1"/>
    <xf numFmtId="14" fontId="44" fillId="32" borderId="97" xfId="0" applyNumberFormat="1" applyFont="1" applyFill="1" applyBorder="1"/>
    <xf numFmtId="0" fontId="44" fillId="0" borderId="21" xfId="0" applyFont="1" applyBorder="1"/>
    <xf numFmtId="0" fontId="44" fillId="0" borderId="54" xfId="0" applyFont="1" applyBorder="1"/>
    <xf numFmtId="14" fontId="44" fillId="0" borderId="54" xfId="0" applyNumberFormat="1" applyFont="1" applyBorder="1"/>
    <xf numFmtId="0" fontId="44" fillId="0" borderId="98" xfId="0" applyFont="1" applyBorder="1"/>
    <xf numFmtId="14" fontId="44" fillId="0" borderId="17" xfId="0" applyNumberFormat="1" applyFont="1" applyBorder="1"/>
    <xf numFmtId="14" fontId="44" fillId="0" borderId="99" xfId="0" applyNumberFormat="1" applyFont="1" applyBorder="1"/>
    <xf numFmtId="37" fontId="56" fillId="80" borderId="27" xfId="439" applyNumberFormat="1" applyFont="1" applyFill="1" applyBorder="1" applyAlignment="1" applyProtection="1">
      <alignment horizontal="center" vertical="center" wrapText="1"/>
    </xf>
    <xf numFmtId="3" fontId="0" fillId="0" borderId="24" xfId="0"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protection locked="0"/>
    </xf>
    <xf numFmtId="168" fontId="0" fillId="0" borderId="0" xfId="0" applyNumberFormat="1" applyFont="1" applyProtection="1">
      <protection locked="0"/>
    </xf>
    <xf numFmtId="0" fontId="0" fillId="0" borderId="0" xfId="0" applyNumberFormat="1" applyFont="1" applyFill="1" applyAlignment="1" applyProtection="1">
      <alignment horizontal="center" vertical="center"/>
      <protection locked="0"/>
    </xf>
    <xf numFmtId="14" fontId="0" fillId="0" borderId="0" xfId="0" applyNumberFormat="1" applyFont="1" applyProtection="1">
      <protection locked="0"/>
    </xf>
    <xf numFmtId="14" fontId="0" fillId="0" borderId="0" xfId="0" applyNumberFormat="1" applyFont="1" applyFill="1" applyAlignment="1" applyProtection="1">
      <alignment horizontal="center" vertical="center"/>
      <protection locked="0"/>
    </xf>
    <xf numFmtId="38" fontId="67" fillId="20" borderId="0" xfId="0" applyNumberFormat="1" applyFont="1" applyFill="1" applyAlignment="1" applyProtection="1">
      <alignment vertical="center" wrapText="1"/>
    </xf>
    <xf numFmtId="0" fontId="39" fillId="75" borderId="0" xfId="0" applyFont="1" applyFill="1" applyAlignment="1">
      <alignment horizontal="left" vertical="center"/>
    </xf>
    <xf numFmtId="0" fontId="0" fillId="0" borderId="55" xfId="0" applyBorder="1" applyAlignment="1" applyProtection="1">
      <alignment vertical="center" wrapText="1"/>
      <protection locked="0"/>
    </xf>
    <xf numFmtId="0" fontId="39" fillId="75" borderId="65" xfId="0" applyFont="1" applyFill="1" applyBorder="1" applyAlignment="1" applyProtection="1">
      <alignment horizontal="center"/>
      <protection locked="0"/>
    </xf>
    <xf numFmtId="0" fontId="0" fillId="0" borderId="55" xfId="0" applyBorder="1" applyAlignment="1" applyProtection="1">
      <alignment horizontal="justify" vertical="center"/>
      <protection locked="0"/>
    </xf>
    <xf numFmtId="0" fontId="0" fillId="75" borderId="79" xfId="0" applyFill="1" applyBorder="1" applyProtection="1">
      <protection locked="0"/>
    </xf>
    <xf numFmtId="0" fontId="0" fillId="75" borderId="25" xfId="0" applyFont="1" applyFill="1" applyBorder="1" applyAlignment="1" applyProtection="1">
      <alignment horizontal="center" vertical="center" wrapText="1"/>
    </xf>
    <xf numFmtId="14" fontId="39" fillId="29" borderId="0" xfId="439" applyNumberFormat="1" applyFont="1" applyFill="1" applyAlignment="1" applyProtection="1">
      <alignment horizontal="center" vertical="center" wrapText="1"/>
      <protection locked="0"/>
    </xf>
    <xf numFmtId="49" fontId="39" fillId="29" borderId="0" xfId="0" applyNumberFormat="1" applyFont="1" applyFill="1" applyAlignment="1" applyProtection="1">
      <alignment horizontal="center" vertical="center"/>
      <protection locked="0"/>
    </xf>
    <xf numFmtId="49" fontId="39" fillId="30" borderId="13" xfId="0" applyNumberFormat="1" applyFont="1" applyFill="1" applyBorder="1" applyAlignment="1" applyProtection="1">
      <alignment horizontal="center"/>
      <protection locked="0"/>
    </xf>
    <xf numFmtId="14" fontId="39" fillId="30" borderId="13" xfId="0" applyNumberFormat="1" applyFont="1" applyFill="1" applyBorder="1" applyAlignment="1" applyProtection="1">
      <alignment horizontal="center"/>
      <protection locked="0"/>
    </xf>
    <xf numFmtId="179" fontId="39" fillId="30" borderId="13" xfId="0" applyNumberFormat="1" applyFont="1" applyFill="1" applyBorder="1" applyAlignment="1" applyProtection="1">
      <alignment horizontal="center"/>
      <protection locked="0"/>
    </xf>
    <xf numFmtId="49" fontId="177" fillId="30" borderId="13" xfId="611" applyNumberFormat="1" applyFont="1" applyFill="1" applyBorder="1" applyAlignment="1" applyProtection="1">
      <alignment horizontal="center"/>
      <protection locked="0"/>
    </xf>
    <xf numFmtId="0" fontId="0" fillId="0" borderId="0" xfId="0" applyNumberFormat="1"/>
    <xf numFmtId="0" fontId="0" fillId="29" borderId="0" xfId="0" applyFill="1" applyAlignment="1">
      <alignment horizontal="center" vertical="center"/>
    </xf>
    <xf numFmtId="43" fontId="0" fillId="0" borderId="0" xfId="439" applyFont="1"/>
    <xf numFmtId="43" fontId="0" fillId="0" borderId="0" xfId="439" applyNumberFormat="1" applyFont="1"/>
    <xf numFmtId="43" fontId="0" fillId="0" borderId="0" xfId="0" applyNumberFormat="1"/>
    <xf numFmtId="0" fontId="53" fillId="0" borderId="0" xfId="0" applyFont="1" applyFill="1" applyAlignment="1">
      <alignment horizontal="left" vertical="center" wrapText="1"/>
    </xf>
    <xf numFmtId="0" fontId="60" fillId="0" borderId="0" xfId="0" applyFont="1" applyFill="1" applyAlignment="1">
      <alignment horizontal="center" vertical="center" wrapText="1"/>
    </xf>
    <xf numFmtId="0" fontId="39" fillId="71" borderId="100" xfId="0" applyFont="1" applyFill="1" applyBorder="1" applyAlignment="1">
      <alignment vertical="center"/>
    </xf>
    <xf numFmtId="0" fontId="39" fillId="71" borderId="101" xfId="0" applyFont="1" applyFill="1" applyBorder="1" applyAlignment="1">
      <alignment vertical="center"/>
    </xf>
    <xf numFmtId="0" fontId="39" fillId="71" borderId="102" xfId="0" applyFont="1" applyFill="1" applyBorder="1" applyAlignment="1">
      <alignment vertical="center"/>
    </xf>
    <xf numFmtId="0" fontId="0" fillId="71" borderId="35" xfId="0" applyFill="1" applyBorder="1" applyAlignment="1">
      <alignment vertical="center"/>
    </xf>
    <xf numFmtId="0" fontId="0" fillId="71" borderId="36" xfId="0" applyFill="1" applyBorder="1" applyAlignment="1">
      <alignment vertical="center"/>
    </xf>
    <xf numFmtId="41" fontId="68" fillId="71" borderId="37" xfId="0" applyNumberFormat="1" applyFont="1" applyFill="1" applyBorder="1" applyAlignment="1">
      <alignment wrapText="1"/>
    </xf>
    <xf numFmtId="0" fontId="0" fillId="71" borderId="15" xfId="0" applyFill="1" applyBorder="1" applyAlignment="1">
      <alignment vertical="center"/>
    </xf>
    <xf numFmtId="0" fontId="0" fillId="71" borderId="0" xfId="0" applyFill="1" applyAlignment="1">
      <alignment vertical="center"/>
    </xf>
    <xf numFmtId="41" fontId="68" fillId="71" borderId="58" xfId="0" applyNumberFormat="1" applyFont="1" applyFill="1" applyBorder="1" applyAlignment="1">
      <alignment wrapText="1"/>
    </xf>
    <xf numFmtId="0" fontId="0" fillId="71" borderId="15" xfId="0" applyFill="1" applyBorder="1"/>
    <xf numFmtId="0" fontId="0" fillId="71" borderId="38" xfId="0" applyFill="1" applyBorder="1" applyAlignment="1">
      <alignment vertical="center"/>
    </xf>
    <xf numFmtId="0" fontId="0" fillId="71" borderId="39" xfId="0" applyFill="1" applyBorder="1" applyAlignment="1">
      <alignment vertical="center"/>
    </xf>
    <xf numFmtId="41" fontId="68" fillId="71" borderId="40" xfId="0" applyNumberFormat="1" applyFont="1" applyFill="1" applyBorder="1" applyAlignment="1">
      <alignment wrapText="1"/>
    </xf>
    <xf numFmtId="0" fontId="0" fillId="81" borderId="103" xfId="0" applyFill="1" applyBorder="1"/>
    <xf numFmtId="0" fontId="0" fillId="81" borderId="104" xfId="0" applyFill="1" applyBorder="1"/>
    <xf numFmtId="0" fontId="0" fillId="0" borderId="103" xfId="0" applyBorder="1"/>
    <xf numFmtId="0" fontId="0" fillId="0" borderId="104" xfId="0" applyBorder="1"/>
    <xf numFmtId="0" fontId="45" fillId="0" borderId="13" xfId="0" applyFont="1" applyFill="1" applyBorder="1" applyAlignment="1">
      <alignment horizontal="center" vertical="center" wrapText="1"/>
    </xf>
    <xf numFmtId="0" fontId="0" fillId="0" borderId="22" xfId="0" applyFill="1" applyBorder="1" applyAlignment="1">
      <alignment vertical="center" wrapText="1"/>
    </xf>
    <xf numFmtId="0" fontId="56" fillId="0" borderId="0" xfId="0" applyNumberFormat="1" applyFont="1" applyFill="1" applyBorder="1" applyAlignment="1" applyProtection="1">
      <alignment horizontal="left" vertical="center" wrapText="1"/>
    </xf>
    <xf numFmtId="0" fontId="0" fillId="0" borderId="24" xfId="0" applyFill="1" applyBorder="1" applyAlignment="1">
      <alignment horizontal="left" vertical="center" wrapText="1"/>
    </xf>
    <xf numFmtId="0" fontId="0" fillId="0" borderId="0" xfId="0" applyFill="1" applyAlignment="1" applyProtection="1">
      <alignment vertical="center" wrapText="1"/>
      <protection locked="0"/>
    </xf>
    <xf numFmtId="0" fontId="0" fillId="32" borderId="13" xfId="0" applyFont="1" applyFill="1" applyBorder="1" applyAlignment="1">
      <alignment horizontal="left" wrapText="1"/>
    </xf>
    <xf numFmtId="0" fontId="0" fillId="32" borderId="16" xfId="0" applyFont="1"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1" borderId="72" xfId="0" applyFont="1" applyFill="1" applyBorder="1" applyAlignment="1">
      <alignment horizontal="center" vertical="center" wrapText="1"/>
    </xf>
    <xf numFmtId="0" fontId="0" fillId="0" borderId="36" xfId="0" applyFont="1" applyBorder="1" applyAlignment="1">
      <alignment horizontal="left"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169" fillId="78" borderId="13" xfId="0" applyFont="1" applyFill="1" applyBorder="1" applyAlignment="1">
      <alignment horizontal="center" vertical="center"/>
    </xf>
    <xf numFmtId="0" fontId="169" fillId="78"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151" fillId="0" borderId="38" xfId="0" applyFont="1" applyBorder="1" applyAlignment="1">
      <alignment horizontal="center" vertical="center"/>
    </xf>
    <xf numFmtId="0" fontId="151" fillId="0" borderId="39" xfId="0" applyFont="1" applyBorder="1" applyAlignment="1">
      <alignment horizontal="center" vertical="center"/>
    </xf>
    <xf numFmtId="0" fontId="151" fillId="0" borderId="16" xfId="0" applyFont="1" applyBorder="1" applyAlignment="1">
      <alignment horizontal="center" vertical="center"/>
    </xf>
    <xf numFmtId="0" fontId="151" fillId="0" borderId="11" xfId="0" applyFont="1" applyBorder="1" applyAlignment="1">
      <alignment horizontal="center" vertical="center"/>
    </xf>
    <xf numFmtId="0" fontId="57" fillId="32" borderId="13" xfId="0" applyFont="1" applyFill="1" applyBorder="1" applyAlignment="1">
      <alignment horizontal="justify" vertical="center" wrapText="1"/>
    </xf>
    <xf numFmtId="0" fontId="57" fillId="32" borderId="16" xfId="0" applyFont="1" applyFill="1" applyBorder="1" applyAlignment="1">
      <alignment horizontal="justify" vertical="center" wrapText="1"/>
    </xf>
    <xf numFmtId="0" fontId="57" fillId="32" borderId="11" xfId="0" applyFont="1" applyFill="1" applyBorder="1" applyAlignment="1">
      <alignment horizontal="justify" vertical="center" wrapText="1"/>
    </xf>
    <xf numFmtId="0" fontId="48" fillId="0" borderId="88" xfId="0" applyFont="1" applyBorder="1" applyAlignment="1">
      <alignment horizontal="center" vertical="center" wrapText="1"/>
    </xf>
    <xf numFmtId="0" fontId="48" fillId="0" borderId="89" xfId="0" applyFont="1" applyBorder="1" applyAlignment="1">
      <alignment horizontal="center" vertical="center" wrapText="1"/>
    </xf>
    <xf numFmtId="0" fontId="48" fillId="0" borderId="85" xfId="0" applyFont="1" applyBorder="1" applyAlignment="1">
      <alignment horizontal="center" vertical="center" wrapText="1"/>
    </xf>
    <xf numFmtId="0" fontId="39" fillId="0" borderId="15" xfId="0" applyFont="1" applyBorder="1" applyAlignment="1">
      <alignment horizontal="center" vertical="center"/>
    </xf>
    <xf numFmtId="0" fontId="39" fillId="0" borderId="58" xfId="0" applyFont="1" applyBorder="1" applyAlignment="1">
      <alignment horizontal="center" vertical="center"/>
    </xf>
    <xf numFmtId="0" fontId="39" fillId="0" borderId="38" xfId="0" applyFont="1" applyBorder="1" applyAlignment="1">
      <alignment horizontal="center" vertical="center"/>
    </xf>
    <xf numFmtId="0" fontId="39" fillId="0" borderId="40" xfId="0" applyFont="1" applyBorder="1" applyAlignment="1">
      <alignment horizontal="center" vertical="center"/>
    </xf>
    <xf numFmtId="0" fontId="39" fillId="0" borderId="79" xfId="0" applyFont="1" applyBorder="1" applyAlignment="1">
      <alignment horizontal="center" vertical="center" wrapText="1"/>
    </xf>
    <xf numFmtId="0" fontId="39" fillId="0" borderId="66" xfId="0" applyFont="1" applyBorder="1" applyAlignment="1">
      <alignment horizontal="center" vertical="center"/>
    </xf>
    <xf numFmtId="0" fontId="48" fillId="0" borderId="90" xfId="0" applyFont="1" applyBorder="1" applyAlignment="1">
      <alignment horizontal="center" vertical="center"/>
    </xf>
    <xf numFmtId="0" fontId="48" fillId="0" borderId="91" xfId="0" applyFont="1" applyBorder="1" applyAlignment="1">
      <alignment horizontal="center" vertical="center"/>
    </xf>
    <xf numFmtId="0" fontId="48" fillId="0" borderId="92" xfId="0" applyFont="1" applyBorder="1" applyAlignment="1">
      <alignment horizontal="center" vertical="center"/>
    </xf>
    <xf numFmtId="0" fontId="129" fillId="70" borderId="65" xfId="0" applyFont="1" applyFill="1" applyBorder="1" applyAlignment="1">
      <alignment horizontal="center" vertical="center" wrapText="1"/>
    </xf>
    <xf numFmtId="0" fontId="129" fillId="70" borderId="79" xfId="0" applyFont="1" applyFill="1" applyBorder="1" applyAlignment="1">
      <alignment horizontal="center" vertical="center" wrapText="1"/>
    </xf>
    <xf numFmtId="0" fontId="57" fillId="75" borderId="65" xfId="0" applyFont="1" applyFill="1" applyBorder="1" applyAlignment="1">
      <alignment horizontal="center" vertical="center" wrapText="1"/>
    </xf>
    <xf numFmtId="0" fontId="57" fillId="75" borderId="79" xfId="0" applyFont="1" applyFill="1" applyBorder="1" applyAlignment="1">
      <alignment horizontal="center" vertical="center" wrapText="1"/>
    </xf>
    <xf numFmtId="0" fontId="57" fillId="75" borderId="16" xfId="0" applyFont="1" applyFill="1" applyBorder="1" applyAlignment="1">
      <alignment horizontal="left" wrapText="1"/>
    </xf>
    <xf numFmtId="0" fontId="57" fillId="75" borderId="82" xfId="0" applyFont="1" applyFill="1" applyBorder="1" applyAlignment="1">
      <alignment horizontal="left" wrapText="1"/>
    </xf>
    <xf numFmtId="0" fontId="39" fillId="75" borderId="16" xfId="0" applyFont="1" applyFill="1" applyBorder="1" applyAlignment="1">
      <alignment horizontal="center" wrapText="1"/>
    </xf>
    <xf numFmtId="0" fontId="39" fillId="75" borderId="11" xfId="0" applyFont="1" applyFill="1" applyBorder="1" applyAlignment="1">
      <alignment horizontal="center" wrapText="1"/>
    </xf>
    <xf numFmtId="0" fontId="57" fillId="0" borderId="11" xfId="0" applyFont="1" applyFill="1" applyBorder="1" applyAlignment="1">
      <alignment horizontal="left" vertical="center" wrapText="1"/>
    </xf>
    <xf numFmtId="0" fontId="57" fillId="0" borderId="55" xfId="0" applyFont="1" applyFill="1" applyBorder="1" applyAlignment="1">
      <alignment horizontal="left" vertical="center" wrapText="1"/>
    </xf>
    <xf numFmtId="0" fontId="40" fillId="0" borderId="13" xfId="682" applyFont="1" applyBorder="1" applyAlignment="1">
      <alignment horizontal="justify" vertical="justify" wrapText="1"/>
    </xf>
    <xf numFmtId="0" fontId="40" fillId="0" borderId="16" xfId="682" applyFont="1" applyBorder="1" applyAlignment="1">
      <alignment horizontal="justify" vertical="justify" wrapText="1"/>
    </xf>
    <xf numFmtId="0" fontId="40" fillId="0" borderId="11" xfId="682" applyFont="1" applyBorder="1" applyAlignment="1">
      <alignment horizontal="justify" vertical="justify" wrapText="1"/>
    </xf>
    <xf numFmtId="0" fontId="57" fillId="0" borderId="40" xfId="0" applyFont="1" applyFill="1" applyBorder="1" applyAlignment="1">
      <alignment horizontal="justify" vertical="center" wrapText="1"/>
    </xf>
    <xf numFmtId="0" fontId="57" fillId="0" borderId="66" xfId="0" applyFont="1" applyFill="1" applyBorder="1" applyAlignment="1">
      <alignment horizontal="justify" vertical="center" wrapText="1"/>
    </xf>
    <xf numFmtId="0" fontId="57" fillId="75" borderId="40" xfId="0" applyFont="1" applyFill="1" applyBorder="1" applyAlignment="1">
      <alignment horizontal="left" wrapText="1"/>
    </xf>
    <xf numFmtId="0" fontId="57" fillId="75" borderId="66" xfId="0" applyFont="1" applyFill="1" applyBorder="1" applyAlignment="1">
      <alignment horizontal="left" wrapText="1"/>
    </xf>
    <xf numFmtId="0" fontId="39" fillId="0" borderId="16" xfId="0" applyFont="1" applyBorder="1" applyAlignment="1">
      <alignment horizontal="left" wrapText="1"/>
    </xf>
    <xf numFmtId="0" fontId="39" fillId="0" borderId="11" xfId="0" applyFont="1" applyBorder="1" applyAlignment="1">
      <alignment horizontal="left" wrapText="1"/>
    </xf>
    <xf numFmtId="0" fontId="57" fillId="75" borderId="13" xfId="0" applyFont="1" applyFill="1" applyBorder="1" applyAlignment="1">
      <alignment horizontal="left" wrapText="1"/>
    </xf>
    <xf numFmtId="0" fontId="57" fillId="75" borderId="11" xfId="0" applyFont="1" applyFill="1" applyBorder="1" applyAlignment="1">
      <alignment horizontal="left" wrapText="1"/>
    </xf>
    <xf numFmtId="0" fontId="57" fillId="75" borderId="16" xfId="0" applyFont="1" applyFill="1" applyBorder="1" applyAlignment="1">
      <alignment horizontal="justify" vertical="center" wrapText="1"/>
    </xf>
    <xf numFmtId="0" fontId="57" fillId="75" borderId="11" xfId="0" applyFont="1" applyFill="1" applyBorder="1" applyAlignment="1">
      <alignment horizontal="justify" vertical="center"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cellXfs>
  <cellStyles count="31736">
    <cellStyle name="20% - Accent1" xfId="29486" builtinId="30" customBuiltin="1"/>
    <cellStyle name="20% - Accent1 2" xfId="29498" xr:uid="{B4D97588-4E6D-4F66-9660-485579464908}"/>
    <cellStyle name="20% - Accent2" xfId="29488" builtinId="34" customBuiltin="1"/>
    <cellStyle name="20% - Accent2 2" xfId="29499" xr:uid="{35B0F212-66A1-472C-9A01-199A3F0DF76E}"/>
    <cellStyle name="20% - Accent3" xfId="29490" builtinId="38" customBuiltin="1"/>
    <cellStyle name="20% - Accent3 2" xfId="29500" xr:uid="{96A9D8D9-2163-4871-AD2A-E6FAD8327E91}"/>
    <cellStyle name="20% - Accent4" xfId="29492" builtinId="42" customBuiltin="1"/>
    <cellStyle name="20% - Accent4 2" xfId="29501" xr:uid="{85AD3608-5EC0-473E-ABF2-FE57FA5CFC47}"/>
    <cellStyle name="20% - Accent5" xfId="29494" builtinId="46" customBuiltin="1"/>
    <cellStyle name="20% - Accent5 2" xfId="29502" xr:uid="{2FAF7B59-7AF2-4277-AFB8-4CED4BCD4AA4}"/>
    <cellStyle name="20% - Accent6" xfId="29496" builtinId="50" customBuiltin="1"/>
    <cellStyle name="20% - Accent6 2" xfId="29503" xr:uid="{FD542BF9-873D-4C28-BB47-353BB6433DA7}"/>
    <cellStyle name="40% - Accent1" xfId="29487" builtinId="31" customBuiltin="1"/>
    <cellStyle name="40% - Accent1 2" xfId="29504" xr:uid="{0AA31246-28F2-4031-B39E-24F57F4DDC66}"/>
    <cellStyle name="40% - Accent2" xfId="29489" builtinId="35" customBuiltin="1"/>
    <cellStyle name="40% - Accent2 2" xfId="29505" xr:uid="{0339A947-B4EF-413F-9CAB-D0CABA162D0E}"/>
    <cellStyle name="40% - Accent3" xfId="29491" builtinId="39" customBuiltin="1"/>
    <cellStyle name="40% - Accent3 2" xfId="29506" xr:uid="{CE323443-EBFB-44AC-8BFD-1096489AD057}"/>
    <cellStyle name="40% - Accent4" xfId="29493" builtinId="43" customBuiltin="1"/>
    <cellStyle name="40% - Accent4 2" xfId="29507" xr:uid="{1DDF968D-ECA9-419B-B4EF-BD60D065FFB9}"/>
    <cellStyle name="40% - Accent5" xfId="29495" builtinId="47" customBuiltin="1"/>
    <cellStyle name="40% - Accent5 2" xfId="29508" xr:uid="{02D52EC3-9136-44C4-ABDC-79A2B992ECE6}"/>
    <cellStyle name="40% - Accent6" xfId="29497" builtinId="51" customBuiltin="1"/>
    <cellStyle name="40% - Accent6 2" xfId="29509" xr:uid="{7AB5FB25-D096-4925-8629-B2984C52A4A8}"/>
    <cellStyle name="60% - Accent1 2" xfId="29511" xr:uid="{7BFD2628-E072-4C2E-A30D-99A65338F113}"/>
    <cellStyle name="60% - Accent1 3" xfId="29510" xr:uid="{BA6653BC-E10F-49F1-922C-B37BD20BEE19}"/>
    <cellStyle name="60% - Accent2 2" xfId="29513" xr:uid="{B882DD0F-CF38-4110-A0B9-6D557E839E6F}"/>
    <cellStyle name="60% - Accent2 3" xfId="29512" xr:uid="{DBBEE3D1-BAA2-420D-AAD0-54977FAFD7AB}"/>
    <cellStyle name="60% - Accent3 2" xfId="29515" xr:uid="{B675D886-1249-408E-9624-ACBD29CE5E3B}"/>
    <cellStyle name="60% - Accent3 3" xfId="29514" xr:uid="{FFB5D201-005A-462D-82FC-535C7CE075BC}"/>
    <cellStyle name="60% - Accent4 2" xfId="29517" xr:uid="{CED353FE-23B8-41C5-8DF6-5B6EF71C5850}"/>
    <cellStyle name="60% - Accent4 3" xfId="29516" xr:uid="{70AF2E1E-CEC4-4808-B667-18848E7B237D}"/>
    <cellStyle name="60% - Accent5 2" xfId="29519" xr:uid="{24EFBFA3-A241-4B03-9CF7-1D6C9FDB8D68}"/>
    <cellStyle name="60% - Accent5 3" xfId="29518" xr:uid="{2FF37EA9-BACD-426F-A9D1-CB53E08211DE}"/>
    <cellStyle name="60% - Accent6 2" xfId="29521" xr:uid="{9E87C1BF-4265-43A7-B9CC-CEB53C8178E0}"/>
    <cellStyle name="60% - Accent6 3" xfId="29520" xr:uid="{ADE31EA4-598F-40AE-8C52-523F301B9003}"/>
    <cellStyle name="Accent1" xfId="4839"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2" xr:uid="{9FFF7FF5-1157-4607-AB6B-BA41FCEAE106}"/>
    <cellStyle name="Accent1 36" xfId="34" xr:uid="{00000000-0005-0000-0000-000021000000}"/>
    <cellStyle name="Accent1 36 2" xfId="29523"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1" xr:uid="{081EF534-E64F-4523-85C5-C52D0496B0C3}"/>
    <cellStyle name="Accent1 7" xfId="70" xr:uid="{00000000-0005-0000-0000-000045000000}"/>
    <cellStyle name="Accent1 70" xfId="22941" xr:uid="{4DC46A14-6FD5-4703-B964-ECA4F0B990BA}"/>
    <cellStyle name="Accent1 71" xfId="23986" xr:uid="{88B3CE1F-60C4-438B-A98E-5663565F73D8}"/>
    <cellStyle name="Accent1 8" xfId="71" xr:uid="{00000000-0005-0000-0000-000046000000}"/>
    <cellStyle name="Accent1 9" xfId="72" xr:uid="{00000000-0005-0000-0000-000047000000}"/>
    <cellStyle name="Accent2" xfId="4840"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4" xr:uid="{FA96348D-F8A4-4421-AC84-88F50463AE41}"/>
    <cellStyle name="Accent2 36" xfId="106" xr:uid="{00000000-0005-0000-0000-000069000000}"/>
    <cellStyle name="Accent2 36 2" xfId="29525"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5" xr:uid="{5182FF0B-24DC-49CB-A283-39402094CB39}"/>
    <cellStyle name="Accent2 7" xfId="142" xr:uid="{00000000-0005-0000-0000-00008D000000}"/>
    <cellStyle name="Accent2 70" xfId="25153" xr:uid="{DB859796-D498-4E56-A125-E2DCDE4C795B}"/>
    <cellStyle name="Accent2 71" xfId="23713" xr:uid="{83A61C3E-87A1-4F6A-8122-B7A001AB4311}"/>
    <cellStyle name="Accent2 8" xfId="143" xr:uid="{00000000-0005-0000-0000-00008E000000}"/>
    <cellStyle name="Accent2 9" xfId="144" xr:uid="{00000000-0005-0000-0000-00008F000000}"/>
    <cellStyle name="Accent3" xfId="4841"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6" xr:uid="{6D42C670-79BA-41D0-B5D2-B979219AF29B}"/>
    <cellStyle name="Accent3 36" xfId="178" xr:uid="{00000000-0005-0000-0000-0000B1000000}"/>
    <cellStyle name="Accent3 36 2" xfId="29527"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5" xr:uid="{0A5F0C95-5616-4611-AF28-AA89E0277EF1}"/>
    <cellStyle name="Accent3 7" xfId="214" xr:uid="{00000000-0005-0000-0000-0000D5000000}"/>
    <cellStyle name="Accent3 70" xfId="25648" xr:uid="{E970874A-57B0-4CBC-9DC1-7D50C0AD51C2}"/>
    <cellStyle name="Accent3 71" xfId="25594" xr:uid="{AF994C2C-841D-49C9-8721-FA9396879B33}"/>
    <cellStyle name="Accent3 8" xfId="215" xr:uid="{00000000-0005-0000-0000-0000D6000000}"/>
    <cellStyle name="Accent3 9" xfId="216" xr:uid="{00000000-0005-0000-0000-0000D7000000}"/>
    <cellStyle name="Accent4" xfId="4842"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8" xr:uid="{10BFA22F-D3BD-4505-8E2E-CD3D2ED897CC}"/>
    <cellStyle name="Accent4 36" xfId="250" xr:uid="{00000000-0005-0000-0000-0000F9000000}"/>
    <cellStyle name="Accent4 36 2" xfId="29529"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3" xr:uid="{AED4E30E-FB92-4A5C-BCC6-8ADCF62D9D7B}"/>
    <cellStyle name="Accent4 7" xfId="286" xr:uid="{00000000-0005-0000-0000-00001D010000}"/>
    <cellStyle name="Accent4 70" xfId="25087" xr:uid="{F41DF068-013E-42BF-8021-6272E34725E0}"/>
    <cellStyle name="Accent4 71" xfId="23847" xr:uid="{5FC22722-3052-4868-94D9-E5570379FEF4}"/>
    <cellStyle name="Accent4 8" xfId="287" xr:uid="{00000000-0005-0000-0000-00001E010000}"/>
    <cellStyle name="Accent4 9" xfId="288" xr:uid="{00000000-0005-0000-0000-00001F010000}"/>
    <cellStyle name="Accent5" xfId="4843"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0" xr:uid="{458CA2AC-D926-4059-8065-048300B70009}"/>
    <cellStyle name="Accent5 36" xfId="322" xr:uid="{00000000-0005-0000-0000-000041010000}"/>
    <cellStyle name="Accent5 36 2" xfId="29531"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6" xr:uid="{26B30322-1C89-49D0-BA3E-F8658C186C8B}"/>
    <cellStyle name="Accent5 7" xfId="358" xr:uid="{00000000-0005-0000-0000-000065010000}"/>
    <cellStyle name="Accent5 70" xfId="25596" xr:uid="{07476C96-5AF1-4461-9D78-20043F9CC41D}"/>
    <cellStyle name="Accent5 71" xfId="23796" xr:uid="{A5A9B84C-234B-4744-B883-15586B3D4CBC}"/>
    <cellStyle name="Accent5 8" xfId="359" xr:uid="{00000000-0005-0000-0000-000066010000}"/>
    <cellStyle name="Accent5 9" xfId="360" xr:uid="{00000000-0005-0000-0000-000067010000}"/>
    <cellStyle name="Accent6" xfId="4844"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2" xr:uid="{DF070521-6078-474F-9C65-EEACD7551C73}"/>
    <cellStyle name="Accent6 36" xfId="394" xr:uid="{00000000-0005-0000-0000-000089010000}"/>
    <cellStyle name="Accent6 36 2" xfId="29533"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2" xr:uid="{893BB9CA-356D-471A-AD5F-9495431F0EFC}"/>
    <cellStyle name="Accent6 7" xfId="430" xr:uid="{00000000-0005-0000-0000-0000AD010000}"/>
    <cellStyle name="Accent6 70" xfId="23391" xr:uid="{600A1D35-8915-4E4F-910E-44B8813D2433}"/>
    <cellStyle name="Accent6 71" xfId="24894" xr:uid="{E9DA2F1C-4737-4689-9B35-D336BD388C4B}"/>
    <cellStyle name="Accent6 8" xfId="431" xr:uid="{00000000-0005-0000-0000-0000AE010000}"/>
    <cellStyle name="Accent6 9" xfId="432" xr:uid="{00000000-0005-0000-0000-0000AF010000}"/>
    <cellStyle name="AccountClassificationTotalRowBalanceCol" xfId="12255" xr:uid="{EC67F07D-7951-469F-8170-F5D0EECEF2B9}"/>
    <cellStyle name="AccountClassificationTotalRowDescCol" xfId="12256" xr:uid="{58C315D6-5F7A-4069-8511-56264FEB55D8}"/>
    <cellStyle name="AccountClassificationTotalRowJERefCol" xfId="12257" xr:uid="{A31CFF99-3CB9-4CA9-96B5-9617F3D74581}"/>
    <cellStyle name="AccountClassificationTotalRowNameCol" xfId="12258" xr:uid="{D8403E05-910B-416C-84D7-F4A4937E4F4E}"/>
    <cellStyle name="AccountClassificationTotalRowVarPectCol" xfId="12259" xr:uid="{0BE0B926-9C35-48BC-B042-7CE47D3A1851}"/>
    <cellStyle name="AccountClassificationTotalRowWPRefCol" xfId="12260" xr:uid="{925C4963-1C84-45C3-8947-534838B1E866}"/>
    <cellStyle name="AccountDetailRowBalanceCol" xfId="12261" xr:uid="{77667C83-8EFE-4812-AE3D-73F088645F26}"/>
    <cellStyle name="AccountDetailRowDescCol" xfId="12262" xr:uid="{F920A0ED-4A8B-4F46-8AB2-76F71763D448}"/>
    <cellStyle name="AccountDetailRowJERefCol" xfId="12263" xr:uid="{9813E5D3-12DB-437B-B303-16516C42BCDD}"/>
    <cellStyle name="AccountDetailRowNameCol" xfId="12264" xr:uid="{426F538C-E9A9-467F-B29B-D74FFDD9B789}"/>
    <cellStyle name="AccountDetailRowVarPectCol" xfId="12265" xr:uid="{07328471-F285-4FE4-A039-12C2FC29E23C}"/>
    <cellStyle name="AccountDetailRowWPRefCol" xfId="12266" xr:uid="{63D4C9A4-BEB1-48C5-9B6B-F97E2C59B285}"/>
    <cellStyle name="AccountNetIncomeLossRowBalanceCol" xfId="12267" xr:uid="{F448CEAA-67FF-4FC0-96A1-6BAFFBD6B911}"/>
    <cellStyle name="AccountNetIncomeLossRowDescCol" xfId="12268" xr:uid="{907304E3-D678-4386-80CB-0AE41803742B}"/>
    <cellStyle name="AccountNetIncomeLossRowJERefCol" xfId="12269" xr:uid="{4AD86227-B1E6-42D5-AC15-93DF6FB098AE}"/>
    <cellStyle name="AccountNetIncomeLossRowNameCol" xfId="12270" xr:uid="{6F1446DA-34A4-4BAF-AE61-E09B1700FDA3}"/>
    <cellStyle name="AccountNetIncomeLossRowWPRefCol" xfId="12271" xr:uid="{FB9B068C-3426-4FEC-9BCE-53BA3852EC52}"/>
    <cellStyle name="AccountTotalBalanceCol" xfId="12272" xr:uid="{62D17BB6-FF13-418C-9803-BAB02AACCA66}"/>
    <cellStyle name="AccountTotalDescCol" xfId="12273" xr:uid="{8B64D827-7F09-462E-AD85-47BFF4D4EC5F}"/>
    <cellStyle name="AccountTotalDetailRowBalanceCol" xfId="12274" xr:uid="{02C688DB-A53F-4634-A6D5-064A9432EEEE}"/>
    <cellStyle name="AccountTotalDetailRowDescCol" xfId="12275" xr:uid="{25B3EB54-7A7F-4CD3-885F-515F18EF8361}"/>
    <cellStyle name="AccountTotalDetailRowJERefCol" xfId="12276" xr:uid="{A63BC09C-87DF-40A4-B111-508D606087AE}"/>
    <cellStyle name="AccountTotalDetailRowNameCol" xfId="12277" xr:uid="{C8A154E5-6A0E-4713-A17B-7221D101338A}"/>
    <cellStyle name="AccountTotalDetailRowVarPectCol" xfId="12278" xr:uid="{84F7299E-C6F5-432C-BFBD-4CB12B0F8443}"/>
    <cellStyle name="AccountTotalDetailRowWPRefCol" xfId="12279" xr:uid="{3D152E01-12CD-4572-9BD1-848122C74E29}"/>
    <cellStyle name="AccountTotalJERefCol" xfId="12280" xr:uid="{D4B3EF14-29B4-479B-8ECA-AB86C6F7F9A7}"/>
    <cellStyle name="AccountTotalNameCol" xfId="12281" xr:uid="{2F9ADDFE-9B68-4482-9348-CA077A3EDE31}"/>
    <cellStyle name="AccountTotalVarPectCol" xfId="12282" xr:uid="{2442709C-27F3-4DDE-9EB7-6134EC287E40}"/>
    <cellStyle name="AccountTotalWPRefCol" xfId="12283" xr:uid="{7BE54512-808B-4A68-AD7A-9125B24E1990}"/>
    <cellStyle name="AccountTypeTotalRowBalanceCol" xfId="12284" xr:uid="{0BE8223E-693B-4C56-8A0A-753CB23F8E77}"/>
    <cellStyle name="AccountTypeTotalRowDescCol" xfId="12285" xr:uid="{E58BB922-D13D-408F-9FA2-B8C0E81CB2A6}"/>
    <cellStyle name="AccountTypeTotalRowJERefCol" xfId="12286" xr:uid="{E085CEA1-A898-4643-8859-2EC469AADDC6}"/>
    <cellStyle name="AccountTypeTotalRowNameCol" xfId="12287" xr:uid="{08BD6057-9984-4D2B-8FE3-BE14D7F0A517}"/>
    <cellStyle name="AccountTypeTotalRowVarPectCol" xfId="12288" xr:uid="{61376634-7F9D-4EE6-9142-386C6055B159}"/>
    <cellStyle name="AccountTypeTotalRowWPRefCol" xfId="12289" xr:uid="{48EB2C52-C95F-433B-AFFA-186036549B8C}"/>
    <cellStyle name="Bad" xfId="4831" builtinId="27" customBuiltin="1"/>
    <cellStyle name="Bad 2" xfId="433" xr:uid="{00000000-0005-0000-0000-0000B0010000}"/>
    <cellStyle name="Bad 3" xfId="434" xr:uid="{00000000-0005-0000-0000-0000B1010000}"/>
    <cellStyle name="Bad 4" xfId="29534" xr:uid="{9B249360-0FC1-414C-A036-E5117C73CAB0}"/>
    <cellStyle name="BlankRow" xfId="12290" xr:uid="{4121281A-F746-4EB3-9299-49886C4F50B5}"/>
    <cellStyle name="BlankRowJERefCol" xfId="12291" xr:uid="{4A2DC9E7-D0E0-4E32-854E-FD699096895D}"/>
    <cellStyle name="Calculation" xfId="4834" builtinId="22" customBuiltin="1"/>
    <cellStyle name="Calculation 2" xfId="435" xr:uid="{00000000-0005-0000-0000-0000B2010000}"/>
    <cellStyle name="Calculation 3" xfId="436" xr:uid="{00000000-0005-0000-0000-0000B3010000}"/>
    <cellStyle name="Calculation 4" xfId="29535" xr:uid="{69B00D0E-0C4F-4265-91AD-F9F8D74D5F25}"/>
    <cellStyle name="Check Cell" xfId="4836" builtinId="23" customBuiltin="1"/>
    <cellStyle name="Check Cell 2" xfId="437" xr:uid="{00000000-0005-0000-0000-0000B4010000}"/>
    <cellStyle name="Check Cell 3" xfId="438" xr:uid="{00000000-0005-0000-0000-0000B5010000}"/>
    <cellStyle name="Check Cell 4" xfId="29536" xr:uid="{6A797CFE-E1DB-4032-9CC3-6FDB2D608719}"/>
    <cellStyle name="ClassifiedGroupTotalRowBalanceCol" xfId="12292" xr:uid="{405D37AD-B4DC-4C92-8C46-7F7CFC07CBA4}"/>
    <cellStyle name="ClassifiedGroupTotalRowDescCol" xfId="12293" xr:uid="{E7D38FB1-798D-4C3C-98C6-838D02791D3A}"/>
    <cellStyle name="ClassifiedGroupTotalRowJERefCol" xfId="12294" xr:uid="{831BE3B0-EE1F-454E-B64E-69F4567A1AA3}"/>
    <cellStyle name="ClassifiedGroupTotalRowNameCol" xfId="12295" xr:uid="{C1AEECDB-0357-45C3-952A-630997EAB411}"/>
    <cellStyle name="ClassifiedGroupTotalRowVarPectCol" xfId="12296" xr:uid="{583C6BED-AEC6-4E68-A275-BAA2A7E3AB58}"/>
    <cellStyle name="ClassifiedGroupTotalRowWPRefCol" xfId="12297" xr:uid="{8A9A7AF6-C911-4BCB-89E3-3FDD97F991BE}"/>
    <cellStyle name="ColumnHeaderRowBalanceCol" xfId="12298" xr:uid="{7C7DE4C8-68BF-44E9-A73B-4EBD6CB0FF08}"/>
    <cellStyle name="ColumnHeaderRowBlankCol" xfId="12299" xr:uid="{2A222394-1C2F-4DA9-8F07-F4AD3EEF3074}"/>
    <cellStyle name="ColumnHeaderRowCreditCol" xfId="12300" xr:uid="{AB01A784-B20C-4530-8AB5-58C870EDC31F}"/>
    <cellStyle name="ColumnHeaderRowDebitCol" xfId="12301" xr:uid="{AA9769CB-8B00-4E2B-BB96-3990F105FE8C}"/>
    <cellStyle name="ColumnHeaderRowDescCol" xfId="12302" xr:uid="{068AC2D8-5FEE-4BA6-B901-D215B616B4D4}"/>
    <cellStyle name="ColumnHeaderRowJERefCol" xfId="12303" xr:uid="{C7181AB7-6507-49C6-928A-F0C56630FBFB}"/>
    <cellStyle name="ColumnHeaderRowNameCol" xfId="12304" xr:uid="{612FAA23-FF0B-4E7C-B59D-3FEBA5E19728}"/>
    <cellStyle name="ColumnHeaderRowVarPectCol" xfId="12305" xr:uid="{DEF1BC8B-0512-4843-AEB1-DB90351FCA08}"/>
    <cellStyle name="ColumnHeaderRowWPRefCol" xfId="12306" xr:uid="{FFAAEFC1-DBE6-4623-B0DF-2317B9F4CA0B}"/>
    <cellStyle name="ColumnMetadataRowBalanceCol" xfId="12307" xr:uid="{04DA5B81-7D03-4BE8-99F1-0766EFD488E2}"/>
    <cellStyle name="ColumnMetadataRowDescCol" xfId="12308" xr:uid="{13DB7B1F-19D8-432A-9D4E-1D5AF44731B8}"/>
    <cellStyle name="ColumnMetadataRowJERefCol" xfId="12309" xr:uid="{DBDAF870-853B-4BCC-BD1D-94D1E72596D5}"/>
    <cellStyle name="ColumnMetadataRowNameCol" xfId="12310" xr:uid="{40E06265-6E66-4B92-B6E2-3B3B201B073D}"/>
    <cellStyle name="ColumnMetadataRowVarPectCol" xfId="12311" xr:uid="{DDEC6B24-578F-4BEC-8F1B-38AD75381ACE}"/>
    <cellStyle name="ColumnMetadataRowWPRefCol" xfId="12312" xr:uid="{D32F0F8B-6E9B-454B-A50A-8D99187F6004}"/>
    <cellStyle name="Comma" xfId="439" builtinId="3"/>
    <cellStyle name="Comma 10" xfId="440" xr:uid="{00000000-0005-0000-0000-0000B7010000}"/>
    <cellStyle name="Comma 10 10" xfId="12489"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7" xr:uid="{D9BB79B8-EC73-46E8-8D77-2E16F508B2FE}"/>
    <cellStyle name="Comma 10 2 2 2 2 2" xfId="29793" xr:uid="{F4742CAB-EE8A-4F65-A5A1-A8EA60CAE710}"/>
    <cellStyle name="Comma 10 2 2 2 3" xfId="24672" xr:uid="{DDF8ACA5-2AFD-4024-B635-F103D987427D}"/>
    <cellStyle name="Comma 10 2 2 2 4" xfId="30047" xr:uid="{3022D834-5AD4-4789-AA9A-422519C0A007}"/>
    <cellStyle name="Comma 10 2 2 3" xfId="4847" xr:uid="{8F94D0E0-B6FC-4A5A-96EA-540CD9CE6C5C}"/>
    <cellStyle name="Comma 10 2 2 3 2" xfId="28025" xr:uid="{9E108CF4-A88E-4CA8-B7DD-2946C5BBAD03}"/>
    <cellStyle name="Comma 10 2 2 3 2 2" xfId="31199" xr:uid="{B8614D68-E4D5-449A-AC4B-CDF4ED1EE035}"/>
    <cellStyle name="Comma 10 2 2 3 2 3" xfId="30640" xr:uid="{DFF08651-449D-4396-9E32-8C7D875A6813}"/>
    <cellStyle name="Comma 10 2 2 3 3" xfId="27611" xr:uid="{6FAB1EFE-AC33-4147-AFD2-28C5CB62D791}"/>
    <cellStyle name="Comma 10 2 2 3 4" xfId="14135" xr:uid="{F3B714C7-5286-4F66-BD1E-FB5924FE93A4}"/>
    <cellStyle name="Comma 10 2 2 4" xfId="6588" xr:uid="{9056E6DA-5EE2-4826-8E91-19EEF6F31924}"/>
    <cellStyle name="Comma 10 2 2 4 2" xfId="16968" xr:uid="{DDBF2E34-1085-47E9-99D9-AA0D68F84FEB}"/>
    <cellStyle name="Comma 10 2 2 5" xfId="9421" xr:uid="{2BD3351E-5285-4068-A1CD-BDB9D3138106}"/>
    <cellStyle name="Comma 10 2 2 5 2" xfId="19801" xr:uid="{61E9841B-2269-452F-80E0-AFED4E54080A}"/>
    <cellStyle name="Comma 10 2 2 6" xfId="24957" xr:uid="{A4F3E5C3-5BA0-421D-8D09-1134D3D9172B}"/>
    <cellStyle name="Comma 10 2 2 7" xfId="13510" xr:uid="{CB1A8726-DCC6-4716-969A-F4081216B883}"/>
    <cellStyle name="Comma 10 2 3" xfId="1562" xr:uid="{00000000-0005-0000-0000-0000BB010000}"/>
    <cellStyle name="Comma 10 2 3 2" xfId="2662" xr:uid="{00000000-0005-0000-0000-000078010000}"/>
    <cellStyle name="Comma 10 2 3 2 2" xfId="7786" xr:uid="{5F8EE468-F6B4-4573-B120-25BA1906DD12}"/>
    <cellStyle name="Comma 10 2 3 2 2 2" xfId="18166" xr:uid="{176782E4-13ED-4672-B2E4-6297AD0C978B}"/>
    <cellStyle name="Comma 10 2 3 2 3" xfId="10619" xr:uid="{6A628ADD-E2E1-48FC-8D32-29571B3F0AC6}"/>
    <cellStyle name="Comma 10 2 3 2 3 2" xfId="20999" xr:uid="{DBA562FE-9BE1-4D99-B41E-9E56D35F26A8}"/>
    <cellStyle name="Comma 10 2 3 2 4" xfId="28609" xr:uid="{35C489F4-22D2-407C-B5BF-F853F4F9D7A3}"/>
    <cellStyle name="Comma 10 2 3 2 5" xfId="27159" xr:uid="{74CEBE64-5A54-4301-858A-2278E6D1CEE1}"/>
    <cellStyle name="Comma 10 2 3 2 6" xfId="15333" xr:uid="{59487802-4CB8-4A0C-A2FD-39623F13DE8E}"/>
    <cellStyle name="Comma 10 2 3 3" xfId="3640" xr:uid="{00000000-0005-0000-0000-0000BB010000}"/>
    <cellStyle name="Comma 10 2 3 4" xfId="5534" xr:uid="{2DF98002-6EFF-4F85-A30A-8AA3CBFF876D}"/>
    <cellStyle name="Comma 10 2 3 4 2" xfId="29748" xr:uid="{CF5D2640-E526-43E0-BA56-AD4FA4FBFC5A}"/>
    <cellStyle name="Comma 10 2 3 5" xfId="23966" xr:uid="{872D2A5E-2248-4DBD-A4C8-F9817C8FE0C9}"/>
    <cellStyle name="Comma 10 2 3 5 2" xfId="29839" xr:uid="{53EBA3A0-8A8E-41BA-BEEA-5C5EFEDBB1D3}"/>
    <cellStyle name="Comma 10 2 3 6" xfId="25641" xr:uid="{37760901-87CF-4549-AF24-A8609D3586EE}"/>
    <cellStyle name="Comma 10 2 3 7" xfId="13063" xr:uid="{11E1BAD5-65BA-4AE4-965F-56AA1D657AA5}"/>
    <cellStyle name="Comma 10 2 4" xfId="1560" xr:uid="{00000000-0005-0000-0000-0000BC010000}"/>
    <cellStyle name="Comma 10 2 4 2" xfId="4674" xr:uid="{76A30654-04E8-43F3-9BD2-5D61777624B5}"/>
    <cellStyle name="Comma 10 2 4 3" xfId="24995" xr:uid="{BCC21D0C-6164-4C0C-BE9D-19D73485CCD6}"/>
    <cellStyle name="Comma 10 2 4 3 2" xfId="29890" xr:uid="{3C345DA9-232A-4A53-AA10-55EDA166162A}"/>
    <cellStyle name="Comma 10 2 4 4" xfId="24680" xr:uid="{6007113F-9924-4D05-9E4A-D2077AEB8462}"/>
    <cellStyle name="Comma 10 2 4 5" xfId="26742" xr:uid="{77397AB9-4755-44AE-AC6E-A2E289AE7EE8}"/>
    <cellStyle name="Comma 10 2 5" xfId="3810" xr:uid="{A83598A2-AE72-45A7-B601-A55EF01150CB}"/>
    <cellStyle name="Comma 10 2 5 2" xfId="25193" xr:uid="{207B08F6-F371-4D90-A4E2-3906049E9723}"/>
    <cellStyle name="Comma 10 2 5 2 2" xfId="29674" xr:uid="{910931E2-DB10-4C31-A77B-FB04EFA1DED8}"/>
    <cellStyle name="Comma 10 2 5 2 2 2" xfId="31156" xr:uid="{21B53B7A-B52F-4990-BABE-5580191787F7}"/>
    <cellStyle name="Comma 10 2 5 2 3" xfId="30639" xr:uid="{7EC80DBB-6F40-40B4-9324-B9E60C405E46}"/>
    <cellStyle name="Comma 10 2 5 3" xfId="25743" xr:uid="{0CB8BCFE-C336-455F-AB49-F3C7B1BC9CDD}"/>
    <cellStyle name="Comma 10 2 5 4" xfId="26725" xr:uid="{E10D12CB-9FC4-43DF-9506-CC26BADEEDA0}"/>
    <cellStyle name="Comma 10 2 6" xfId="22923" xr:uid="{6875A78D-7D82-435D-82A6-AE342806D5C5}"/>
    <cellStyle name="Comma 10 2 6 2" xfId="29716" xr:uid="{75234A64-AAA0-42BA-A9EA-3C0DB2735BB4}"/>
    <cellStyle name="Comma 10 2 7" xfId="28537" xr:uid="{DC7A2659-338F-45FE-B0DB-9DBBE3311BDD}"/>
    <cellStyle name="Comma 10 2 7 2" xfId="29671" xr:uid="{C346A8C2-3DB3-42DB-A377-6D31684099AA}"/>
    <cellStyle name="Comma 10 2 7 2 2" xfId="31208" xr:uid="{3241FD88-2E3A-4A7F-91A8-62B6F4940F71}"/>
    <cellStyle name="Comma 10 2 8" xfId="29837" xr:uid="{40B22064-AAF7-4863-8F25-65D531C30E59}"/>
    <cellStyle name="Comma 10 2 9" xfId="29982" xr:uid="{E9094487-74F6-4A84-A11B-7F3935258FB1}"/>
    <cellStyle name="Comma 10 3" xfId="443" xr:uid="{00000000-0005-0000-0000-0000BD010000}"/>
    <cellStyle name="Comma 10 3 2" xfId="1563" xr:uid="{00000000-0005-0000-0000-0000BE010000}"/>
    <cellStyle name="Comma 10 3 2 2" xfId="2661" xr:uid="{00000000-0005-0000-0000-000079010000}"/>
    <cellStyle name="Comma 10 3 2 2 2" xfId="26599" xr:uid="{8D6FBC3B-4AE4-4914-9366-0DFD7FECC23F}"/>
    <cellStyle name="Comma 10 3 2 2 3" xfId="26095" xr:uid="{327F2421-D34A-4BF2-8FAF-3BEE61ADE475}"/>
    <cellStyle name="Comma 10 3 2 3" xfId="2055" xr:uid="{00000000-0005-0000-0000-0000BE010000}"/>
    <cellStyle name="Comma 10 3 2 4" xfId="23888" xr:uid="{AAA2E3EE-1A35-4B5E-8F80-42D80BD38AF3}"/>
    <cellStyle name="Comma 10 3 3" xfId="3709" xr:uid="{00000000-0005-0000-0000-0000BD010000}"/>
    <cellStyle name="Comma 10 3 3 2" xfId="8612" xr:uid="{2A78C46A-E05F-438C-BA51-FBD76F44447E}"/>
    <cellStyle name="Comma 10 3 3 2 2" xfId="18992" xr:uid="{010FD0E0-CF72-419E-8CF2-96500DC79564}"/>
    <cellStyle name="Comma 10 3 3 3" xfId="11445" xr:uid="{63F0ACF9-6F3B-49A6-8C71-695A93F58B79}"/>
    <cellStyle name="Comma 10 3 3 3 2" xfId="21825" xr:uid="{784215F6-1FD0-4B50-B45F-E127D94D8A4B}"/>
    <cellStyle name="Comma 10 3 3 4" xfId="28011" xr:uid="{2DC75837-1CB4-452D-A541-699F806A60CA}"/>
    <cellStyle name="Comma 10 3 3 5" xfId="26710" xr:uid="{7ED3D6DD-A23C-49A8-BB74-986A9754EE9B}"/>
    <cellStyle name="Comma 10 3 3 6" xfId="16159" xr:uid="{36F2651F-7F03-4479-9E44-CF2351D6B5C7}"/>
    <cellStyle name="Comma 10 3 4" xfId="3806" xr:uid="{EAE0A1BB-398B-4B0E-97CB-A6B937EE0D30}"/>
    <cellStyle name="Comma 10 3 4 2" xfId="8642" xr:uid="{B77E9739-E0B6-4CB6-A8E3-908742B6A29E}"/>
    <cellStyle name="Comma 10 3 4 2 2" xfId="19022" xr:uid="{EA9B0E7B-2A96-4591-9E19-673D8E0FF155}"/>
    <cellStyle name="Comma 10 3 4 2 3" xfId="31001" xr:uid="{E590BC16-15EE-4924-8848-778D3E4A89CE}"/>
    <cellStyle name="Comma 10 3 4 2 4" xfId="30641" xr:uid="{4DFC3DE0-3B6C-4F74-9DAC-4286A1C1DC94}"/>
    <cellStyle name="Comma 10 3 4 3" xfId="11475" xr:uid="{DD48EF75-8BB0-47E0-81A4-D35EC994FA2A}"/>
    <cellStyle name="Comma 10 3 4 3 2" xfId="21855" xr:uid="{B57C2FB3-340F-48A5-A7EF-B586DF7D40CF}"/>
    <cellStyle name="Comma 10 3 4 4" xfId="27989" xr:uid="{7D85175A-C573-446F-ACB0-0B75D0B2CB77}"/>
    <cellStyle name="Comma 10 3 4 5" xfId="26388" xr:uid="{A7958FA7-1C14-404A-B491-C01E167E4EDE}"/>
    <cellStyle name="Comma 10 3 4 6" xfId="16189" xr:uid="{A48C4FDC-3452-4999-A7E2-7585CD56C584}"/>
    <cellStyle name="Comma 10 3 5" xfId="4848" xr:uid="{A822458D-70D9-4B97-A615-B507EC140565}"/>
    <cellStyle name="Comma 10 3 5 2" xfId="14136" xr:uid="{73B791F9-DE67-4FFD-8BCD-ED93836E3ECA}"/>
    <cellStyle name="Comma 10 3 6" xfId="6589" xr:uid="{71392CA9-A50D-40B1-8EC0-5A00FF867C5C}"/>
    <cellStyle name="Comma 10 3 6 2" xfId="16969" xr:uid="{A3E61896-2352-411B-81DF-5E56AC748DE4}"/>
    <cellStyle name="Comma 10 3 7" xfId="9422" xr:uid="{9C025ABB-A3AD-49D7-B597-25A86D774F06}"/>
    <cellStyle name="Comma 10 3 7 2" xfId="19802" xr:uid="{45E9E58C-247D-4648-BCB9-2A448034C4E9}"/>
    <cellStyle name="Comma 10 3 8" xfId="26871" xr:uid="{DF5E808F-39A0-46CE-975A-3BD5A16775B2}"/>
    <cellStyle name="Comma 10 4" xfId="1564" xr:uid="{00000000-0005-0000-0000-0000BF010000}"/>
    <cellStyle name="Comma 10 4 2" xfId="3008" xr:uid="{00000000-0005-0000-0000-00007A010000}"/>
    <cellStyle name="Comma 10 4 2 2" xfId="8088" xr:uid="{6B599C17-3F10-44EB-ACDF-6655006877DD}"/>
    <cellStyle name="Comma 10 4 2 2 2" xfId="28775" xr:uid="{18929A66-F6E2-4BC7-8032-BFA3FDC7C4E0}"/>
    <cellStyle name="Comma 10 4 2 2 2 2" xfId="31213" xr:uid="{C5898CD3-95E5-4E55-97B3-E7DFF2EDE9B8}"/>
    <cellStyle name="Comma 10 4 2 2 2 3" xfId="30643" xr:uid="{15F7C382-4917-4D01-9DFB-DA9009983639}"/>
    <cellStyle name="Comma 10 4 2 2 3" xfId="27977" xr:uid="{EFE62449-1A0E-4B62-8359-06E7D869BAD5}"/>
    <cellStyle name="Comma 10 4 2 2 4" xfId="18468" xr:uid="{25D77FA2-7C98-4FC0-A588-80542FA22A9C}"/>
    <cellStyle name="Comma 10 4 2 3" xfId="10921" xr:uid="{3FF7D1D0-68C6-450B-8AEA-D136634A982B}"/>
    <cellStyle name="Comma 10 4 2 3 2" xfId="21301" xr:uid="{74F8CD23-12B9-4D52-9DD7-0188402C3A27}"/>
    <cellStyle name="Comma 10 4 2 4" xfId="23348" xr:uid="{0701B39B-16D4-4865-88AD-B061959F9C6E}"/>
    <cellStyle name="Comma 10 4 2 5" xfId="15635" xr:uid="{E41A848A-7876-4931-BCCB-1E3B4ADCEA7E}"/>
    <cellStyle name="Comma 10 4 3" xfId="3561" xr:uid="{00000000-0005-0000-0000-0000BF010000}"/>
    <cellStyle name="Comma 10 4 4" xfId="4390" xr:uid="{7996377A-9016-4AC6-B865-6A69B11B069A}"/>
    <cellStyle name="Comma 10 4 4 2" xfId="9162" xr:uid="{6CB582D5-41FF-4944-A280-0C4FE6078316}"/>
    <cellStyle name="Comma 10 4 4 2 2" xfId="19542" xr:uid="{27CC5494-322D-423C-BB28-E0A60C6110ED}"/>
    <cellStyle name="Comma 10 4 4 2 3" xfId="31056" xr:uid="{5579DD09-2BFB-4FE1-912C-2BC187101C35}"/>
    <cellStyle name="Comma 10 4 4 2 4" xfId="30642" xr:uid="{18A4DFC5-33A3-47FD-833B-2AE056D5805F}"/>
    <cellStyle name="Comma 10 4 4 3" xfId="11995" xr:uid="{09335994-8589-48E4-BFD4-26A50FF5AEA9}"/>
    <cellStyle name="Comma 10 4 4 3 2" xfId="22375" xr:uid="{4E488CB3-397C-426B-8403-440D39849D2B}"/>
    <cellStyle name="Comma 10 4 4 4" xfId="16709" xr:uid="{EA03CA2C-0671-499D-9482-3DE8228D1A5C}"/>
    <cellStyle name="Comma 10 4 5" xfId="5535" xr:uid="{1D2D61F4-F238-4E1D-88C6-0799050F2FDF}"/>
    <cellStyle name="Comma 10 4 5 2" xfId="29929" xr:uid="{2A9D8251-9F42-44B6-AE30-1987BF1D4A0C}"/>
    <cellStyle name="Comma 10 4 5 2 2" xfId="30954" xr:uid="{E9011422-05E3-4560-AAC8-5B0377BA6E5B}"/>
    <cellStyle name="Comma 10 4 6" xfId="23439" xr:uid="{1F415D9E-3343-4E70-B374-BF0C57340358}"/>
    <cellStyle name="Comma 10 4 7" xfId="13511" xr:uid="{93743F2C-543A-4E49-962E-7031F9E8B708}"/>
    <cellStyle name="Comma 10 5" xfId="1559" xr:uid="{00000000-0005-0000-0000-0000C0010000}"/>
    <cellStyle name="Comma 10 5 2" xfId="2652" xr:uid="{00000000-0005-0000-0000-00007B010000}"/>
    <cellStyle name="Comma 10 5 2 2" xfId="7777" xr:uid="{3DDBC7BE-A901-4188-A6BB-7D69CE764B7E}"/>
    <cellStyle name="Comma 10 5 2 2 2" xfId="18157" xr:uid="{3ED9956B-D763-45F4-8810-5149FC019E26}"/>
    <cellStyle name="Comma 10 5 2 3" xfId="10610" xr:uid="{26CDDB55-8FA7-4025-BB81-275208F0AB70}"/>
    <cellStyle name="Comma 10 5 2 3 2" xfId="20990" xr:uid="{1E7F1251-82E9-4624-8768-E0561EC9A6DC}"/>
    <cellStyle name="Comma 10 5 2 4" xfId="26073" xr:uid="{6532C758-C682-48C3-80A1-115C9B6CE70D}"/>
    <cellStyle name="Comma 10 5 2 5" xfId="26035" xr:uid="{851D1FE5-262F-47BB-AD32-6D95B7DB359F}"/>
    <cellStyle name="Comma 10 5 2 6" xfId="15324" xr:uid="{FCD4C034-6120-4AD9-ACB0-C0939607C6F5}"/>
    <cellStyle name="Comma 10 5 3" xfId="3590" xr:uid="{00000000-0005-0000-0000-0000C0010000}"/>
    <cellStyle name="Comma 10 5 4" xfId="5533" xr:uid="{3F9AD292-BB2B-40F9-81C9-C3017D3D9A9A}"/>
    <cellStyle name="Comma 10 5 4 2" xfId="29887" xr:uid="{6D06C6E3-D0AD-422D-A9DE-E301F61D463B}"/>
    <cellStyle name="Comma 10 5 5" xfId="23509" xr:uid="{F5391CC6-5F30-4E97-9853-0F67AF53CB19}"/>
    <cellStyle name="Comma 10 5 6" xfId="13054" xr:uid="{1711E3F4-ACE1-48FA-B5A8-3DBD139B8694}"/>
    <cellStyle name="Comma 10 6" xfId="2257" xr:uid="{00000000-0005-0000-0000-000075010000}"/>
    <cellStyle name="Comma 10 6 2" xfId="7384" xr:uid="{15130742-8A67-4621-8C40-0F3D4163C394}"/>
    <cellStyle name="Comma 10 6 2 2" xfId="26686" xr:uid="{79E726A4-9DA0-4DB0-B8E9-51BBC7EE02CC}"/>
    <cellStyle name="Comma 10 6 2 3" xfId="27824" xr:uid="{6FB07B07-2819-4851-9DF7-BD0DC7F568D1}"/>
    <cellStyle name="Comma 10 6 2 4" xfId="17764" xr:uid="{BB4334E2-C445-431B-8CDB-15B1B429D13F}"/>
    <cellStyle name="Comma 10 6 3" xfId="10217" xr:uid="{409859B8-66F3-45FA-80D9-F842B6ED1FC4}"/>
    <cellStyle name="Comma 10 6 3 2" xfId="20597" xr:uid="{CA42B181-1791-4D7F-BF63-367EF25451CB}"/>
    <cellStyle name="Comma 10 6 4" xfId="24018" xr:uid="{0581061B-923C-4723-8DC5-744752E54B59}"/>
    <cellStyle name="Comma 10 6 5" xfId="14931" xr:uid="{21E70192-B4A2-4CBD-B626-EC891C8A1715}"/>
    <cellStyle name="Comma 10 6 6" xfId="31266" xr:uid="{A4D5031B-2004-4538-BF8C-B4A048DF0DB4}"/>
    <cellStyle name="Comma 10 7" xfId="24294" xr:uid="{344DCAF3-DA96-45E3-9F88-C607554C61E4}"/>
    <cellStyle name="Comma 10 7 2" xfId="27813" xr:uid="{1067AA7F-8FEA-4C90-923A-936739E57666}"/>
    <cellStyle name="Comma 10 7 3" xfId="31151" xr:uid="{C5496218-A9DD-47F3-8C2E-81E3ADC8FD5D}"/>
    <cellStyle name="Comma 10 8" xfId="28004" xr:uid="{E7712595-FDE1-4527-8110-F08C9BD2B4D5}"/>
    <cellStyle name="Comma 10 9" xfId="26456" xr:uid="{34BF2C5E-A5C7-4A84-AB73-BFB00FFDC39F}"/>
    <cellStyle name="Comma 10 9 2" xfId="30397" xr:uid="{36D04115-A232-4017-8499-A0543DF30744}"/>
    <cellStyle name="Comma 11" xfId="444" xr:uid="{00000000-0005-0000-0000-0000C1010000}"/>
    <cellStyle name="Comma 11 10" xfId="13062" xr:uid="{8E0C7017-8DEA-40FD-985D-56991F403A78}"/>
    <cellStyle name="Comma 11 2" xfId="1566" xr:uid="{00000000-0005-0000-0000-0000C2010000}"/>
    <cellStyle name="Comma 11 2 2" xfId="3009" xr:uid="{00000000-0005-0000-0000-00007D010000}"/>
    <cellStyle name="Comma 11 2 2 2" xfId="8089" xr:uid="{5E38C6F0-92BC-4BB2-8A3E-EF11FEAFB91D}"/>
    <cellStyle name="Comma 11 2 2 2 2" xfId="18469" xr:uid="{FE827749-6B5E-41A8-9133-64CB55FDF8C5}"/>
    <cellStyle name="Comma 11 2 2 3" xfId="10922" xr:uid="{9525CB18-BD40-411F-A372-A378C8366764}"/>
    <cellStyle name="Comma 11 2 2 3 2" xfId="21302" xr:uid="{F204682C-033C-4E07-8752-E0A3AEBC9438}"/>
    <cellStyle name="Comma 11 2 2 4" xfId="23812" xr:uid="{6A8EB896-DA9B-42D5-92D6-733F06FBEA09}"/>
    <cellStyle name="Comma 11 2 2 4 2" xfId="30078" xr:uid="{1277A8FD-6083-436E-99F1-F49C951033A8}"/>
    <cellStyle name="Comma 11 2 2 5" xfId="27884" xr:uid="{B1387E97-B750-4462-BB42-E88FFD7D461E}"/>
    <cellStyle name="Comma 11 2 2 6" xfId="15636" xr:uid="{E2FD8341-04B0-40C5-A8B9-54B1723D69C1}"/>
    <cellStyle name="Comma 11 2 3" xfId="3633" xr:uid="{00000000-0005-0000-0000-0000C2010000}"/>
    <cellStyle name="Comma 11 2 3 2" xfId="27536" xr:uid="{9BF0D002-54D6-4672-940C-F391892866FB}"/>
    <cellStyle name="Comma 11 2 3 3" xfId="26788" xr:uid="{A21B1388-6E7D-4F54-BDEC-8951FFA22EF9}"/>
    <cellStyle name="Comma 11 2 4" xfId="5536" xr:uid="{85BC976A-D6DF-449B-8068-72E3AB781163}"/>
    <cellStyle name="Comma 11 2 4 2" xfId="29772" xr:uid="{687E3D0F-93F6-41FC-A263-BC359B09D7DC}"/>
    <cellStyle name="Comma 11 2 5" xfId="22657" xr:uid="{DF261529-5CBF-48FF-B11A-E4B73E8CE065}"/>
    <cellStyle name="Comma 11 2 5 2" xfId="27550" xr:uid="{19A3B2B9-8360-426E-920F-84472F4A25EE}"/>
    <cellStyle name="Comma 11 2 6" xfId="26590" xr:uid="{3DB6BBCB-30C4-456B-A531-F9B69381489D}"/>
    <cellStyle name="Comma 11 2 7" xfId="13512" xr:uid="{DFAE0D5A-3432-47A7-A8E2-7C9EDC2E8E11}"/>
    <cellStyle name="Comma 11 3" xfId="1567" xr:uid="{00000000-0005-0000-0000-0000C3010000}"/>
    <cellStyle name="Comma 11 3 2" xfId="2660" xr:uid="{00000000-0005-0000-0000-00007C010000}"/>
    <cellStyle name="Comma 11 3 2 2" xfId="7785" xr:uid="{B14EA288-52E0-47EB-9BA0-0823C2B83AE7}"/>
    <cellStyle name="Comma 11 3 2 2 2" xfId="18165" xr:uid="{0560D247-EB78-4545-81F1-4CAC6A923728}"/>
    <cellStyle name="Comma 11 3 2 3" xfId="10618" xr:uid="{8C430740-2DF2-47C0-ACE1-E0BCCC781C97}"/>
    <cellStyle name="Comma 11 3 2 3 2" xfId="20998" xr:uid="{391174CF-9412-4F8D-83DA-B4AE726E63DD}"/>
    <cellStyle name="Comma 11 3 2 4" xfId="15332" xr:uid="{C7E7A183-9066-4D98-BC1A-4F0C03C272B4}"/>
    <cellStyle name="Comma 11 3 2 5" xfId="30421" xr:uid="{9C10034A-DB87-4E31-9765-1BF6E5A23CE8}"/>
    <cellStyle name="Comma 11 3 3" xfId="3624" xr:uid="{00000000-0005-0000-0000-0000C3010000}"/>
    <cellStyle name="Comma 11 3 4" xfId="24016" xr:uid="{14E1B29C-AAA1-44F5-AD07-8E4FC697E6A9}"/>
    <cellStyle name="Comma 11 3 4 2" xfId="29747" xr:uid="{0055F465-A603-4D53-9DBD-2C902049CB61}"/>
    <cellStyle name="Comma 11 3 5" xfId="29889" xr:uid="{CCF74651-5B1C-4DDE-B115-CAD74F391071}"/>
    <cellStyle name="Comma 11 3 6" xfId="30007" xr:uid="{30856FF1-EAAD-4839-AAFB-735735686948}"/>
    <cellStyle name="Comma 11 4" xfId="1565" xr:uid="{00000000-0005-0000-0000-0000C4010000}"/>
    <cellStyle name="Comma 11 4 2" xfId="25794" xr:uid="{0F4819E6-8400-47DB-97BA-E4B83CC33474}"/>
    <cellStyle name="Comma 11 4 3" xfId="25825" xr:uid="{DEC04C91-C7FF-4AB4-AC6A-E34F8FE67955}"/>
    <cellStyle name="Comma 11 5" xfId="3856" xr:uid="{7F0E7226-DA02-4733-8EBF-63018CAE8A3E}"/>
    <cellStyle name="Comma 11 5 2" xfId="8688" xr:uid="{5F3D2954-FB8A-439F-9177-4FD20B4F2B0A}"/>
    <cellStyle name="Comma 11 5 2 2" xfId="28961" xr:uid="{4C38B510-AA8A-403A-83C8-5A36A526E45D}"/>
    <cellStyle name="Comma 11 5 2 3" xfId="26832" xr:uid="{3CC9D476-57D4-4B26-AE9D-90E08D6CEE9E}"/>
    <cellStyle name="Comma 11 5 2 4" xfId="19068" xr:uid="{0AAF2DCD-0D2C-4985-8C76-77EFB4A5B856}"/>
    <cellStyle name="Comma 11 5 2 5" xfId="31003" xr:uid="{E7EFB901-FFE8-4FD5-A500-07B63BEEACD2}"/>
    <cellStyle name="Comma 11 5 3" xfId="11521" xr:uid="{47F4E3D0-6E38-41CF-9E68-F0F1D2FCCC94}"/>
    <cellStyle name="Comma 11 5 3 2" xfId="21901" xr:uid="{2979FF1F-472C-4BE4-BBDB-9AE771FC2A2C}"/>
    <cellStyle name="Comma 11 5 4" xfId="25593" xr:uid="{8D907E07-DE0C-4EDB-A0C7-6D9DE2F35032}"/>
    <cellStyle name="Comma 11 5 5" xfId="16235" xr:uid="{58573940-3348-4AB4-BBD9-129E6CEA779B}"/>
    <cellStyle name="Comma 11 6" xfId="4849" xr:uid="{30A0D8D8-AAC0-467E-9791-B3C455F4C1A4}"/>
    <cellStyle name="Comma 11 6 2" xfId="28272" xr:uid="{6562DD5C-4E16-4F3E-BC7C-66B493874D9A}"/>
    <cellStyle name="Comma 11 6 3" xfId="26928" xr:uid="{D855C903-C8BC-4A7D-9D46-3B23F79B168B}"/>
    <cellStyle name="Comma 11 6 4" xfId="14137" xr:uid="{5A976A06-FC93-43F2-8D4C-DDDEFB6F70A4}"/>
    <cellStyle name="Comma 11 7" xfId="6590" xr:uid="{08C67E51-6066-46B6-8950-5C0747CE3E4F}"/>
    <cellStyle name="Comma 11 7 2" xfId="28654" xr:uid="{307FD33C-7482-47CA-958F-8E6E6255834A}"/>
    <cellStyle name="Comma 11 7 3" xfId="26369" xr:uid="{22241822-40B9-4C5F-BAA0-B4CEAA37248D}"/>
    <cellStyle name="Comma 11 7 4" xfId="16970" xr:uid="{6B3ADD83-2086-461E-A828-27C6E15B426B}"/>
    <cellStyle name="Comma 11 8" xfId="9423" xr:uid="{5BB44A02-409B-4D3D-9AF2-34F5E446AAE9}"/>
    <cellStyle name="Comma 11 8 2" xfId="19803" xr:uid="{8B3A9F9A-552F-4463-A641-D012EF865F7E}"/>
    <cellStyle name="Comma 11 9" xfId="23915" xr:uid="{E9B33E42-C20B-4F5B-97F7-8246E8E5F0E7}"/>
    <cellStyle name="Comma 12" xfId="1568" xr:uid="{00000000-0005-0000-0000-0000C5010000}"/>
    <cellStyle name="Comma 12 2" xfId="2427" xr:uid="{00000000-0005-0000-0000-00007E010000}"/>
    <cellStyle name="Comma 12 2 2" xfId="28670" xr:uid="{A187235A-CD3F-4FC3-B4B6-59B86A837F9C}"/>
    <cellStyle name="Comma 12 2 2 2" xfId="29786" xr:uid="{62F9D09B-9FF7-422B-A32D-3D37D1704DEF}"/>
    <cellStyle name="Comma 12 2 2 2 2" xfId="30645" xr:uid="{BACC46BC-C29D-4BF8-8F5B-BCC14C871348}"/>
    <cellStyle name="Comma 12 2 3" xfId="29655" xr:uid="{B47812A9-F555-454A-8F3F-946EFB179A34}"/>
    <cellStyle name="Comma 12 2 4" xfId="30095" xr:uid="{F83BC86D-1566-4D14-ACFD-F33C31141344}"/>
    <cellStyle name="Comma 12 3" xfId="3625" xr:uid="{00000000-0005-0000-0000-0000C5010000}"/>
    <cellStyle name="Comma 12 3 2" xfId="29787" xr:uid="{33AA548C-D797-4568-9126-E3D501F4FDC8}"/>
    <cellStyle name="Comma 12 3 3" xfId="29657" xr:uid="{11D32195-315E-49FB-ABE2-A5A93DFF4A4E}"/>
    <cellStyle name="Comma 12 4" xfId="5537" xr:uid="{A85C391B-D1F2-4216-9318-8F0D3F6AE60C}"/>
    <cellStyle name="Comma 12 4 2" xfId="29741" xr:uid="{8C58184A-BAEB-4E53-8424-41182C888A46}"/>
    <cellStyle name="Comma 12 4 2 2" xfId="30644" xr:uid="{EDF49783-1110-4297-BDA9-D7B8F2510818}"/>
    <cellStyle name="Comma 12 4 3" xfId="30560" xr:uid="{BD86C246-5046-425B-9AA5-444941F4BC54}"/>
    <cellStyle name="Comma 12 5" xfId="23516" xr:uid="{07A7475F-DD9D-4311-BCE3-CDFB929ABEC3}"/>
    <cellStyle name="Comma 12 5 2" xfId="24227" xr:uid="{737B9A1D-50A5-487A-9FD7-3644CCD4DE49}"/>
    <cellStyle name="Comma 12 6" xfId="29838" xr:uid="{6E14ACA3-AD72-4CFF-AC57-1A7106AAB474}"/>
    <cellStyle name="Comma 12 7" xfId="29983" xr:uid="{7B26457B-B100-45C9-AEF8-717D44DFD419}"/>
    <cellStyle name="Comma 12 8" xfId="29656" xr:uid="{018DB76F-8040-473C-9051-83E285BBCC78}"/>
    <cellStyle name="Comma 13" xfId="4846" xr:uid="{98FB8AE3-8A74-4A04-B00D-D9411690E8F8}"/>
    <cellStyle name="Comma 13 2" xfId="23768" xr:uid="{8137F544-9DC0-4A1D-A743-03E39E4E26C7}"/>
    <cellStyle name="Comma 13 3" xfId="27978" xr:uid="{280881A1-6BC3-460B-B930-F17C044447D4}"/>
    <cellStyle name="Comma 13 3 2" xfId="29986" xr:uid="{450A7152-C174-465E-A145-7A65D7CDF750}"/>
    <cellStyle name="Comma 13 4" xfId="14134" xr:uid="{B486616B-8B26-4DA6-8C53-0516518C48A3}"/>
    <cellStyle name="Comma 13 5" xfId="29614" xr:uid="{5F5E5C0E-EC18-477B-9B73-CD31B3561E61}"/>
    <cellStyle name="Comma 13 6" xfId="29589" xr:uid="{FB89F83E-E37C-4FFC-BA48-F04575448186}"/>
    <cellStyle name="Comma 13 6 2" xfId="30104" xr:uid="{74667268-208E-4EAB-8D25-919982D3AA46}"/>
    <cellStyle name="Comma 13 7" xfId="31693" xr:uid="{2B7125CE-691E-46A9-A75B-A95548906904}"/>
    <cellStyle name="Comma 14" xfId="6587" xr:uid="{086E4094-57BE-4FBE-A027-7BD0633E7C70}"/>
    <cellStyle name="Comma 14 2" xfId="16967" xr:uid="{1C47D78A-B6CF-4848-A816-4A799DD1F553}"/>
    <cellStyle name="Comma 15" xfId="9420" xr:uid="{A0D8A4E9-D361-4A4A-8D75-1F990BAA461F}"/>
    <cellStyle name="Comma 15 2" xfId="19800" xr:uid="{FFB068F8-D4CF-4B27-B252-D1FE2AC55C26}"/>
    <cellStyle name="Comma 16" xfId="12384" xr:uid="{2F36D744-A70D-4E96-A859-6F4569883850}"/>
    <cellStyle name="Comma 17" xfId="30099" xr:uid="{30B0F030-09BF-4437-91FA-9ED25A3FEA9F}"/>
    <cellStyle name="Comma 18" xfId="31724" xr:uid="{5A735BE1-EE31-4062-BA14-CEB426306F19}"/>
    <cellStyle name="Comma 2" xfId="445" xr:uid="{00000000-0005-0000-0000-0000C6010000}"/>
    <cellStyle name="Comma 2 2" xfId="446" xr:uid="{00000000-0005-0000-0000-0000C7010000}"/>
    <cellStyle name="Comma 2 2 2" xfId="31729" xr:uid="{C33B1854-5409-47E0-9622-295106621573}"/>
    <cellStyle name="Comma 2 3" xfId="29538" xr:uid="{FF87FE22-8FF9-4CB2-B9A9-1CAE3BE8240A}"/>
    <cellStyle name="Comma 2 3 2" xfId="29626" xr:uid="{2FF2A936-0949-457A-B26A-E82D4DE91561}"/>
    <cellStyle name="Comma 2 3 3" xfId="29592" xr:uid="{9BDAE080-E5CC-418E-BF83-F4564BF71D85}"/>
    <cellStyle name="Comma 2 4" xfId="29539" xr:uid="{0E168A37-ECE3-4667-8B8B-59B3E1739C89}"/>
    <cellStyle name="Comma 2 5" xfId="29537" xr:uid="{9ACEBE5C-D959-4C0C-A362-D59AF18CF135}"/>
    <cellStyle name="Comma 2 6" xfId="31728" xr:uid="{B55E41AA-D6D3-4F04-B263-B9443017BE0A}"/>
    <cellStyle name="Comma 3" xfId="447" xr:uid="{00000000-0005-0000-0000-0000C8010000}"/>
    <cellStyle name="Comma 3 2" xfId="448" xr:uid="{00000000-0005-0000-0000-0000C9010000}"/>
    <cellStyle name="Comma 3 2 2" xfId="29542" xr:uid="{84078DAF-EDCF-43CD-A64E-B780C7ADCCE3}"/>
    <cellStyle name="Comma 3 2 3" xfId="29541" xr:uid="{DDC3946A-F2B9-4B36-9F41-40F85EB2CBF2}"/>
    <cellStyle name="Comma 3 3" xfId="29543" xr:uid="{726CE31D-47C0-45A4-96F4-B60799298749}"/>
    <cellStyle name="Comma 3 3 2" xfId="29544" xr:uid="{C47C2F46-260D-4FDA-B2BD-10D1DFFEADB2}"/>
    <cellStyle name="Comma 3 3 3" xfId="29627" xr:uid="{CD3D052F-7127-4DEA-B161-3FEA76DFD702}"/>
    <cellStyle name="Comma 3 3 4" xfId="29593" xr:uid="{FABAFEB5-8032-4CAD-A462-DBE7A0863887}"/>
    <cellStyle name="Comma 3 4" xfId="29545" xr:uid="{EDEB217D-7C84-460A-8AD2-0CDC04253245}"/>
    <cellStyle name="Comma 3 5" xfId="29540" xr:uid="{B6A315B6-6A4C-4F1E-B295-BC34428F9581}"/>
    <cellStyle name="Comma 3 6" xfId="31727" xr:uid="{631850A2-9161-4E7E-9629-4BE710A0A149}"/>
    <cellStyle name="Comma 4" xfId="449" xr:uid="{00000000-0005-0000-0000-0000CA010000}"/>
    <cellStyle name="Comma 4 2" xfId="450" xr:uid="{00000000-0005-0000-0000-0000CB010000}"/>
    <cellStyle name="Comma 4 2 2" xfId="1570" xr:uid="{00000000-0005-0000-0000-0000CC010000}"/>
    <cellStyle name="Comma 4 2 2 2" xfId="25799" xr:uid="{6C936276-319B-4783-84AB-EFE78A676F45}"/>
    <cellStyle name="Comma 4 2 2 2 2" xfId="29826" xr:uid="{DE635B18-0487-4AE6-BFE3-D3C44E388539}"/>
    <cellStyle name="Comma 4 2 2 3" xfId="23121" xr:uid="{ECBCBC83-1276-4F3B-90ED-6EB6B5E3BEE4}"/>
    <cellStyle name="Comma 4 2 3" xfId="1571" xr:uid="{00000000-0005-0000-0000-0000CD010000}"/>
    <cellStyle name="Comma 4 2 3 2" xfId="31305" xr:uid="{49A9EC71-F7ED-4673-8683-2A4474D511C9}"/>
    <cellStyle name="Comma 4 2 3 3" xfId="31258" xr:uid="{23FD20D2-6052-4A6D-AD0A-35FA86F58AFB}"/>
    <cellStyle name="Comma 4 2 4" xfId="1569" xr:uid="{00000000-0005-0000-0000-0000CE010000}"/>
    <cellStyle name="Comma 4 2 5" xfId="30399" xr:uid="{5DA86F6A-D3C0-4A5F-9842-2E156ABF6968}"/>
    <cellStyle name="Comma 4 2 5 2" xfId="30422" xr:uid="{9B6E160E-E0CE-4CCE-BEB0-650117FAFF0C}"/>
    <cellStyle name="Comma 4 3" xfId="451" xr:uid="{00000000-0005-0000-0000-0000CF010000}"/>
    <cellStyle name="Comma 4 4" xfId="452" xr:uid="{00000000-0005-0000-0000-0000D0010000}"/>
    <cellStyle name="Comma 4 4 10" xfId="28448" xr:uid="{A9DC37B0-8CFA-4310-AAFD-BCD159EA3EDD}"/>
    <cellStyle name="Comma 4 4 11" xfId="14138"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2" xr:uid="{610E9AB1-2307-4BBC-B77C-E877CA94AFC9}"/>
    <cellStyle name="Comma 4 4 2 5 2" xfId="16972" xr:uid="{0E82BE4F-B5B2-4C44-AEA4-E1860FE489C9}"/>
    <cellStyle name="Comma 4 4 2 6" xfId="9425" xr:uid="{C6BC21DB-B339-438F-A7ED-DD39A84D8F20}"/>
    <cellStyle name="Comma 4 4 2 6 2" xfId="19805" xr:uid="{860E20B2-5597-4943-816C-C02653EE99BB}"/>
    <cellStyle name="Comma 4 4 2 7" xfId="23637" xr:uid="{F00C2900-4C79-4650-9AB3-12D69A75DB55}"/>
    <cellStyle name="Comma 4 4 2 8" xfId="14139" xr:uid="{B456A1BF-4F23-4795-94B8-D827D09E4DA1}"/>
    <cellStyle name="Comma 4 4 3" xfId="1576" xr:uid="{00000000-0005-0000-0000-0000D5010000}"/>
    <cellStyle name="Comma 4 4 3 2" xfId="31306" xr:uid="{562EDFC7-98B1-48F5-955F-063537062A1F}"/>
    <cellStyle name="Comma 4 4 3 3" xfId="31269" xr:uid="{16BF9C11-0CAE-4CE6-9869-9C95A116E155}"/>
    <cellStyle name="Comma 4 4 4" xfId="1577" xr:uid="{00000000-0005-0000-0000-0000D6010000}"/>
    <cellStyle name="Comma 4 4 5" xfId="1572" xr:uid="{00000000-0005-0000-0000-0000D7010000}"/>
    <cellStyle name="Comma 4 4 6" xfId="6591" xr:uid="{0A8D3A67-A64F-4F53-AF0B-B594D2086FBC}"/>
    <cellStyle name="Comma 4 4 6 2" xfId="16971" xr:uid="{7B67508C-5F76-4FE1-BF6B-9F15A2B0DB00}"/>
    <cellStyle name="Comma 4 4 6 3" xfId="29821" xr:uid="{74EDB160-7CBA-4494-B188-F170C704F614}"/>
    <cellStyle name="Comma 4 4 7" xfId="9424" xr:uid="{566C6727-3490-4DCA-972B-8B31A47A8CF6}"/>
    <cellStyle name="Comma 4 4 7 2" xfId="19804" xr:uid="{6359102D-085E-4127-BB07-F596F983F298}"/>
    <cellStyle name="Comma 4 4 8" xfId="25494" xr:uid="{6D6D912C-EA9B-4831-9BCB-63F7FB0B1EA0}"/>
    <cellStyle name="Comma 4 4 9" xfId="23346"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3" xr:uid="{8A35B263-6F7A-49AC-8E7A-20930DCA1217}"/>
    <cellStyle name="Comma 4 5 5 2" xfId="16973" xr:uid="{9E7A9994-646C-4A7E-83E3-D82D76F3A78D}"/>
    <cellStyle name="Comma 4 5 6" xfId="9426" xr:uid="{1531D1A5-9674-41AD-95ED-44F3749628F4}"/>
    <cellStyle name="Comma 4 5 6 2" xfId="19806" xr:uid="{249AEF1A-76CC-48B8-9873-7EEABD898AE0}"/>
    <cellStyle name="Comma 4 5 7" xfId="25514" xr:uid="{0DEAA704-F95C-4E87-9110-9FD463A997C0}"/>
    <cellStyle name="Comma 4 5 8" xfId="14140" xr:uid="{A3A65910-F8AA-4619-B243-F249B19835F3}"/>
    <cellStyle name="Comma 4 6" xfId="1581" xr:uid="{00000000-0005-0000-0000-0000DC010000}"/>
    <cellStyle name="Comma 4 6 2" xfId="31307" xr:uid="{3EE936EE-7448-454D-8369-0075FED3742F}"/>
    <cellStyle name="Comma 4 6 3" xfId="31257" xr:uid="{AFF60B54-71D9-4F5E-95FC-6C8E9DA513F1}"/>
    <cellStyle name="Comma 4 7" xfId="29546" xr:uid="{B78349B5-AC35-4642-873C-F8F50234A6AC}"/>
    <cellStyle name="Comma 4 7 2" xfId="30398" xr:uid="{D7B37039-F76C-4235-9170-2C1DDBE8BEAC}"/>
    <cellStyle name="Comma 5" xfId="455" xr:uid="{00000000-0005-0000-0000-0000DD010000}"/>
    <cellStyle name="Comma 5 10" xfId="456" xr:uid="{00000000-0005-0000-0000-0000DE010000}"/>
    <cellStyle name="Comma 5 10 10" xfId="12502" xr:uid="{A85F005E-B09D-4C3C-B6DC-D559A6ED639C}"/>
    <cellStyle name="Comma 5 10 2" xfId="1583" xr:uid="{00000000-0005-0000-0000-0000DF010000}"/>
    <cellStyle name="Comma 5 10 2 2" xfId="3010" xr:uid="{00000000-0005-0000-0000-000088010000}"/>
    <cellStyle name="Comma 5 10 2 2 2" xfId="8090" xr:uid="{F1C70A20-B2B4-48DD-B456-14BC0DB6DEE9}"/>
    <cellStyle name="Comma 5 10 2 2 2 2" xfId="18470" xr:uid="{D65F5C81-3178-4486-8000-FCF3BEE00980}"/>
    <cellStyle name="Comma 5 10 2 2 2 2 2" xfId="31140" xr:uid="{BC4DE43E-54B6-47AE-8D8D-5E090F90402D}"/>
    <cellStyle name="Comma 5 10 2 2 2 2 3" xfId="30647" xr:uid="{780AA264-0FC4-467A-BD71-C14BFA2B4099}"/>
    <cellStyle name="Comma 5 10 2 2 3" xfId="10923" xr:uid="{B5528361-C365-4949-B220-3DC910C95B2B}"/>
    <cellStyle name="Comma 5 10 2 2 3 2" xfId="21303" xr:uid="{03F24B28-9B30-484A-95F2-76CD18C333A5}"/>
    <cellStyle name="Comma 5 10 2 2 4" xfId="23026" xr:uid="{6ED6C659-6C8B-4E98-AD16-21CAEAAA3990}"/>
    <cellStyle name="Comma 5 10 2 2 4 2" xfId="30077" xr:uid="{5D480D1D-8388-4F62-9CF4-9DBF9FA54D95}"/>
    <cellStyle name="Comma 5 10 2 2 5" xfId="28261" xr:uid="{0E89BC2C-AAC0-4BAF-90DA-612E91064FF9}"/>
    <cellStyle name="Comma 5 10 2 2 6" xfId="15637" xr:uid="{3D955D92-2834-48F1-81DE-3F0910DB23C3}"/>
    <cellStyle name="Comma 5 10 2 3" xfId="3682" xr:uid="{00000000-0005-0000-0000-0000DF010000}"/>
    <cellStyle name="Comma 5 10 2 3 2" xfId="27095" xr:uid="{A08B0E6B-8819-4B03-BF4E-42DDA3B90808}"/>
    <cellStyle name="Comma 5 10 2 3 3" xfId="26277" xr:uid="{D8061839-6EED-4DBC-8891-D026AE25DEC1}"/>
    <cellStyle name="Comma 5 10 2 4" xfId="5538" xr:uid="{6282514B-C4EC-426C-83CA-45A820F60EA8}"/>
    <cellStyle name="Comma 5 10 2 4 2" xfId="29773" xr:uid="{1FDA87F3-3FD6-448E-9F67-39316B95EE76}"/>
    <cellStyle name="Comma 5 10 2 4 2 2" xfId="31492" xr:uid="{1199F9C1-2C32-4C48-9889-51EEF7A981C2}"/>
    <cellStyle name="Comma 5 10 2 5" xfId="23291" xr:uid="{0EAE3213-47AE-4FC6-89F7-5549C8EC9759}"/>
    <cellStyle name="Comma 5 10 2 5 2" xfId="25831" xr:uid="{C3EB4B5C-4375-4089-99BE-C914117611CD}"/>
    <cellStyle name="Comma 5 10 2 6" xfId="26813" xr:uid="{5CB19104-F3F2-4DE7-808E-E41D689C1F77}"/>
    <cellStyle name="Comma 5 10 2 7" xfId="13513" xr:uid="{4AFFE940-20D3-42F6-9C7D-82F9186E7D63}"/>
    <cellStyle name="Comma 5 10 3" xfId="1584" xr:uid="{00000000-0005-0000-0000-0000E0010000}"/>
    <cellStyle name="Comma 5 10 3 2" xfId="2663" xr:uid="{00000000-0005-0000-0000-000089010000}"/>
    <cellStyle name="Comma 5 10 3 2 2" xfId="7787" xr:uid="{D863A7D1-FDB3-4B9D-BAAD-9D7D509DDC5B}"/>
    <cellStyle name="Comma 5 10 3 2 2 2" xfId="18167" xr:uid="{2A823F66-1FDA-4DB6-90BA-52A796C69F02}"/>
    <cellStyle name="Comma 5 10 3 2 2 2 2" xfId="31133" xr:uid="{D66B271E-31C5-428C-ACF2-9245CA7B6F3D}"/>
    <cellStyle name="Comma 5 10 3 2 2 2 3" xfId="30648" xr:uid="{5209E49B-98EE-4AAE-8B20-56D727995719}"/>
    <cellStyle name="Comma 5 10 3 2 3" xfId="10620" xr:uid="{B59C76FD-A4E9-4866-9F1E-6518BC0C5396}"/>
    <cellStyle name="Comma 5 10 3 2 3 2" xfId="21000" xr:uid="{47E7FFC6-63B5-4650-B36B-84C80C2755B8}"/>
    <cellStyle name="Comma 5 10 3 2 4" xfId="15334" xr:uid="{62DDD7AA-A1D8-420F-846E-73F0CBC3D630}"/>
    <cellStyle name="Comma 5 10 3 2 5" xfId="30423" xr:uid="{0D3BEB3D-D227-4EB9-9B37-EBD8C7DD146B}"/>
    <cellStyle name="Comma 5 10 3 3" xfId="3622" xr:uid="{00000000-0005-0000-0000-0000E0010000}"/>
    <cellStyle name="Comma 5 10 3 4" xfId="5539" xr:uid="{2F4176BB-1147-4705-9BF5-3478E814BF1F}"/>
    <cellStyle name="Comma 5 10 3 4 2" xfId="29749" xr:uid="{C0AE8EE6-7BBE-424E-806D-886FC26B0A0A}"/>
    <cellStyle name="Comma 5 10 3 5" xfId="24424" xr:uid="{440A3D29-60C1-4AFD-B777-DEDEC2F90CDC}"/>
    <cellStyle name="Comma 5 10 3 6" xfId="13064" xr:uid="{4A179273-1E94-4440-A91B-D0CE1562A50D}"/>
    <cellStyle name="Comma 5 10 4" xfId="1582" xr:uid="{00000000-0005-0000-0000-0000E1010000}"/>
    <cellStyle name="Comma 5 10 4 2" xfId="2270" xr:uid="{00000000-0005-0000-0000-000087010000}"/>
    <cellStyle name="Comma 5 10 4 2 2" xfId="7397" xr:uid="{2C0DCA8C-6BD6-4848-A250-23AB56676728}"/>
    <cellStyle name="Comma 5 10 4 2 2 2" xfId="17777" xr:uid="{B21D7D75-3244-4F26-B490-5EC2650D1448}"/>
    <cellStyle name="Comma 5 10 4 2 3" xfId="10230" xr:uid="{6B2CC225-FDF3-4BE5-9315-88A728D24FD6}"/>
    <cellStyle name="Comma 5 10 4 2 3 2" xfId="20610" xr:uid="{6E6A4E4B-61FB-458D-A4B9-C9CB4689F4FD}"/>
    <cellStyle name="Comma 5 10 4 2 4" xfId="28323" xr:uid="{7695E883-6177-431C-8532-EA8870BB0990}"/>
    <cellStyle name="Comma 5 10 4 2 5" xfId="28328" xr:uid="{FC723014-751A-4A40-BE67-D3567892532F}"/>
    <cellStyle name="Comma 5 10 4 2 6" xfId="14944" xr:uid="{352031EF-2D57-4537-BD5B-0BDF6743C8E4}"/>
    <cellStyle name="Comma 5 10 4 3" xfId="3576" xr:uid="{00000000-0005-0000-0000-0000E1010000}"/>
    <cellStyle name="Comma 5 10 4 4" xfId="23911" xr:uid="{A0E22693-D6AA-4593-989F-35C45B43184B}"/>
    <cellStyle name="Comma 5 10 5" xfId="3858" xr:uid="{F8C8D734-DCC5-4C88-B842-664E1299CBF0}"/>
    <cellStyle name="Comma 5 10 5 2" xfId="8690" xr:uid="{5E5913C1-036C-42F6-8350-C4BD4BAE9EF4}"/>
    <cellStyle name="Comma 5 10 5 2 2" xfId="28962" xr:uid="{7ED6E5D1-F2F9-47D7-B3B9-B23DAC9DEA56}"/>
    <cellStyle name="Comma 5 10 5 2 2 2" xfId="31240" xr:uid="{A60BA2E9-5E09-4F2A-9DB6-B3FEE45D40DC}"/>
    <cellStyle name="Comma 5 10 5 2 2 3" xfId="30646" xr:uid="{10006A27-5DF4-43B7-AE9F-0CE667495F20}"/>
    <cellStyle name="Comma 5 10 5 2 3" xfId="26069" xr:uid="{0A54DC91-F591-42A2-BA5E-7276541616CC}"/>
    <cellStyle name="Comma 5 10 5 2 4" xfId="19070" xr:uid="{273ED19A-6305-4A08-8B50-05B302DCC7A3}"/>
    <cellStyle name="Comma 5 10 5 3" xfId="11523" xr:uid="{0C78AAE6-034A-4A1B-8A3F-C1AD74B711C7}"/>
    <cellStyle name="Comma 5 10 5 3 2" xfId="21903" xr:uid="{3ACF1F89-59B6-459B-A2BF-64F748857E3F}"/>
    <cellStyle name="Comma 5 10 5 4" xfId="25302" xr:uid="{C0390E66-4C52-4772-BEDB-6D55E1EA2350}"/>
    <cellStyle name="Comma 5 10 5 5" xfId="16237" xr:uid="{7AC3AC5A-1212-49EF-A828-8E7C20DAFED6}"/>
    <cellStyle name="Comma 5 10 6" xfId="4851" xr:uid="{B5AA8CEF-C25B-4DA3-B914-31CD98DD93BF}"/>
    <cellStyle name="Comma 5 10 6 2" xfId="28045" xr:uid="{FD1B2980-5F21-4760-88F9-92CC3E105641}"/>
    <cellStyle name="Comma 5 10 6 3" xfId="26552" xr:uid="{EF223D4E-E1BC-4881-ABF4-3BBB515CECFC}"/>
    <cellStyle name="Comma 5 10 6 4" xfId="14142" xr:uid="{140302DF-BE3B-4369-92CC-B67CEE834879}"/>
    <cellStyle name="Comma 5 10 7" xfId="6595" xr:uid="{C3AD3989-BC4A-4AAA-AEC2-B08705FCE9B0}"/>
    <cellStyle name="Comma 5 10 7 2" xfId="28028" xr:uid="{B837468C-BEBF-4CEC-ADE2-12B1FCAED4F9}"/>
    <cellStyle name="Comma 5 10 7 3" xfId="27370" xr:uid="{8EED9F44-3498-430B-BC6B-CC256C591A9F}"/>
    <cellStyle name="Comma 5 10 7 4" xfId="16975" xr:uid="{75EEF300-26D6-4B14-B5AF-ECB65CBCCB05}"/>
    <cellStyle name="Comma 5 10 8" xfId="9428" xr:uid="{5484C410-9246-4841-A9A7-890E6C7CA77F}"/>
    <cellStyle name="Comma 5 10 8 2" xfId="19808" xr:uid="{FC6C34CB-2ADD-4980-9E17-6E4E388A755C}"/>
    <cellStyle name="Comma 5 10 9" xfId="23858" xr:uid="{2F610054-85E4-42A4-90E0-D52A865C355A}"/>
    <cellStyle name="Comma 5 11" xfId="457" xr:uid="{00000000-0005-0000-0000-0000E2010000}"/>
    <cellStyle name="Comma 5 11 10" xfId="12660" xr:uid="{1966AA8B-6911-4191-8EF9-D4B44BA16B12}"/>
    <cellStyle name="Comma 5 11 2" xfId="1586" xr:uid="{00000000-0005-0000-0000-0000E3010000}"/>
    <cellStyle name="Comma 5 11 2 2" xfId="3011" xr:uid="{00000000-0005-0000-0000-00008B010000}"/>
    <cellStyle name="Comma 5 11 2 2 2" xfId="8091" xr:uid="{A686F410-99C8-4E53-A4B9-F200FED0F5FE}"/>
    <cellStyle name="Comma 5 11 2 2 2 2" xfId="18471" xr:uid="{5B5E9A11-8327-49C7-852B-1B0EC750B7F4}"/>
    <cellStyle name="Comma 5 11 2 2 2 2 2" xfId="31141" xr:uid="{BEACBA90-14BE-4F92-B5E7-3C26563FBC82}"/>
    <cellStyle name="Comma 5 11 2 2 2 2 3" xfId="30649" xr:uid="{EE401E08-5210-4185-B9F9-C2D3DC80A78B}"/>
    <cellStyle name="Comma 5 11 2 2 2 3" xfId="30080" xr:uid="{E6661E45-819E-42CB-8A7D-43A8E81FC579}"/>
    <cellStyle name="Comma 5 11 2 2 3" xfId="10924" xr:uid="{8C6A2058-F80A-4732-A1AD-C675F255A21E}"/>
    <cellStyle name="Comma 5 11 2 2 3 2" xfId="21304" xr:uid="{9A7CB507-8DF3-4257-9E46-9E278E1B8C79}"/>
    <cellStyle name="Comma 5 11 2 2 4" xfId="26964" xr:uid="{CDD14B4E-3B05-4D91-99DD-069BE67AF33A}"/>
    <cellStyle name="Comma 5 11 2 2 5" xfId="27152" xr:uid="{DB84D4BF-7756-42ED-91FF-484D48E26118}"/>
    <cellStyle name="Comma 5 11 2 2 6" xfId="15638" xr:uid="{246F413A-E2AF-4FA9-B3F2-1839EB858537}"/>
    <cellStyle name="Comma 5 11 2 3" xfId="3666" xr:uid="{00000000-0005-0000-0000-0000E3010000}"/>
    <cellStyle name="Comma 5 11 2 4" xfId="5540" xr:uid="{4A98B1E2-1852-47FD-B8E3-2DAC983AEE30}"/>
    <cellStyle name="Comma 5 11 2 4 2" xfId="29774" xr:uid="{5B89B83B-E1C6-40C5-AF29-1ADC272529C9}"/>
    <cellStyle name="Comma 5 11 2 5" xfId="22727" xr:uid="{8D9ECDAE-292F-46A0-BFD2-DA9957370FAD}"/>
    <cellStyle name="Comma 5 11 2 6" xfId="13514" xr:uid="{39ABB685-FAC4-4C1E-B36A-85BFF7734362}"/>
    <cellStyle name="Comma 5 11 2 7" xfId="29987" xr:uid="{A3343EC1-8F20-4E29-86BB-E29B03AAC49D}"/>
    <cellStyle name="Comma 5 11 3" xfId="1587" xr:uid="{00000000-0005-0000-0000-0000E4010000}"/>
    <cellStyle name="Comma 5 11 3 2" xfId="23723" xr:uid="{DE4AAC3D-5400-4129-ACD2-D8964E8AE622}"/>
    <cellStyle name="Comma 5 11 3 2 2" xfId="29677" xr:uid="{9474F383-D5BD-41F9-8619-741081722E0E}"/>
    <cellStyle name="Comma 5 11 3 2 2 2" xfId="30650" xr:uid="{14E09C75-6A48-4605-B0CF-75A08A9D1184}"/>
    <cellStyle name="Comma 5 11 3 3" xfId="25077" xr:uid="{C5B7A41E-9D71-47D2-9EF7-127D9DBA2D47}"/>
    <cellStyle name="Comma 5 11 3 3 2" xfId="30088" xr:uid="{234EB7E4-AF97-4EA4-B207-EBADEEC79F40}"/>
    <cellStyle name="Comma 5 11 3 3 3" xfId="29789" xr:uid="{93461E03-FAE1-47C5-BE60-8136A914F2E8}"/>
    <cellStyle name="Comma 5 11 3 4" xfId="29930" xr:uid="{ED92591A-7C8B-4C2B-9824-630241CBB16F}"/>
    <cellStyle name="Comma 5 11 3 5" xfId="30048" xr:uid="{A605A163-DF82-49C7-BA28-2842EBC3D630}"/>
    <cellStyle name="Comma 5 11 3 6" xfId="29658" xr:uid="{88614ECA-9FAA-44D9-8706-EB4957BA3CF1}"/>
    <cellStyle name="Comma 5 11 4" xfId="1585" xr:uid="{00000000-0005-0000-0000-0000E5010000}"/>
    <cellStyle name="Comma 5 11 4 2" xfId="25780" xr:uid="{DBEBD298-D49E-492E-82DD-D45AE9C70099}"/>
    <cellStyle name="Comma 5 11 4 2 2" xfId="29790" xr:uid="{6E3F2F72-313F-4976-A168-08F65B495545}"/>
    <cellStyle name="Comma 5 11 4 2 2 2" xfId="30651" xr:uid="{DD9EEB0E-77BF-4E10-96B5-564B49FC67E2}"/>
    <cellStyle name="Comma 5 11 4 3" xfId="25811" xr:uid="{3DDE5F0F-E80C-49A7-A2F9-760F7B731187}"/>
    <cellStyle name="Comma 5 11 5" xfId="4117" xr:uid="{326795D2-3CE4-4B44-9613-7463CD743D12}"/>
    <cellStyle name="Comma 5 11 5 2" xfId="8889" xr:uid="{ECCB6D7E-C429-4896-A166-281E63951623}"/>
    <cellStyle name="Comma 5 11 5 2 2" xfId="19269" xr:uid="{C44CDE0A-5662-497E-A88C-E6558F00915E}"/>
    <cellStyle name="Comma 5 11 5 3" xfId="11722" xr:uid="{9AAE4BD8-E8D5-4F67-964B-77E7561EB31F}"/>
    <cellStyle name="Comma 5 11 5 3 2" xfId="22102" xr:uid="{C0BEB642-CEF7-49CD-A5E0-AF132CFA3016}"/>
    <cellStyle name="Comma 5 11 5 4" xfId="26946" xr:uid="{8FCFEBD1-9C61-417C-9361-BA6BACD9EE18}"/>
    <cellStyle name="Comma 5 11 5 5" xfId="26067" xr:uid="{A550E6A6-0D23-4FF4-817E-3EF3384416BB}"/>
    <cellStyle name="Comma 5 11 5 6" xfId="16436" xr:uid="{C1A61E72-5B41-4C1D-93D9-C0FF857E260F}"/>
    <cellStyle name="Comma 5 11 6" xfId="4852" xr:uid="{7F35F456-CEA9-47F3-ACCB-BB64D045948A}"/>
    <cellStyle name="Comma 5 11 6 2" xfId="27441" xr:uid="{1ACF7B3B-8BF9-4617-AFD7-425DDFC57C66}"/>
    <cellStyle name="Comma 5 11 6 3" xfId="27438" xr:uid="{FDE17731-3386-4AC0-A1F8-63BB2D8DAC43}"/>
    <cellStyle name="Comma 5 11 6 4" xfId="14143" xr:uid="{4AD93818-DB36-44F7-BA3F-4C514E4885F1}"/>
    <cellStyle name="Comma 5 11 7" xfId="6596" xr:uid="{E603367D-691C-488F-8700-9B7F21B923E4}"/>
    <cellStyle name="Comma 5 11 7 2" xfId="16976" xr:uid="{F038355B-C278-4949-A2DC-F6D04B005AFA}"/>
    <cellStyle name="Comma 5 11 8" xfId="9429" xr:uid="{43960141-1975-43C7-BB87-1966EFE5FC2B}"/>
    <cellStyle name="Comma 5 11 8 2" xfId="19809" xr:uid="{0AFB9F97-FB29-46DD-B839-C554FF6E03EE}"/>
    <cellStyle name="Comma 5 11 9" xfId="25324" xr:uid="{D9CE3968-1E51-41A1-A7DC-42C9DD7789D6}"/>
    <cellStyle name="Comma 5 12" xfId="458" xr:uid="{00000000-0005-0000-0000-0000E6010000}"/>
    <cellStyle name="Comma 5 12 2" xfId="1589" xr:uid="{00000000-0005-0000-0000-0000E7010000}"/>
    <cellStyle name="Comma 5 12 2 2" xfId="23643" xr:uid="{EF680471-4A71-491B-8847-27ACE345D225}"/>
    <cellStyle name="Comma 5 12 2 2 2" xfId="29802" xr:uid="{28069167-96F1-4760-B171-26C9359F893A}"/>
    <cellStyle name="Comma 5 12 2 2 2 2" xfId="30653" xr:uid="{1C15ADE8-9C6B-4E22-ABDB-1CDE3C1EAEF3}"/>
    <cellStyle name="Comma 5 12 2 3" xfId="25391" xr:uid="{743C3469-6FF5-41E6-ABC2-03AE1A3F0028}"/>
    <cellStyle name="Comma 5 12 2 3 2" xfId="30094" xr:uid="{8FDA08CE-536E-4BFE-98F8-7C70F6A1D15C}"/>
    <cellStyle name="Comma 5 12 2 3 3" xfId="29788" xr:uid="{4BBFA82A-C001-427F-A921-B1CB7AFDA3A9}"/>
    <cellStyle name="Comma 5 12 2 4" xfId="29919" xr:uid="{004245DF-BDE0-4333-8AC4-755018D8E4AD}"/>
    <cellStyle name="Comma 5 12 2 5" xfId="30033" xr:uid="{0ACE1595-6482-489E-B630-577F27B231A3}"/>
    <cellStyle name="Comma 5 12 2 6" xfId="29653" xr:uid="{2C57DB15-B736-4E88-AEC9-323F5ACFBD95}"/>
    <cellStyle name="Comma 5 12 3" xfId="1590" xr:uid="{00000000-0005-0000-0000-0000E8010000}"/>
    <cellStyle name="Comma 5 12 3 2" xfId="23255" xr:uid="{6D57B10A-6741-4069-93BF-29EFDF4F6C0B}"/>
    <cellStyle name="Comma 5 12 3 3" xfId="24383" xr:uid="{F61EDBCB-4E7F-4373-BBB6-91316B7F1263}"/>
    <cellStyle name="Comma 5 12 4" xfId="1588" xr:uid="{00000000-0005-0000-0000-0000E9010000}"/>
    <cellStyle name="Comma 5 12 5" xfId="4853" xr:uid="{F159FDFA-5E1D-4A42-9FB3-8400939452AE}"/>
    <cellStyle name="Comma 5 12 5 2" xfId="14144" xr:uid="{6CAB6457-CDF0-43E9-8573-01A4850CBF99}"/>
    <cellStyle name="Comma 5 12 5 2 2" xfId="31112" xr:uid="{C0AE9176-2E0B-4399-B7EF-13AFE3E0D51C}"/>
    <cellStyle name="Comma 5 12 5 2 3" xfId="30652" xr:uid="{540D4B2D-5839-41C4-BB67-C634993101F7}"/>
    <cellStyle name="Comma 5 12 6" xfId="6597" xr:uid="{3A255307-572F-4096-BE3B-A84D759EBA98}"/>
    <cellStyle name="Comma 5 12 6 2" xfId="16977" xr:uid="{C2E33B45-1448-434C-98E9-36181F6C14F8}"/>
    <cellStyle name="Comma 5 12 7" xfId="9430" xr:uid="{DE176410-6284-42C9-B0CF-A8C658E03F46}"/>
    <cellStyle name="Comma 5 12 7 2" xfId="19810" xr:uid="{DB459E27-E6F7-4C87-A63E-D5F7A6CC076E}"/>
    <cellStyle name="Comma 5 12 8" xfId="24808" xr:uid="{90958A69-207E-4B87-B4BE-8D883B54759B}"/>
    <cellStyle name="Comma 5 12 9" xfId="13358" xr:uid="{19A90194-FA7E-440E-AF4A-92CD549DEC9F}"/>
    <cellStyle name="Comma 5 13" xfId="1591" xr:uid="{00000000-0005-0000-0000-0000EA010000}"/>
    <cellStyle name="Comma 5 13 2" xfId="2428" xr:uid="{00000000-0005-0000-0000-00008D010000}"/>
    <cellStyle name="Comma 5 13 2 2" xfId="7553" xr:uid="{B91CD4AA-AFD9-47AC-B12D-1B567D59EEF3}"/>
    <cellStyle name="Comma 5 13 2 2 2" xfId="17933" xr:uid="{E8437ED8-2295-4E8E-BDF0-609A90FEDE0F}"/>
    <cellStyle name="Comma 5 13 2 2 2 2" xfId="31130" xr:uid="{449A2E8F-2AC7-47DC-B478-E5E05118B3AB}"/>
    <cellStyle name="Comma 5 13 2 2 2 3" xfId="30654" xr:uid="{9E013BF8-2A6D-4407-97E0-37CC1EB70273}"/>
    <cellStyle name="Comma 5 13 2 3" xfId="10386" xr:uid="{BFE02990-9404-4EE5-99FB-5B33B4DA9EDF}"/>
    <cellStyle name="Comma 5 13 2 3 2" xfId="20766" xr:uid="{2A4646E5-E7C9-419B-BD7A-C79F73C315A2}"/>
    <cellStyle name="Comma 5 13 2 4" xfId="27800" xr:uid="{5006A1E1-AA79-4A0C-B7B1-2FEC3203E50F}"/>
    <cellStyle name="Comma 5 13 2 5" xfId="26643" xr:uid="{B9000EF6-D70E-4F90-9CE9-E75B119014F2}"/>
    <cellStyle name="Comma 5 13 2 6" xfId="15100" xr:uid="{508A87DE-C77E-4F26-8878-27C69F773A5A}"/>
    <cellStyle name="Comma 5 13 3" xfId="3575" xr:uid="{00000000-0005-0000-0000-0000EA010000}"/>
    <cellStyle name="Comma 5 13 4" xfId="5541" xr:uid="{EA1DAE49-7147-4C06-8D39-0EAFAC4C7544}"/>
    <cellStyle name="Comma 5 13 4 2" xfId="29742" xr:uid="{83290D88-98BF-4B31-878D-137425176835}"/>
    <cellStyle name="Comma 5 13 5" xfId="25274" xr:uid="{25255301-425F-471E-91E5-8CA85BD8C643}"/>
    <cellStyle name="Comma 5 13 6" xfId="12813" xr:uid="{04EED2F0-E263-4E01-BB71-1A5052885D35}"/>
    <cellStyle name="Comma 5 14" xfId="2155" xr:uid="{00000000-0005-0000-0000-000086010000}"/>
    <cellStyle name="Comma 5 14 2" xfId="7282" xr:uid="{822762EF-D3DA-4F0E-A147-996E17AEA36E}"/>
    <cellStyle name="Comma 5 14 2 2" xfId="27688" xr:uid="{0256D1D7-ED9F-4C82-97E0-9170310A5329}"/>
    <cellStyle name="Comma 5 14 2 2 2" xfId="31194" xr:uid="{A859EBA4-C66C-49BD-9DEA-1AB3109F716F}"/>
    <cellStyle name="Comma 5 14 2 2 3" xfId="30655" xr:uid="{BEC1FD1F-B5EC-4F1A-BCDF-25B7ACE13F58}"/>
    <cellStyle name="Comma 5 14 2 3" xfId="28279" xr:uid="{3C9C4E2E-B9DF-4364-90C5-E2FDD470EA95}"/>
    <cellStyle name="Comma 5 14 2 4" xfId="17662" xr:uid="{3738291B-0565-419F-B166-FACBBDEE0D75}"/>
    <cellStyle name="Comma 5 14 3" xfId="10115" xr:uid="{65636AD0-40EA-4BAF-9ABF-40BCE104B2C9}"/>
    <cellStyle name="Comma 5 14 3 2" xfId="20495" xr:uid="{6F491D37-1CB8-413E-A52B-4D7C95D189A8}"/>
    <cellStyle name="Comma 5 14 4" xfId="24734" xr:uid="{C9CBED3C-72E0-4E12-887C-B3DEBF97CEC8}"/>
    <cellStyle name="Comma 5 14 5" xfId="14829" xr:uid="{9DAB25E0-335E-450D-B4EF-01133EEBCC53}"/>
    <cellStyle name="Comma 5 15" xfId="3776" xr:uid="{027FE1B2-BC1A-461C-BAA0-62514BD1464F}"/>
    <cellStyle name="Comma 5 15 2" xfId="8617" xr:uid="{F937F0BE-13DB-4336-9B90-88F49A5B7AED}"/>
    <cellStyle name="Comma 5 15 2 2" xfId="18997" xr:uid="{406AA88D-B0B1-4594-932D-2CCB31970E22}"/>
    <cellStyle name="Comma 5 15 3" xfId="11450" xr:uid="{61CAAD24-E5D7-4864-B98A-9508BBD6E09F}"/>
    <cellStyle name="Comma 5 15 3 2" xfId="21830" xr:uid="{6D8E4531-45E2-4E20-86E7-0D1E6B5CA0F6}"/>
    <cellStyle name="Comma 5 15 4" xfId="23603" xr:uid="{EF87A7D9-884A-4F64-B1B7-C8CC7C6997AF}"/>
    <cellStyle name="Comma 5 15 5" xfId="27457" xr:uid="{89903692-C0B4-4F40-89C4-C75A817A2DC4}"/>
    <cellStyle name="Comma 5 15 6" xfId="16164" xr:uid="{4DDC0FBF-B94A-4F81-BE4B-8A9FFDB8C8BD}"/>
    <cellStyle name="Comma 5 16" xfId="4850" xr:uid="{AAA3F902-D68A-45E2-99C8-03FE656262D7}"/>
    <cellStyle name="Comma 5 16 2" xfId="14141" xr:uid="{D008B574-2BA2-43A2-880B-6754BDBFEAFF}"/>
    <cellStyle name="Comma 5 17" xfId="6594" xr:uid="{EE2E808B-4607-4A07-9806-599DB57C2243}"/>
    <cellStyle name="Comma 5 17 2" xfId="16974" xr:uid="{B081372B-6E11-43A4-9C57-E86647752419}"/>
    <cellStyle name="Comma 5 18" xfId="9427" xr:uid="{D1DEE1ED-E00D-45EE-88AE-80066179EB47}"/>
    <cellStyle name="Comma 5 18 2" xfId="19807" xr:uid="{957E1A22-9D68-491A-BBAD-B4FA4FDEB1B3}"/>
    <cellStyle name="Comma 5 19" xfId="24647" xr:uid="{9055C8F1-409E-4A3A-8DD3-7D0245A6EEF9}"/>
    <cellStyle name="Comma 5 2" xfId="459" xr:uid="{00000000-0005-0000-0000-0000EB010000}"/>
    <cellStyle name="Comma 5 2 10" xfId="30620" xr:uid="{6CBFC4BF-7DDA-4C8A-94A9-9E3C38E62A4B}"/>
    <cellStyle name="Comma 5 2 11" xfId="30918" xr:uid="{8F444BA6-836C-451D-A598-AB3984741623}"/>
    <cellStyle name="Comma 5 2 2" xfId="460" xr:uid="{00000000-0005-0000-0000-0000EC010000}"/>
    <cellStyle name="Comma 5 2 2 2" xfId="1593" xr:uid="{00000000-0005-0000-0000-0000ED010000}"/>
    <cellStyle name="Comma 5 2 2 2 2" xfId="30597" xr:uid="{F2BDA96F-A29A-44D4-96C7-93F474199524}"/>
    <cellStyle name="Comma 5 2 2 2 2 2" xfId="30657" xr:uid="{7828C1F8-5535-4B0E-A3F8-9190370F23A7}"/>
    <cellStyle name="Comma 5 2 2 2 3" xfId="30561" xr:uid="{FE94402B-6C78-43D2-9887-F6959E6CC981}"/>
    <cellStyle name="Comma 5 2 2 2 4" xfId="30926" xr:uid="{3089C8D7-EDC7-49C2-98BE-A8D0DB944D04}"/>
    <cellStyle name="Comma 5 2 2 3" xfId="1594" xr:uid="{00000000-0005-0000-0000-0000EE010000}"/>
    <cellStyle name="Comma 5 2 2 3 2" xfId="30613" xr:uid="{8A82B498-C017-42E6-9D27-435A4DAFCF79}"/>
    <cellStyle name="Comma 5 2 2 3 2 2" xfId="30658" xr:uid="{84E2DE58-A4C0-4259-9280-0F10CD7AD0EB}"/>
    <cellStyle name="Comma 5 2 2 3 3" xfId="30574" xr:uid="{08126CC7-7B32-4987-B56B-3E8A92004100}"/>
    <cellStyle name="Comma 5 2 2 3 4" xfId="30940" xr:uid="{85BC386F-6704-42BC-B35B-A909453864AD}"/>
    <cellStyle name="Comma 5 2 2 4" xfId="1592" xr:uid="{00000000-0005-0000-0000-0000EF010000}"/>
    <cellStyle name="Comma 5 2 2 4 2" xfId="30549" xr:uid="{2B6B9656-2890-4C76-9E86-2F9A400B5207}"/>
    <cellStyle name="Comma 5 2 2 4 2 2" xfId="30659" xr:uid="{ABCDE278-9ADF-4B7C-B51D-6A70B9BEFAB0}"/>
    <cellStyle name="Comma 5 2 2 5" xfId="6598" xr:uid="{273D3645-09BF-4A18-A4AB-EDE25B05A3A6}"/>
    <cellStyle name="Comma 5 2 2 5 2" xfId="16978" xr:uid="{2C95035C-ACBA-47B5-BDB7-B687EB0B1702}"/>
    <cellStyle name="Comma 5 2 2 5 2 2" xfId="30656" xr:uid="{E4E4FE59-056E-41F0-8A6A-EBAEB1C31ADE}"/>
    <cellStyle name="Comma 5 2 2 5 3" xfId="30424" xr:uid="{81309697-6C75-42F8-A5FC-85A5EDEE9FEF}"/>
    <cellStyle name="Comma 5 2 2 6" xfId="9431" xr:uid="{FAAC16A9-4153-4AFD-B1F8-20E8F3A87C8C}"/>
    <cellStyle name="Comma 5 2 2 6 2" xfId="19811" xr:uid="{145F7030-0050-4EBD-8D41-3709A9B0904C}"/>
    <cellStyle name="Comma 5 2 2 7" xfId="25026" xr:uid="{DE75B844-EBEC-4A64-A7E9-57FF65839502}"/>
    <cellStyle name="Comma 5 2 2 8" xfId="14145" xr:uid="{58BAEC72-D61F-4682-9993-3944940B8945}"/>
    <cellStyle name="Comma 5 2 2 9" xfId="29548" xr:uid="{D4CDF6AA-3C1C-45DB-BF23-683A3F5A2E8F}"/>
    <cellStyle name="Comma 5 2 3" xfId="29549" xr:uid="{FF57FBA9-0AC5-4F16-B51E-CE304EC6B7FE}"/>
    <cellStyle name="Comma 5 2 3 2" xfId="31242" xr:uid="{794021D0-B7E1-43D6-8B4B-606F025E00C3}"/>
    <cellStyle name="Comma 5 2 3 3" xfId="30409" xr:uid="{8B4B4793-C486-440B-BCBB-9B72DFB4032F}"/>
    <cellStyle name="Comma 5 2 4" xfId="29547" xr:uid="{508F08B6-13CA-453B-BC60-59F1E4465DDC}"/>
    <cellStyle name="Comma 5 2 4 2" xfId="30425" xr:uid="{30BD32B9-0394-4F1A-8237-D6AC5BD7AB92}"/>
    <cellStyle name="Comma 5 2 4 2 2" xfId="30598" xr:uid="{7C326B72-A0A1-4BC5-AB91-EEAB81161F94}"/>
    <cellStyle name="Comma 5 2 4 2 2 2" xfId="30660" xr:uid="{ED5AF7EF-0B78-407A-864D-EEEBE05E98FC}"/>
    <cellStyle name="Comma 5 2 4 2 3" xfId="30562" xr:uid="{92CD2FD6-65B4-444B-9BD4-8BD03B652048}"/>
    <cellStyle name="Comma 5 2 4 2 4" xfId="30927" xr:uid="{9F33CA11-07C6-481C-A78E-213CF504BA88}"/>
    <cellStyle name="Comma 5 2 4 3" xfId="30550" xr:uid="{0F4C2308-2688-446C-A27E-BFCE11140C68}"/>
    <cellStyle name="Comma 5 2 4 3 2" xfId="30632" xr:uid="{CFB4CA51-42B2-4BF5-9AF9-673F00BD5CFD}"/>
    <cellStyle name="Comma 5 2 4 3 3" xfId="30942" xr:uid="{35CEEE63-7BB2-4EEA-83CF-5333A9F63EF4}"/>
    <cellStyle name="Comma 5 2 4 4" xfId="30580" xr:uid="{79C2FE9C-BC47-45D3-81C7-55923423D801}"/>
    <cellStyle name="Comma 5 2 4 5" xfId="30621" xr:uid="{2D2FE097-3E58-4E43-B405-32F2F658B65A}"/>
    <cellStyle name="Comma 5 2 4 6" xfId="30919" xr:uid="{FFFC894D-F0FF-4CEA-9DAF-F49F3E52EACB}"/>
    <cellStyle name="Comma 5 2 4 7" xfId="31241" xr:uid="{2E5D930F-8B70-4941-B7AD-A1A539EE389A}"/>
    <cellStyle name="Comma 5 2 4 8" xfId="30410" xr:uid="{2F788AFF-2365-4173-9AD4-9EB5EE2CD90F}"/>
    <cellStyle name="Comma 5 2 5" xfId="30411" xr:uid="{1B854D74-2C11-4B25-A896-E9F8E6D4D71C}"/>
    <cellStyle name="Comma 5 2 5 2" xfId="30426" xr:uid="{C24CF4A1-604C-4A78-A752-E05C845168E9}"/>
    <cellStyle name="Comma 5 2 5 2 2" xfId="30599" xr:uid="{10A672CB-2ACF-4A8A-BC8B-83FA20866661}"/>
    <cellStyle name="Comma 5 2 5 2 2 2" xfId="30661" xr:uid="{96AF56BC-6E91-454F-A913-1B5EF260B524}"/>
    <cellStyle name="Comma 5 2 5 2 3" xfId="30563" xr:uid="{EB087388-5735-47DA-A778-C37D3BA09F7B}"/>
    <cellStyle name="Comma 5 2 5 2 4" xfId="30928" xr:uid="{9C5FD4B9-51E1-40C8-A1C0-B9DA63A12820}"/>
    <cellStyle name="Comma 5 2 5 3" xfId="30581" xr:uid="{594004CE-4C85-49C3-98D5-50D24316BFB4}"/>
    <cellStyle name="Comma 5 2 5 3 2" xfId="30633" xr:uid="{5DF27414-0425-4CEA-9FF2-B029A5DDBF7D}"/>
    <cellStyle name="Comma 5 2 5 3 3" xfId="30943" xr:uid="{7FF4A0CA-6FEC-4011-9105-1F245F102EA7}"/>
    <cellStyle name="Comma 5 2 5 4" xfId="30622" xr:uid="{8D5CFC01-28FD-48B9-B5AE-BF61C0025B69}"/>
    <cellStyle name="Comma 5 2 5 5" xfId="30920" xr:uid="{8B4C09D8-9DF0-4BAC-A0B6-095950680402}"/>
    <cellStyle name="Comma 5 2 6" xfId="30548" xr:uid="{5C64EDE1-D10D-405A-BEBE-498A5BCE0F98}"/>
    <cellStyle name="Comma 5 2 7" xfId="30571" xr:uid="{02BF2878-498D-48D7-8F68-577919C83D6F}"/>
    <cellStyle name="Comma 5 2 7 2" xfId="30610" xr:uid="{C0CD91E5-D6C5-434A-96EB-1B3A036C6BBA}"/>
    <cellStyle name="Comma 5 2 7 3" xfId="30629" xr:uid="{F8EDEA31-A8F6-431F-BA36-CFAAABCD185E}"/>
    <cellStyle name="Comma 5 2 7 4" xfId="30936" xr:uid="{47F7B796-4D4E-4909-966E-3439D41D5605}"/>
    <cellStyle name="Comma 5 2 8" xfId="30546" xr:uid="{B1DF5FDB-1841-4554-815D-7CDC6C437CC6}"/>
    <cellStyle name="Comma 5 2 9" xfId="30578" xr:uid="{A369C976-3FD5-4322-AB61-3F6F862BE607}"/>
    <cellStyle name="Comma 5 20" xfId="12385" xr:uid="{302159E2-6CC0-46FF-9364-3A8433ED91B2}"/>
    <cellStyle name="Comma 5 3" xfId="461" xr:uid="{00000000-0005-0000-0000-0000F0010000}"/>
    <cellStyle name="Comma 5 3 10" xfId="4854" xr:uid="{2846F87B-F3CD-4BF8-9488-62CC1D0AA1F2}"/>
    <cellStyle name="Comma 5 3 10 2" xfId="14146" xr:uid="{50684423-3D64-4A82-B41B-9419936B23DE}"/>
    <cellStyle name="Comma 5 3 11" xfId="6599" xr:uid="{693DB301-C91E-4232-BB0E-39CDBBE5076F}"/>
    <cellStyle name="Comma 5 3 11 2" xfId="16979" xr:uid="{3AE9192F-FC94-46DB-A683-7733A5EFF8B5}"/>
    <cellStyle name="Comma 5 3 12" xfId="9432" xr:uid="{34D918AF-B59B-4DA7-96F7-480CE83D0911}"/>
    <cellStyle name="Comma 5 3 12 2" xfId="19812" xr:uid="{1F161FA1-6088-47C1-BDE8-F54460BB08FE}"/>
    <cellStyle name="Comma 5 3 13" xfId="25308" xr:uid="{D7859DD7-1B89-4767-A0D2-196C4B8D2D83}"/>
    <cellStyle name="Comma 5 3 14" xfId="12411" xr:uid="{9909FE86-2089-41F8-9D0E-7276470C2221}"/>
    <cellStyle name="Comma 5 3 2" xfId="462" xr:uid="{00000000-0005-0000-0000-0000F1010000}"/>
    <cellStyle name="Comma 5 3 2 10" xfId="6600" xr:uid="{82695B62-7D76-42AB-BEFC-75E567F2A3C5}"/>
    <cellStyle name="Comma 5 3 2 10 2" xfId="16980" xr:uid="{9AD20C4B-E731-46C2-8BEC-0FFD687EC178}"/>
    <cellStyle name="Comma 5 3 2 11" xfId="9433" xr:uid="{AED80BCA-D092-4C6C-971E-3050E72CFF57}"/>
    <cellStyle name="Comma 5 3 2 11 2" xfId="19813" xr:uid="{987CAEBC-5AB8-49B8-B758-D587955279AF}"/>
    <cellStyle name="Comma 5 3 2 12" xfId="23919" xr:uid="{56197C97-EB7B-40EC-AFA2-7AEAB10C8886}"/>
    <cellStyle name="Comma 5 3 2 13" xfId="12471" xr:uid="{EFBC7B92-3047-49CF-805D-2C6A6223921F}"/>
    <cellStyle name="Comma 5 3 2 2" xfId="463" xr:uid="{00000000-0005-0000-0000-0000F2010000}"/>
    <cellStyle name="Comma 5 3 2 2 10" xfId="13036" xr:uid="{86B57A63-967D-49F1-9028-3928CA4FAF65}"/>
    <cellStyle name="Comma 5 3 2 2 2" xfId="1598" xr:uid="{00000000-0005-0000-0000-0000F3010000}"/>
    <cellStyle name="Comma 5 3 2 2 2 2" xfId="3014" xr:uid="{00000000-0005-0000-0000-000093010000}"/>
    <cellStyle name="Comma 5 3 2 2 2 2 2" xfId="6157" xr:uid="{4ACBE935-4C4A-4B58-AA67-CBC1AD567848}"/>
    <cellStyle name="Comma 5 3 2 2 2 2 2 2" xfId="25951" xr:uid="{A03F8AD1-6D73-462F-AC3F-273225650954}"/>
    <cellStyle name="Comma 5 3 2 2 2 2 2 3" xfId="25884" xr:uid="{4BB2DC81-1E90-4372-9987-27A20831971A}"/>
    <cellStyle name="Comma 5 3 2 2 2 2 2 4" xfId="15641" xr:uid="{4AF74E66-2D4F-40C8-B6A6-07DB4000C240}"/>
    <cellStyle name="Comma 5 3 2 2 2 2 3" xfId="8094" xr:uid="{9E795528-EFE8-49EC-A3CC-54ADBF1342DE}"/>
    <cellStyle name="Comma 5 3 2 2 2 2 3 2" xfId="28776" xr:uid="{0CBF15F0-D411-4526-93F7-EFED3C06D888}"/>
    <cellStyle name="Comma 5 3 2 2 2 2 3 3" xfId="27264" xr:uid="{4C183DF4-8D04-46F2-A7C1-5EE37A5A7CDB}"/>
    <cellStyle name="Comma 5 3 2 2 2 2 3 4" xfId="18474" xr:uid="{18E6D797-2AE3-43E1-A6BE-04E5FC2EB0F6}"/>
    <cellStyle name="Comma 5 3 2 2 2 2 4" xfId="10927" xr:uid="{AFB79152-8464-4800-9AF1-921E7BAF005A}"/>
    <cellStyle name="Comma 5 3 2 2 2 2 4 2" xfId="21307" xr:uid="{39BF4066-2DEB-466C-B501-D053D1037734}"/>
    <cellStyle name="Comma 5 3 2 2 2 2 5" xfId="24318" xr:uid="{E61FFCE0-15C8-4B0D-A412-90E5D4DF8AD6}"/>
    <cellStyle name="Comma 5 3 2 2 2 2 6" xfId="13517" xr:uid="{4E597990-8807-4D77-97E7-E28E02E3D3DD}"/>
    <cellStyle name="Comma 5 3 2 2 2 3" xfId="2666" xr:uid="{00000000-0005-0000-0000-000092010000}"/>
    <cellStyle name="Comma 5 3 2 2 2 3 2" xfId="7790" xr:uid="{A991F633-EC7B-4AE2-AF36-3AFF910B0ED8}"/>
    <cellStyle name="Comma 5 3 2 2 2 3 2 2" xfId="27574" xr:uid="{55463535-088B-4D65-8D51-0F8E527C73E6}"/>
    <cellStyle name="Comma 5 3 2 2 2 3 2 3" xfId="27857" xr:uid="{520E163C-1648-451D-9381-D1B444BA6975}"/>
    <cellStyle name="Comma 5 3 2 2 2 3 2 4" xfId="18170" xr:uid="{D8D0AAD4-15A0-4209-9D40-CC4375AD633E}"/>
    <cellStyle name="Comma 5 3 2 2 2 3 3" xfId="10623" xr:uid="{23424A55-1186-4AE1-8B15-D60B73FB2413}"/>
    <cellStyle name="Comma 5 3 2 2 2 3 3 2" xfId="21003" xr:uid="{D45E85F7-0528-446F-8AEF-F2444471BE38}"/>
    <cellStyle name="Comma 5 3 2 2 2 3 4" xfId="24772" xr:uid="{F6C426D8-D850-4C02-A12E-6C68D7A11502}"/>
    <cellStyle name="Comma 5 3 2 2 2 3 5" xfId="15337" xr:uid="{16A4BAA9-88C4-414D-BFF5-062C8FED3C61}"/>
    <cellStyle name="Comma 5 3 2 2 2 4" xfId="3629" xr:uid="{00000000-0005-0000-0000-0000F3010000}"/>
    <cellStyle name="Comma 5 3 2 2 2 5" xfId="4251" xr:uid="{9B0E90D9-C0F7-49FF-A548-FF90C88E6C49}"/>
    <cellStyle name="Comma 5 3 2 2 2 5 2" xfId="9023" xr:uid="{DB214821-C42B-4F8D-9BBF-71FC6C4AEED3}"/>
    <cellStyle name="Comma 5 3 2 2 2 5 2 2" xfId="19403" xr:uid="{3CCFE505-B22F-4BE5-BFD5-27F625009463}"/>
    <cellStyle name="Comma 5 3 2 2 2 5 2 3" xfId="31027" xr:uid="{D5BC14E3-2A5D-4C04-A1B3-FB7278D938D5}"/>
    <cellStyle name="Comma 5 3 2 2 2 5 2 4" xfId="30662" xr:uid="{88978C8C-DE0D-41D5-B666-4404FA6D88AC}"/>
    <cellStyle name="Comma 5 3 2 2 2 5 3" xfId="11856" xr:uid="{879F1394-5F75-4E90-ACCF-2DB416637DF2}"/>
    <cellStyle name="Comma 5 3 2 2 2 5 3 2" xfId="22236" xr:uid="{A8BFC29A-4346-4751-A9D7-8EBC270E9334}"/>
    <cellStyle name="Comma 5 3 2 2 2 5 4" xfId="16570" xr:uid="{3BACECC7-6A25-4BBD-A5D0-C82353F7F629}"/>
    <cellStyle name="Comma 5 3 2 2 2 6" xfId="5545" xr:uid="{4AA9B774-4921-4980-9DB7-0CEF866568F6}"/>
    <cellStyle name="Comma 5 3 2 2 2 6 2" xfId="29892" xr:uid="{9C519322-6E9C-4E0B-84A2-5A544F46923B}"/>
    <cellStyle name="Comma 5 3 2 2 2 6 2 2" xfId="30955" xr:uid="{405A5DEB-8EC3-4ABC-8B7D-3B894A42504F}"/>
    <cellStyle name="Comma 5 3 2 2 2 7" xfId="23724" xr:uid="{8A8F9509-66DC-46AC-A9A7-817B49144E49}"/>
    <cellStyle name="Comma 5 3 2 2 2 8" xfId="13067" xr:uid="{B50D4B53-697A-42B9-9F93-70A744787325}"/>
    <cellStyle name="Comma 5 3 2 2 3" xfId="1599" xr:uid="{00000000-0005-0000-0000-0000F4010000}"/>
    <cellStyle name="Comma 5 3 2 2 3 2" xfId="3015" xr:uid="{00000000-0005-0000-0000-000094010000}"/>
    <cellStyle name="Comma 5 3 2 2 3 2 2" xfId="8095" xr:uid="{7BF9BB9B-26F6-4A7B-B741-6401840D44C4}"/>
    <cellStyle name="Comma 5 3 2 2 3 2 2 2" xfId="28777" xr:uid="{97F5D130-40E9-49C6-BF88-F44C1C5917AA}"/>
    <cellStyle name="Comma 5 3 2 2 3 2 2 3" xfId="27873" xr:uid="{1C2254A3-A181-4089-A9AD-37492C817900}"/>
    <cellStyle name="Comma 5 3 2 2 3 2 2 4" xfId="18475" xr:uid="{EF665B60-996B-4090-9883-5AF6CE2B9F40}"/>
    <cellStyle name="Comma 5 3 2 2 3 2 3" xfId="10928" xr:uid="{F7202109-0539-401A-8DA8-FE6FE6E715B4}"/>
    <cellStyle name="Comma 5 3 2 2 3 2 3 2" xfId="21308" xr:uid="{7E1FA1D7-80F6-4007-BA48-786A08D6E488}"/>
    <cellStyle name="Comma 5 3 2 2 3 2 4" xfId="23282" xr:uid="{E29E3FB4-1142-46D5-B9BC-FBCC0D3E4AF6}"/>
    <cellStyle name="Comma 5 3 2 2 3 2 5" xfId="15642" xr:uid="{F739DFD7-5A02-4961-B2FF-23F1CB84962A}"/>
    <cellStyle name="Comma 5 3 2 2 3 3" xfId="2082" xr:uid="{00000000-0005-0000-0000-0000F4010000}"/>
    <cellStyle name="Comma 5 3 2 2 3 4" xfId="4391" xr:uid="{933C8226-C46F-4342-AB1B-1DC1B1F37B70}"/>
    <cellStyle name="Comma 5 3 2 2 3 4 2" xfId="9163" xr:uid="{08B4E032-80CB-4825-8075-E7E720E1D674}"/>
    <cellStyle name="Comma 5 3 2 2 3 4 2 2" xfId="19543" xr:uid="{5E6B521C-CC61-48D2-A240-A3DE4FF65289}"/>
    <cellStyle name="Comma 5 3 2 2 3 4 2 3" xfId="31057" xr:uid="{7B903B43-0C6D-49A6-9727-D8D888B7F2E1}"/>
    <cellStyle name="Comma 5 3 2 2 3 4 2 4" xfId="30663" xr:uid="{041D7F03-0160-44D8-BDD1-0265CDA0BADC}"/>
    <cellStyle name="Comma 5 3 2 2 3 4 3" xfId="11996" xr:uid="{86F94323-154D-4FD7-B637-754FD397809D}"/>
    <cellStyle name="Comma 5 3 2 2 3 4 3 2" xfId="22376" xr:uid="{6E1276EF-499F-4B69-A23D-99DCD957C31B}"/>
    <cellStyle name="Comma 5 3 2 2 3 4 4" xfId="16710" xr:uid="{BFA2BFEE-AA3F-48EB-B522-19E3AA60155E}"/>
    <cellStyle name="Comma 5 3 2 2 3 5" xfId="5546" xr:uid="{87BB5A44-0A84-4354-8A20-3DE740BDB9D5}"/>
    <cellStyle name="Comma 5 3 2 2 3 5 2" xfId="29933" xr:uid="{494685AF-0887-4B2F-B673-AAA2D6A71859}"/>
    <cellStyle name="Comma 5 3 2 2 3 6" xfId="25167" xr:uid="{35E2B19E-F3CF-4FCD-A416-6AA019C43B9E}"/>
    <cellStyle name="Comma 5 3 2 2 3 7" xfId="13518" xr:uid="{81206A3F-C747-4698-B559-B3F885CD8D9A}"/>
    <cellStyle name="Comma 5 3 2 2 4" xfId="1597" xr:uid="{00000000-0005-0000-0000-0000F5010000}"/>
    <cellStyle name="Comma 5 3 2 2 4 2" xfId="3013" xr:uid="{00000000-0005-0000-0000-000095010000}"/>
    <cellStyle name="Comma 5 3 2 2 4 2 2" xfId="8093" xr:uid="{E89D21E1-B455-4D7D-9B2F-B8E34618380A}"/>
    <cellStyle name="Comma 5 3 2 2 4 2 2 2" xfId="18473" xr:uid="{F97B71C0-7501-4349-B040-6C9E49273439}"/>
    <cellStyle name="Comma 5 3 2 2 4 2 3" xfId="10926" xr:uid="{080E1EBD-51A9-4D41-8C45-D42D6FC9F519}"/>
    <cellStyle name="Comma 5 3 2 2 4 2 3 2" xfId="21306" xr:uid="{113E7A58-A99D-4BCF-A0FB-13EB1CE0409A}"/>
    <cellStyle name="Comma 5 3 2 2 4 2 4" xfId="28674" xr:uid="{8DE688C5-537B-47A8-AE3F-35341CEE66EF}"/>
    <cellStyle name="Comma 5 3 2 2 4 2 5" xfId="25943" xr:uid="{AAFF93DB-5388-405A-A1AD-12F8FD651DE5}"/>
    <cellStyle name="Comma 5 3 2 2 4 2 6" xfId="15640" xr:uid="{FDB837A0-16E1-4F02-98AD-01678890DB27}"/>
    <cellStyle name="Comma 5 3 2 2 4 3" xfId="3651" xr:uid="{00000000-0005-0000-0000-0000F5010000}"/>
    <cellStyle name="Comma 5 3 2 2 4 4" xfId="5544" xr:uid="{A02B8927-C6C9-4981-8371-BC5F4FFB90CF}"/>
    <cellStyle name="Comma 5 3 2 2 4 4 2" xfId="29932" xr:uid="{9B2CC529-1177-42F3-BD02-4244CA3CA83A}"/>
    <cellStyle name="Comma 5 3 2 2 4 5" xfId="24205" xr:uid="{EA34B4EF-3E9F-4C0B-9FF3-F638CFE397CA}"/>
    <cellStyle name="Comma 5 3 2 2 4 6" xfId="13516" xr:uid="{970BC1FE-57FD-4E25-9E11-06B96A5F0C91}"/>
    <cellStyle name="Comma 5 3 2 2 5" xfId="4237" xr:uid="{8B6E58F7-0192-48F8-B6FC-70C1E0C133D5}"/>
    <cellStyle name="Comma 5 3 2 2 5 2" xfId="9009" xr:uid="{55FBEF45-EC69-4E11-8A17-A2E69465326C}"/>
    <cellStyle name="Comma 5 3 2 2 5 2 2" xfId="29080" xr:uid="{2407A847-EA3F-4F61-90DC-C97610FFA662}"/>
    <cellStyle name="Comma 5 3 2 2 5 2 3" xfId="28457" xr:uid="{B7915A89-7465-4B46-84A0-1E8D8551BF38}"/>
    <cellStyle name="Comma 5 3 2 2 5 2 4" xfId="19389" xr:uid="{3D06A3B1-A1DD-475F-9DD4-C89790FEBBE5}"/>
    <cellStyle name="Comma 5 3 2 2 5 2 5" xfId="31025" xr:uid="{5C44E956-2742-49E9-8428-22740D671C8D}"/>
    <cellStyle name="Comma 5 3 2 2 5 3" xfId="11842" xr:uid="{E403C161-1D3D-4082-B650-A1F1DFC3CB8D}"/>
    <cellStyle name="Comma 5 3 2 2 5 3 2" xfId="22222" xr:uid="{1AA8CE2E-465D-43DC-B1AC-5FDDB5246458}"/>
    <cellStyle name="Comma 5 3 2 2 5 4" xfId="22670" xr:uid="{3AD68E01-C7E2-4706-BA90-4956E1ADB08D}"/>
    <cellStyle name="Comma 5 3 2 2 5 5" xfId="16556" xr:uid="{EE68A2B4-8AF6-4162-878E-A65980BC098E}"/>
    <cellStyle name="Comma 5 3 2 2 6" xfId="4856" xr:uid="{708195BE-D60E-45FC-849B-1AAC97801F00}"/>
    <cellStyle name="Comma 5 3 2 2 6 2" xfId="28558" xr:uid="{BD568B2A-F9B1-4D17-B640-3623EE7CAC30}"/>
    <cellStyle name="Comma 5 3 2 2 6 3" xfId="26165" xr:uid="{27C47F0C-B9F6-4597-822F-2C5F7C5FB64F}"/>
    <cellStyle name="Comma 5 3 2 2 6 4" xfId="14148" xr:uid="{63953720-10EC-4643-9AEE-69438185FB2A}"/>
    <cellStyle name="Comma 5 3 2 2 7" xfId="6601" xr:uid="{98B5AC0E-D832-4D8B-A0D5-351EC6061F08}"/>
    <cellStyle name="Comma 5 3 2 2 7 2" xfId="28194" xr:uid="{263BDD9F-C289-4B89-BC07-2907BA8F8736}"/>
    <cellStyle name="Comma 5 3 2 2 7 3" xfId="26025" xr:uid="{1E22E622-71C9-4916-8A9F-4FB5D10C03E0}"/>
    <cellStyle name="Comma 5 3 2 2 7 4" xfId="16981" xr:uid="{F96EF380-ECEA-4B8A-B4D9-F0425A7C9CFC}"/>
    <cellStyle name="Comma 5 3 2 2 8" xfId="9434" xr:uid="{112738C0-1CC2-44AE-AF8B-F23ECC39055F}"/>
    <cellStyle name="Comma 5 3 2 2 8 2" xfId="19814" xr:uid="{49B65756-72B0-4442-A8AC-48CA29401AB9}"/>
    <cellStyle name="Comma 5 3 2 2 9" xfId="23278" xr:uid="{EA252DCF-1D4A-43F0-A927-AF12D7AE13F8}"/>
    <cellStyle name="Comma 5 3 2 3" xfId="1600" xr:uid="{00000000-0005-0000-0000-0000F6010000}"/>
    <cellStyle name="Comma 5 3 2 3 2" xfId="3016" xr:uid="{00000000-0005-0000-0000-000097010000}"/>
    <cellStyle name="Comma 5 3 2 3 2 2" xfId="6158" xr:uid="{61D413E5-DB6E-492C-8B47-02BFADD98E21}"/>
    <cellStyle name="Comma 5 3 2 3 2 2 2" xfId="25666" xr:uid="{ECD3007B-AB55-4924-8E44-EED1B3DC4895}"/>
    <cellStyle name="Comma 5 3 2 3 2 2 2 2" xfId="26048" xr:uid="{36AB2384-EEB9-48E6-9997-4A4F24685914}"/>
    <cellStyle name="Comma 5 3 2 3 2 2 2 3" xfId="31161" xr:uid="{6B1BD7C4-2E44-416A-8483-EDEB32572E10}"/>
    <cellStyle name="Comma 5 3 2 3 2 2 3" xfId="28227" xr:uid="{63A53D60-5E09-4E12-ACDB-9B7AC43BF2CD}"/>
    <cellStyle name="Comma 5 3 2 3 2 2 4" xfId="15643" xr:uid="{EFA7C0C6-9201-495A-A865-995833A44D24}"/>
    <cellStyle name="Comma 5 3 2 3 2 3" xfId="8096" xr:uid="{B86FB38A-9BC1-4484-8EA8-4961DCEEA2B6}"/>
    <cellStyle name="Comma 5 3 2 3 2 3 2" xfId="28778" xr:uid="{8E8F1AE3-0968-4CC5-8846-550B57BF6B4B}"/>
    <cellStyle name="Comma 5 3 2 3 2 3 3" xfId="26721" xr:uid="{0D322364-39A8-470B-B24C-D568B9D2FEC7}"/>
    <cellStyle name="Comma 5 3 2 3 2 3 4" xfId="18476" xr:uid="{E0830030-E6EA-49BD-9317-AC595E66A444}"/>
    <cellStyle name="Comma 5 3 2 3 2 4" xfId="10929" xr:uid="{FE919D4E-E0F3-474A-AE0E-73AD100D68B2}"/>
    <cellStyle name="Comma 5 3 2 3 2 4 2" xfId="21309" xr:uid="{40EFF97C-5646-4488-A410-46C0045165E4}"/>
    <cellStyle name="Comma 5 3 2 3 2 5" xfId="24027" xr:uid="{CD10D5B4-473A-4837-9D31-ADDEF8B2B89E}"/>
    <cellStyle name="Comma 5 3 2 3 2 6" xfId="13519" xr:uid="{F2D4A119-DAE8-4320-9336-1EC7D87368E9}"/>
    <cellStyle name="Comma 5 3 2 3 3" xfId="2665" xr:uid="{00000000-0005-0000-0000-000096010000}"/>
    <cellStyle name="Comma 5 3 2 3 3 2" xfId="7789" xr:uid="{9AACB940-3DD7-460F-BF72-CB1198BE3E42}"/>
    <cellStyle name="Comma 5 3 2 3 3 2 2" xfId="28427" xr:uid="{1023DED4-034C-46C0-85AC-E55C64504142}"/>
    <cellStyle name="Comma 5 3 2 3 3 2 3" xfId="27882" xr:uid="{0134A244-51A5-4514-91B5-7BF4B14291DF}"/>
    <cellStyle name="Comma 5 3 2 3 3 2 4" xfId="18169" xr:uid="{CD83C855-375E-42AB-82A6-EC06AC3537AF}"/>
    <cellStyle name="Comma 5 3 2 3 3 3" xfId="10622" xr:uid="{7D0E0F47-584A-4397-86E5-2949A996BB3E}"/>
    <cellStyle name="Comma 5 3 2 3 3 3 2" xfId="21002" xr:uid="{ADF39D8E-AE79-4AB7-AD70-FF8655E0AFED}"/>
    <cellStyle name="Comma 5 3 2 3 3 4" xfId="25382" xr:uid="{D656B3E5-9EF2-4DD3-BA23-B63C217627B7}"/>
    <cellStyle name="Comma 5 3 2 3 3 5" xfId="15336" xr:uid="{893B97A2-BE70-498A-8C77-CAFC1444F47C}"/>
    <cellStyle name="Comma 5 3 2 3 4" xfId="3610" xr:uid="{00000000-0005-0000-0000-0000F6010000}"/>
    <cellStyle name="Comma 5 3 2 3 5" xfId="4250" xr:uid="{44E3EAE7-C7AC-466B-AE28-FC315EF010FC}"/>
    <cellStyle name="Comma 5 3 2 3 5 2" xfId="9022" xr:uid="{889AFE3D-6BB3-4C48-92E0-0E45863380EE}"/>
    <cellStyle name="Comma 5 3 2 3 5 2 2" xfId="19402" xr:uid="{E5D4D153-2C86-4B7D-9F94-8A5AD69EF39D}"/>
    <cellStyle name="Comma 5 3 2 3 5 2 3" xfId="31026" xr:uid="{DE62BA68-8C4C-4A75-84AA-7F79DFE185D2}"/>
    <cellStyle name="Comma 5 3 2 3 5 2 4" xfId="30664" xr:uid="{40E91CE9-FAE0-4A4A-BB16-C0782A9D60D7}"/>
    <cellStyle name="Comma 5 3 2 3 5 3" xfId="11855" xr:uid="{DADCD709-37B4-4618-B5FD-4AE2F0C1050E}"/>
    <cellStyle name="Comma 5 3 2 3 5 3 2" xfId="22235" xr:uid="{CB66ED33-56C5-423C-9D31-29B86F28C6AA}"/>
    <cellStyle name="Comma 5 3 2 3 5 4" xfId="16569" xr:uid="{C5B36E00-2B2E-4003-81E3-B89E0D229188}"/>
    <cellStyle name="Comma 5 3 2 3 6" xfId="5547" xr:uid="{B675D260-A30F-4DB2-8CCD-E217F8346325}"/>
    <cellStyle name="Comma 5 3 2 3 6 2" xfId="29717" xr:uid="{E2CF8A21-A49D-4062-A218-0B7CB0D745A6}"/>
    <cellStyle name="Comma 5 3 2 3 6 2 2" xfId="30956" xr:uid="{8F8C2ECC-CE5A-415D-A9CD-A9A3EDB1C7F9}"/>
    <cellStyle name="Comma 5 3 2 3 7" xfId="25268" xr:uid="{3CB50019-DC2C-4BE2-BB7E-167334EBA095}"/>
    <cellStyle name="Comma 5 3 2 3 8" xfId="13066" xr:uid="{C7A9DA37-CC33-48B6-8AFD-0CC48BE10F24}"/>
    <cellStyle name="Comma 5 3 2 4" xfId="1601" xr:uid="{00000000-0005-0000-0000-0000F7010000}"/>
    <cellStyle name="Comma 5 3 2 4 2" xfId="3017" xr:uid="{00000000-0005-0000-0000-000098010000}"/>
    <cellStyle name="Comma 5 3 2 4 2 2" xfId="8097" xr:uid="{C7649695-9281-40EA-BB91-55CC922A7359}"/>
    <cellStyle name="Comma 5 3 2 4 2 2 2" xfId="28779" xr:uid="{73990E74-1063-4255-A950-145D40281FFC}"/>
    <cellStyle name="Comma 5 3 2 4 2 2 2 2" xfId="31214" xr:uid="{C3151A16-BBA8-47F1-A872-2F3F10860F06}"/>
    <cellStyle name="Comma 5 3 2 4 2 2 2 3" xfId="30666" xr:uid="{1B5DB8C6-AAB9-479C-98EA-E8DAB47A0D09}"/>
    <cellStyle name="Comma 5 3 2 4 2 2 3" xfId="28347" xr:uid="{6684CE6F-2062-42C8-A041-7C5C9ADAC89D}"/>
    <cellStyle name="Comma 5 3 2 4 2 2 4" xfId="18477" xr:uid="{A58B8445-4EA5-4F14-B674-E98BB3523479}"/>
    <cellStyle name="Comma 5 3 2 4 2 3" xfId="10930" xr:uid="{170AFC33-D754-4BB6-ADAD-71308ACC902B}"/>
    <cellStyle name="Comma 5 3 2 4 2 3 2" xfId="21310" xr:uid="{382608E5-F476-4240-AC66-B91D74DE86B0}"/>
    <cellStyle name="Comma 5 3 2 4 2 4" xfId="25770" xr:uid="{732E71AD-9C09-4D82-AB83-AE567D70BE03}"/>
    <cellStyle name="Comma 5 3 2 4 2 5" xfId="15644" xr:uid="{CDBE3585-32BB-4492-839A-0E8CFA0B33E5}"/>
    <cellStyle name="Comma 5 3 2 4 3" xfId="2154" xr:uid="{00000000-0005-0000-0000-0000F7010000}"/>
    <cellStyle name="Comma 5 3 2 4 4" xfId="4392" xr:uid="{A11BE978-7C2A-4394-B26B-C7F4156424D0}"/>
    <cellStyle name="Comma 5 3 2 4 4 2" xfId="9164" xr:uid="{ABCD93B8-6116-4838-BC4E-BD3F86BD9464}"/>
    <cellStyle name="Comma 5 3 2 4 4 2 2" xfId="19544" xr:uid="{7303CAFF-93EF-4D28-99B6-A7799A67C027}"/>
    <cellStyle name="Comma 5 3 2 4 4 2 3" xfId="31058" xr:uid="{266785F0-BEB9-43B7-A016-7C4C3192ADB9}"/>
    <cellStyle name="Comma 5 3 2 4 4 2 4" xfId="30665" xr:uid="{3AD4EE4D-9551-418A-A0B9-356D5465EE87}"/>
    <cellStyle name="Comma 5 3 2 4 4 3" xfId="11997" xr:uid="{F2C5D82A-3446-44EE-ADA2-622A64BC7972}"/>
    <cellStyle name="Comma 5 3 2 4 4 3 2" xfId="22377" xr:uid="{D3A438AE-22B9-4BF7-9A7E-B7A500B209C5}"/>
    <cellStyle name="Comma 5 3 2 4 4 4" xfId="16711" xr:uid="{688E38BA-6390-4979-8098-4A0E3F26AF46}"/>
    <cellStyle name="Comma 5 3 2 4 5" xfId="5548" xr:uid="{24FE49EC-6989-4913-AFE3-094A4DA83C58}"/>
    <cellStyle name="Comma 5 3 2 4 5 2" xfId="29934" xr:uid="{33DA0D6C-2126-4F0E-A5AD-154CF23F8B14}"/>
    <cellStyle name="Comma 5 3 2 4 5 2 2" xfId="30957" xr:uid="{B6288167-F3EF-48C0-9EAE-9F49B165C7FC}"/>
    <cellStyle name="Comma 5 3 2 4 6" xfId="23773" xr:uid="{CCFD7A9C-E3C1-4C88-93AF-DC3BE8DD6499}"/>
    <cellStyle name="Comma 5 3 2 4 7" xfId="13520" xr:uid="{2C9F4BCD-5F48-4543-A7F2-D47531FE48C9}"/>
    <cellStyle name="Comma 5 3 2 5" xfId="1596" xr:uid="{00000000-0005-0000-0000-0000F8010000}"/>
    <cellStyle name="Comma 5 3 2 5 2" xfId="3012" xr:uid="{00000000-0005-0000-0000-000099010000}"/>
    <cellStyle name="Comma 5 3 2 5 2 2" xfId="8092" xr:uid="{C79E0C8B-DE33-4890-BAA4-05C189D1E714}"/>
    <cellStyle name="Comma 5 3 2 5 2 2 2" xfId="18472" xr:uid="{7EF0285E-B82D-4ADC-AE91-8D0851496857}"/>
    <cellStyle name="Comma 5 3 2 5 2 3" xfId="10925" xr:uid="{A9FFAA07-10E2-4625-9206-79875381F6C4}"/>
    <cellStyle name="Comma 5 3 2 5 2 3 2" xfId="21305" xr:uid="{3ABF3A2F-5123-4D62-A035-B10E9ECD90ED}"/>
    <cellStyle name="Comma 5 3 2 5 2 4" xfId="28562" xr:uid="{0471347A-EF47-40DE-B68E-DDD0854A5373}"/>
    <cellStyle name="Comma 5 3 2 5 2 5" xfId="27094" xr:uid="{58216308-30EB-43DB-A323-330DCF8340DF}"/>
    <cellStyle name="Comma 5 3 2 5 2 6" xfId="15639" xr:uid="{A31B7C43-EE6B-4F45-9CDF-31D1101A763E}"/>
    <cellStyle name="Comma 5 3 2 5 3" xfId="3628" xr:uid="{00000000-0005-0000-0000-0000F8010000}"/>
    <cellStyle name="Comma 5 3 2 5 4" xfId="5543" xr:uid="{FAF9A496-4265-4C3D-953B-05827F327311}"/>
    <cellStyle name="Comma 5 3 2 5 4 2" xfId="29931" xr:uid="{25AF1F10-0E1C-4936-BC83-2F9C841885FC}"/>
    <cellStyle name="Comma 5 3 2 5 5" xfId="24468" xr:uid="{AFB6647A-227D-41B4-B74F-6277070C58F5}"/>
    <cellStyle name="Comma 5 3 2 5 6" xfId="13515" xr:uid="{8580C680-8BC7-47F0-9872-44A355965C65}"/>
    <cellStyle name="Comma 5 3 2 6" xfId="2545" xr:uid="{00000000-0005-0000-0000-00009A010000}"/>
    <cellStyle name="Comma 5 3 2 6 2" xfId="5817" xr:uid="{B42CD3E3-B5A0-4D7F-8ED6-F0A83CF718C6}"/>
    <cellStyle name="Comma 5 3 2 6 2 2" xfId="28225" xr:uid="{A3F780B0-638F-4FD6-864E-68C5B39D6DCA}"/>
    <cellStyle name="Comma 5 3 2 6 2 2 2" xfId="31203" xr:uid="{53FEDC8F-7233-40C0-B6A8-00E9C84B4D91}"/>
    <cellStyle name="Comma 5 3 2 6 2 2 3" xfId="30667" xr:uid="{55A9D467-3BFB-4E0E-9EC3-17611FFA3CE0}"/>
    <cellStyle name="Comma 5 3 2 6 2 3" xfId="26314" xr:uid="{B534AB36-6FE0-4D08-B9F6-3B18A67C9BC7}"/>
    <cellStyle name="Comma 5 3 2 6 2 4" xfId="15217" xr:uid="{19F8B05B-7B1B-413C-8AEF-99A00CA1990A}"/>
    <cellStyle name="Comma 5 3 2 6 3" xfId="7670" xr:uid="{B119D217-FEE9-4F39-9C46-B07449B1D556}"/>
    <cellStyle name="Comma 5 3 2 6 3 2" xfId="18050" xr:uid="{8137A127-67FA-4FC0-9A4B-CF57A49A2EA3}"/>
    <cellStyle name="Comma 5 3 2 6 4" xfId="10503" xr:uid="{AFE80641-2117-4BB7-8F7D-9121896F10AB}"/>
    <cellStyle name="Comma 5 3 2 6 4 2" xfId="20883" xr:uid="{2522E95E-9C3D-499A-8E4E-9A06D5634F9F}"/>
    <cellStyle name="Comma 5 3 2 6 5" xfId="22986" xr:uid="{49B7F587-D701-4986-A250-A409BE3237B0}"/>
    <cellStyle name="Comma 5 3 2 6 6" xfId="12933" xr:uid="{5B135D3C-09AD-4E30-BB6B-60138CF8FFB5}"/>
    <cellStyle name="Comma 5 3 2 7" xfId="2239" xr:uid="{00000000-0005-0000-0000-000090010000}"/>
    <cellStyle name="Comma 5 3 2 7 2" xfId="7366" xr:uid="{EBB7595B-8065-4FFE-912A-3A960CFAF648}"/>
    <cellStyle name="Comma 5 3 2 7 2 2" xfId="17746" xr:uid="{F4A253BF-AA6D-44B8-88D2-5771908DBA10}"/>
    <cellStyle name="Comma 5 3 2 7 3" xfId="10199" xr:uid="{08E08A14-B7D5-4DC3-8546-79A2B7CA1538}"/>
    <cellStyle name="Comma 5 3 2 7 3 2" xfId="20579" xr:uid="{19789572-D886-48F5-AF6F-5C39143B76A0}"/>
    <cellStyle name="Comma 5 3 2 7 4" xfId="25550" xr:uid="{3905059D-883A-43CF-8FD1-2A2577249EE8}"/>
    <cellStyle name="Comma 5 3 2 7 5" xfId="27769" xr:uid="{5536DCEE-0E1D-4E26-B20B-64C6BD9A4356}"/>
    <cellStyle name="Comma 5 3 2 7 6" xfId="14913" xr:uid="{39D80824-8F21-4CB3-9694-DB4CEDD343F5}"/>
    <cellStyle name="Comma 5 3 2 8" xfId="3792" xr:uid="{819F03ED-7C8B-456D-823F-A9502DAE0057}"/>
    <cellStyle name="Comma 5 3 2 8 2" xfId="8628" xr:uid="{E4B0903F-6E6F-4A8E-B1B9-EE2A8455EE72}"/>
    <cellStyle name="Comma 5 3 2 8 2 2" xfId="19008" xr:uid="{8DB4F203-1121-416C-B01F-9F2B947A4396}"/>
    <cellStyle name="Comma 5 3 2 8 3" xfId="11461" xr:uid="{A35D6D00-4B8A-4B1E-8343-7C9D122B4970}"/>
    <cellStyle name="Comma 5 3 2 8 3 2" xfId="21841" xr:uid="{7A10F71C-48B8-4D48-B76C-C08E02C7E26E}"/>
    <cellStyle name="Comma 5 3 2 8 4" xfId="26923" xr:uid="{81ED6D7E-DED7-4A6D-950B-948283FEF26C}"/>
    <cellStyle name="Comma 5 3 2 8 5" xfId="27134" xr:uid="{FA637432-DA40-4BB9-A677-FFE8F7735C16}"/>
    <cellStyle name="Comma 5 3 2 8 6" xfId="16175" xr:uid="{22A43F48-9D88-40D3-91A0-EBEB420A8735}"/>
    <cellStyle name="Comma 5 3 2 9" xfId="4855" xr:uid="{D5470E20-D035-4D15-BFDA-251B57D6DBDA}"/>
    <cellStyle name="Comma 5 3 2 9 2" xfId="14147" xr:uid="{3FA9249D-3FC7-4517-AC59-94301A61B933}"/>
    <cellStyle name="Comma 5 3 3" xfId="464" xr:uid="{00000000-0005-0000-0000-0000F9010000}"/>
    <cellStyle name="Comma 5 3 3 10" xfId="9435" xr:uid="{21C97C8C-6484-4207-9292-8BAD5BA7D5B0}"/>
    <cellStyle name="Comma 5 3 3 10 2" xfId="19815" xr:uid="{DC75FED8-810B-4248-890D-5DD7BA087CF4}"/>
    <cellStyle name="Comma 5 3 3 11" xfId="22998" xr:uid="{EF9388E6-D73B-48FD-8E97-5A2B90364689}"/>
    <cellStyle name="Comma 5 3 3 12" xfId="12504" xr:uid="{69B7EA0F-CE62-4329-AF05-BA99CE648FEA}"/>
    <cellStyle name="Comma 5 3 3 2" xfId="1603" xr:uid="{00000000-0005-0000-0000-0000FA010000}"/>
    <cellStyle name="Comma 5 3 3 2 2" xfId="3019" xr:uid="{00000000-0005-0000-0000-00009D010000}"/>
    <cellStyle name="Comma 5 3 3 2 2 2" xfId="6159" xr:uid="{F0378657-A031-41C3-8F41-6A3B1C9D7262}"/>
    <cellStyle name="Comma 5 3 3 2 2 2 2" xfId="24486" xr:uid="{83A5BCE7-FA93-4046-B93F-7DBF3B6AB5B0}"/>
    <cellStyle name="Comma 5 3 3 2 2 2 2 2" xfId="28428" xr:uid="{736DE6AB-161D-4636-A9C4-28D443D12817}"/>
    <cellStyle name="Comma 5 3 3 2 2 2 2 3" xfId="31152" xr:uid="{E1BB7096-EC90-4029-B5A7-0FAD42F4C98A}"/>
    <cellStyle name="Comma 5 3 3 2 2 2 3" xfId="25861" xr:uid="{EF41CB2E-81DC-4902-9327-C9A51BC071F7}"/>
    <cellStyle name="Comma 5 3 3 2 2 2 4" xfId="15646" xr:uid="{C0FB2A2C-4C20-4F64-9D84-D761A735928E}"/>
    <cellStyle name="Comma 5 3 3 2 2 3" xfId="8099" xr:uid="{B2675BE1-25A0-44ED-A687-FABA010D7052}"/>
    <cellStyle name="Comma 5 3 3 2 2 3 2" xfId="28781" xr:uid="{CD187FE2-8FC9-4015-BA37-C9208C8B8BCD}"/>
    <cellStyle name="Comma 5 3 3 2 2 3 3" xfId="27514" xr:uid="{A9561C34-DD72-4C66-8DF2-57C9CBED73B7}"/>
    <cellStyle name="Comma 5 3 3 2 2 3 4" xfId="18479" xr:uid="{79D6A84A-3C44-4127-B3BE-F560C8722588}"/>
    <cellStyle name="Comma 5 3 3 2 2 4" xfId="10932" xr:uid="{FC1448B2-004C-4E12-9A63-CEFA1F59C4C9}"/>
    <cellStyle name="Comma 5 3 3 2 2 4 2" xfId="21312" xr:uid="{7117E778-8A37-419F-9809-286168CEAAF0}"/>
    <cellStyle name="Comma 5 3 3 2 2 5" xfId="24860" xr:uid="{B51606ED-93C3-4546-96D3-BF8C0BF40DBF}"/>
    <cellStyle name="Comma 5 3 3 2 2 6" xfId="13522" xr:uid="{D52808DA-9BA2-40FA-B25F-1CE8A6D6144A}"/>
    <cellStyle name="Comma 5 3 3 2 3" xfId="2667" xr:uid="{00000000-0005-0000-0000-00009C010000}"/>
    <cellStyle name="Comma 5 3 3 2 3 2" xfId="7791" xr:uid="{BA0259BC-20EC-4EC6-A19B-378E2BF4E5BD}"/>
    <cellStyle name="Comma 5 3 3 2 3 2 2" xfId="26040" xr:uid="{6782B069-944B-4921-902D-DAC3C150A5C8}"/>
    <cellStyle name="Comma 5 3 3 2 3 2 3" xfId="27402" xr:uid="{AB192F4A-9390-4A16-84D9-2950F8504D98}"/>
    <cellStyle name="Comma 5 3 3 2 3 2 4" xfId="18171" xr:uid="{D16734CC-6C0E-4BC9-A5A0-189B1E08715C}"/>
    <cellStyle name="Comma 5 3 3 2 3 3" xfId="10624" xr:uid="{32D673C7-F16B-40F9-AC5C-B8145FC66C24}"/>
    <cellStyle name="Comma 5 3 3 2 3 3 2" xfId="21004" xr:uid="{B3228333-204B-4211-857B-61CFE09A4DD0}"/>
    <cellStyle name="Comma 5 3 3 2 3 4" xfId="24831" xr:uid="{E9D5CFD3-D44C-4075-AD3A-C62EE31B5ADB}"/>
    <cellStyle name="Comma 5 3 3 2 3 5" xfId="15338" xr:uid="{2B66F20E-EAA4-4812-8730-8E1672063F27}"/>
    <cellStyle name="Comma 5 3 3 2 4" xfId="3580" xr:uid="{00000000-0005-0000-0000-0000FA010000}"/>
    <cellStyle name="Comma 5 3 3 2 5" xfId="4252" xr:uid="{A5CF6D28-9ECD-4973-BC14-8B113A41CBB2}"/>
    <cellStyle name="Comma 5 3 3 2 5 2" xfId="9024" xr:uid="{81DA8887-A952-4CB5-B5A0-720526160502}"/>
    <cellStyle name="Comma 5 3 3 2 5 2 2" xfId="19404" xr:uid="{9F87F3FB-8163-420F-AF07-B1B25D8E6B97}"/>
    <cellStyle name="Comma 5 3 3 2 5 2 3" xfId="31028" xr:uid="{C0D2D35F-E7B3-441D-B8A9-807C30CBF4A0}"/>
    <cellStyle name="Comma 5 3 3 2 5 2 4" xfId="30669" xr:uid="{17AF4E78-0E6D-4FCF-AFAC-0D2D6FE5164D}"/>
    <cellStyle name="Comma 5 3 3 2 5 3" xfId="11857" xr:uid="{39BC5741-8C7C-4596-95A7-4B99CB39F1EF}"/>
    <cellStyle name="Comma 5 3 3 2 5 3 2" xfId="22237" xr:uid="{02B4F7AC-9C43-4DF6-B35E-A78401953B0E}"/>
    <cellStyle name="Comma 5 3 3 2 5 4" xfId="26576" xr:uid="{715E5C5C-3872-4D4B-8066-80917DA2B00F}"/>
    <cellStyle name="Comma 5 3 3 2 5 5" xfId="26521" xr:uid="{DD64C3BF-EB63-4953-9816-A8B3F2938B93}"/>
    <cellStyle name="Comma 5 3 3 2 5 6" xfId="16571" xr:uid="{C7F6F558-EB37-4FA6-8D0D-9C76D89D3C31}"/>
    <cellStyle name="Comma 5 3 3 2 6" xfId="5550" xr:uid="{4187F2AE-FC25-459C-94F0-C08F8C49EAB6}"/>
    <cellStyle name="Comma 5 3 3 2 6 2" xfId="29718" xr:uid="{96A1D024-8268-4E76-B2EC-700DAF216034}"/>
    <cellStyle name="Comma 5 3 3 2 6 2 2" xfId="30958" xr:uid="{DAE0FF1E-EF08-43F3-A73C-BAA7B7306C91}"/>
    <cellStyle name="Comma 5 3 3 2 7" xfId="23666" xr:uid="{91BF73DA-EC0B-44F2-A377-D678D1D931C6}"/>
    <cellStyle name="Comma 5 3 3 2 8" xfId="13068" xr:uid="{5A1B561C-420F-4222-BE17-44FB8D23587F}"/>
    <cellStyle name="Comma 5 3 3 3" xfId="1604" xr:uid="{00000000-0005-0000-0000-0000FB010000}"/>
    <cellStyle name="Comma 5 3 3 3 2" xfId="3020" xr:uid="{00000000-0005-0000-0000-00009E010000}"/>
    <cellStyle name="Comma 5 3 3 3 2 2" xfId="8100" xr:uid="{71351A0E-9600-4E72-9840-11F6678BBA7E}"/>
    <cellStyle name="Comma 5 3 3 3 2 2 2" xfId="28782" xr:uid="{9AF95032-FDC7-426E-9FA5-3DDF7531EC3F}"/>
    <cellStyle name="Comma 5 3 3 3 2 2 3" xfId="27358" xr:uid="{AF8FC180-40A7-4467-8461-0F02DD4D3C6E}"/>
    <cellStyle name="Comma 5 3 3 3 2 2 4" xfId="18480" xr:uid="{BAF314CE-CF4C-437D-A00F-570FFE58EC30}"/>
    <cellStyle name="Comma 5 3 3 3 2 3" xfId="10933" xr:uid="{9B76D318-B1E9-436A-B992-2D64252C7AAD}"/>
    <cellStyle name="Comma 5 3 3 3 2 3 2" xfId="21313" xr:uid="{AE67A613-5087-430B-B428-D0B0FF8BF451}"/>
    <cellStyle name="Comma 5 3 3 3 2 4" xfId="25806" xr:uid="{2996B49C-510E-4B6E-8C70-DF8541473783}"/>
    <cellStyle name="Comma 5 3 3 3 2 5" xfId="15647" xr:uid="{439D8AF1-C819-4298-9444-E5ED4AB96272}"/>
    <cellStyle name="Comma 5 3 3 3 3" xfId="2054" xr:uid="{00000000-0005-0000-0000-0000FB010000}"/>
    <cellStyle name="Comma 5 3 3 3 4" xfId="4393" xr:uid="{E89B999B-B3E7-4A73-B66A-50781482C73F}"/>
    <cellStyle name="Comma 5 3 3 3 4 2" xfId="9165" xr:uid="{0A5DB9DD-14BB-4F28-A06E-2A646C46ABCE}"/>
    <cellStyle name="Comma 5 3 3 3 4 2 2" xfId="19545" xr:uid="{581AD4F7-33A4-49D4-A773-0A7A76E058D0}"/>
    <cellStyle name="Comma 5 3 3 3 4 2 3" xfId="31059" xr:uid="{4C1E76E2-FBC7-4E4E-BC49-BD83C1CFD7C0}"/>
    <cellStyle name="Comma 5 3 3 3 4 2 4" xfId="30670" xr:uid="{8927AF79-460F-4196-92BC-16D0CE048F72}"/>
    <cellStyle name="Comma 5 3 3 3 4 3" xfId="11998" xr:uid="{ECEED630-A621-4A01-985D-EC78683A2B49}"/>
    <cellStyle name="Comma 5 3 3 3 4 3 2" xfId="22378" xr:uid="{8BB66300-1C6C-4C6D-A151-2182056A2E3F}"/>
    <cellStyle name="Comma 5 3 3 3 4 4" xfId="16712" xr:uid="{F9F95F45-93EF-40F5-AC66-AD859F54452C}"/>
    <cellStyle name="Comma 5 3 3 3 5" xfId="5551" xr:uid="{852AF332-CD15-420F-91F8-CD9F12875AF9}"/>
    <cellStyle name="Comma 5 3 3 3 5 2" xfId="29698" xr:uid="{81B28F9D-8AA9-4910-9A48-4EE65C1022E0}"/>
    <cellStyle name="Comma 5 3 3 3 6" xfId="24381" xr:uid="{6D46F744-F4D0-4A9F-9F98-39B09CFF4FD0}"/>
    <cellStyle name="Comma 5 3 3 3 7" xfId="13523" xr:uid="{40CE92C6-202E-42EA-AB24-0F2B6A178776}"/>
    <cellStyle name="Comma 5 3 3 4" xfId="1602" xr:uid="{00000000-0005-0000-0000-0000FC010000}"/>
    <cellStyle name="Comma 5 3 3 4 2" xfId="3018" xr:uid="{00000000-0005-0000-0000-00009F010000}"/>
    <cellStyle name="Comma 5 3 3 4 2 2" xfId="8098" xr:uid="{544E758B-4173-4486-A0FD-B7C1D5A3EED0}"/>
    <cellStyle name="Comma 5 3 3 4 2 2 2" xfId="28780" xr:uid="{A34ACBBC-9EE0-472C-9E4A-0F0C3102D445}"/>
    <cellStyle name="Comma 5 3 3 4 2 2 3" xfId="26392" xr:uid="{8094F510-7D49-4500-B375-D05024E145D1}"/>
    <cellStyle name="Comma 5 3 3 4 2 2 4" xfId="18478" xr:uid="{DE0004DC-80FC-462D-ADDF-B69BDB1B718B}"/>
    <cellStyle name="Comma 5 3 3 4 2 3" xfId="10931" xr:uid="{B25731BD-804C-4A9E-94AD-51A601972723}"/>
    <cellStyle name="Comma 5 3 3 4 2 3 2" xfId="21311" xr:uid="{63806544-5C9C-47C4-A9F0-C8C812469FC6}"/>
    <cellStyle name="Comma 5 3 3 4 2 4" xfId="24978" xr:uid="{DD48F4C4-F4A9-4991-A28A-CF8D24A7DB4B}"/>
    <cellStyle name="Comma 5 3 3 4 2 5" xfId="15645" xr:uid="{A4823BE1-F88F-4F66-8ABE-6DCF50AEBAD5}"/>
    <cellStyle name="Comma 5 3 3 4 3" xfId="3703" xr:uid="{00000000-0005-0000-0000-0000FC010000}"/>
    <cellStyle name="Comma 5 3 3 4 4" xfId="5549" xr:uid="{5EA18817-182A-4DFF-8D89-0C3B4AD4769E}"/>
    <cellStyle name="Comma 5 3 3 4 4 2" xfId="29935" xr:uid="{F801DD17-8BA2-4F48-B19F-F2110F15120C}"/>
    <cellStyle name="Comma 5 3 3 4 5" xfId="22783" xr:uid="{28BD268A-AF7A-4331-B04E-590DC67114E4}"/>
    <cellStyle name="Comma 5 3 3 4 6" xfId="13521" xr:uid="{D513B4F0-EF6D-4187-B69B-9D767B48BF27}"/>
    <cellStyle name="Comma 5 3 3 5" xfId="2588" xr:uid="{00000000-0005-0000-0000-0000A0010000}"/>
    <cellStyle name="Comma 5 3 3 5 2" xfId="5853" xr:uid="{F93E9B1A-A474-44AD-9395-8F643A337802}"/>
    <cellStyle name="Comma 5 3 3 5 2 2" xfId="28751" xr:uid="{AD7343D1-0323-418F-966B-5DFEE866B907}"/>
    <cellStyle name="Comma 5 3 3 5 2 3" xfId="28709" xr:uid="{DBB1E1D6-6DF3-4BDF-8453-31841EAB8F09}"/>
    <cellStyle name="Comma 5 3 3 5 2 4" xfId="15260" xr:uid="{C78FEB5F-3916-4BD9-B5FF-ADF57A710E6D}"/>
    <cellStyle name="Comma 5 3 3 5 3" xfId="7713" xr:uid="{81760B78-A9B0-4018-A496-74E26CE4CD25}"/>
    <cellStyle name="Comma 5 3 3 5 3 2" xfId="18093" xr:uid="{BCD8DF04-D3F8-4C0A-8D37-D472ED1AA488}"/>
    <cellStyle name="Comma 5 3 3 5 4" xfId="10546" xr:uid="{8670A055-8060-4167-93CD-3AAB90DF24CC}"/>
    <cellStyle name="Comma 5 3 3 5 4 2" xfId="20926" xr:uid="{493FCFEE-0696-4A32-8BAC-C911CA24105A}"/>
    <cellStyle name="Comma 5 3 3 5 5" xfId="25160" xr:uid="{F2723F95-640E-438A-8BEA-F437A339DAA5}"/>
    <cellStyle name="Comma 5 3 3 5 6" xfId="12976" xr:uid="{C6C066F2-0406-4047-A8EC-2FB91660F9AE}"/>
    <cellStyle name="Comma 5 3 3 6" xfId="2272" xr:uid="{00000000-0005-0000-0000-00009B010000}"/>
    <cellStyle name="Comma 5 3 3 6 2" xfId="7399" xr:uid="{FAB0EE96-DD8A-40E2-B692-599100EC51FB}"/>
    <cellStyle name="Comma 5 3 3 6 2 2" xfId="17779" xr:uid="{0F830196-7FD9-443B-B78A-D7133708C2FC}"/>
    <cellStyle name="Comma 5 3 3 6 3" xfId="10232" xr:uid="{67535CCC-4C98-40AE-B35C-FD216819F253}"/>
    <cellStyle name="Comma 5 3 3 6 3 2" xfId="20612" xr:uid="{2D325197-2147-4F08-912E-F2E8AA980477}"/>
    <cellStyle name="Comma 5 3 3 6 4" xfId="23543" xr:uid="{1042610D-7F33-4480-B089-520213FF025D}"/>
    <cellStyle name="Comma 5 3 3 6 5" xfId="27224" xr:uid="{B1BAB9D3-0C62-4C88-849A-8A400AC682EA}"/>
    <cellStyle name="Comma 5 3 3 6 6" xfId="14946" xr:uid="{AB5082DF-CE94-4F51-916D-22419B9D714A}"/>
    <cellStyle name="Comma 5 3 3 7" xfId="3811" xr:uid="{BC3C2040-D90E-4060-AED6-93DE29ED2268}"/>
    <cellStyle name="Comma 5 3 3 7 2" xfId="8645" xr:uid="{71EDDCD3-CC4F-4D95-B169-0A01B59DB261}"/>
    <cellStyle name="Comma 5 3 3 7 2 2" xfId="19025" xr:uid="{175A5B1F-63F3-43FA-9B65-558145EB4872}"/>
    <cellStyle name="Comma 5 3 3 7 2 3" xfId="31002" xr:uid="{5E573AEF-FC93-4A83-AC2B-6937BAD6C83E}"/>
    <cellStyle name="Comma 5 3 3 7 2 4" xfId="30668" xr:uid="{F7EA0D66-97C4-40F3-A931-FCFE523E7601}"/>
    <cellStyle name="Comma 5 3 3 7 3" xfId="11478" xr:uid="{EAD417FE-C5D1-4E96-857A-95331B6CD7F4}"/>
    <cellStyle name="Comma 5 3 3 7 3 2" xfId="21858" xr:uid="{D52723FC-C70A-485A-891B-DE707F47651B}"/>
    <cellStyle name="Comma 5 3 3 7 4" xfId="27875" xr:uid="{8C26BB6C-E7A8-4A15-AC6D-0A61A02A7810}"/>
    <cellStyle name="Comma 5 3 3 7 5" xfId="27703" xr:uid="{2A29C485-21F3-42A8-B796-D0BF79DF086E}"/>
    <cellStyle name="Comma 5 3 3 7 6" xfId="16192" xr:uid="{26DB009D-FA95-4A62-A9AC-DBEF575AF7B8}"/>
    <cellStyle name="Comma 5 3 3 8" xfId="4857" xr:uid="{1DAA2A46-40FE-4552-920E-DD12D41D0ABB}"/>
    <cellStyle name="Comma 5 3 3 8 2" xfId="14149" xr:uid="{0EA1FB59-CBD9-436C-BF4A-2E2AF687C5E1}"/>
    <cellStyle name="Comma 5 3 3 9" xfId="6602" xr:uid="{35DA5AA4-DCFA-4B61-A537-26CFA0B983D5}"/>
    <cellStyle name="Comma 5 3 3 9 2" xfId="16982" xr:uid="{383A706C-65B6-4384-93C8-AEA46C24A694}"/>
    <cellStyle name="Comma 5 3 4" xfId="465" xr:uid="{00000000-0005-0000-0000-0000FD010000}"/>
    <cellStyle name="Comma 5 3 4 10" xfId="12662" xr:uid="{E3A457C5-1DC6-4D31-B493-CEB14676FFE2}"/>
    <cellStyle name="Comma 5 3 4 2" xfId="1606" xr:uid="{00000000-0005-0000-0000-0000FE010000}"/>
    <cellStyle name="Comma 5 3 4 2 2" xfId="3021" xr:uid="{00000000-0005-0000-0000-0000A2010000}"/>
    <cellStyle name="Comma 5 3 4 2 2 2" xfId="8101" xr:uid="{0331F688-59BC-4FE3-B4ED-DBDE87F225FE}"/>
    <cellStyle name="Comma 5 3 4 2 2 2 2" xfId="28783" xr:uid="{6A7DE4A5-9E82-4180-A907-2CFB72549A4D}"/>
    <cellStyle name="Comma 5 3 4 2 2 2 3" xfId="27841" xr:uid="{A8F0501A-D808-4877-8417-EE54528C2650}"/>
    <cellStyle name="Comma 5 3 4 2 2 2 4" xfId="18481" xr:uid="{3BD662D0-16FB-49C2-BF66-E642E1206413}"/>
    <cellStyle name="Comma 5 3 4 2 2 3" xfId="10934" xr:uid="{B20721C7-DD83-4D5E-95AF-810D14072C7F}"/>
    <cellStyle name="Comma 5 3 4 2 2 3 2" xfId="21314" xr:uid="{4C747FC6-9EE2-4CFE-A9AA-C0B508C14E23}"/>
    <cellStyle name="Comma 5 3 4 2 2 4" xfId="22880" xr:uid="{88E6124C-4E8C-4A16-949E-CBE25C6106E4}"/>
    <cellStyle name="Comma 5 3 4 2 2 5" xfId="15648" xr:uid="{D90D7B85-E6F5-4A2B-97FA-EA362F3F6127}"/>
    <cellStyle name="Comma 5 3 4 2 3" xfId="3595" xr:uid="{00000000-0005-0000-0000-0000FE010000}"/>
    <cellStyle name="Comma 5 3 4 2 4" xfId="5552" xr:uid="{35E0FB29-70AE-49EE-AD4C-77EC9E6EEAEA}"/>
    <cellStyle name="Comma 5 3 4 2 4 2" xfId="29936" xr:uid="{F7D8417D-86B8-44F3-8192-B6ED212C1704}"/>
    <cellStyle name="Comma 5 3 4 2 5" xfId="22937" xr:uid="{582C414B-198D-4637-B347-4B42CEFBB74A}"/>
    <cellStyle name="Comma 5 3 4 2 6" xfId="13524" xr:uid="{D84DC151-B278-47F9-B950-3A81B18250F8}"/>
    <cellStyle name="Comma 5 3 4 3" xfId="1607" xr:uid="{00000000-0005-0000-0000-0000FF010000}"/>
    <cellStyle name="Comma 5 3 4 3 2" xfId="2664" xr:uid="{00000000-0005-0000-0000-0000A3010000}"/>
    <cellStyle name="Comma 5 3 4 3 2 2" xfId="7788" xr:uid="{8AA74F61-6495-4F7E-A39B-B89DFF004744}"/>
    <cellStyle name="Comma 5 3 4 3 2 2 2" xfId="18168" xr:uid="{0E429779-8103-4747-B43C-F6EBCB513CD7}"/>
    <cellStyle name="Comma 5 3 4 3 2 3" xfId="10621" xr:uid="{A45B6330-0CC5-40C8-A69D-6E85EF031BC0}"/>
    <cellStyle name="Comma 5 3 4 3 2 3 2" xfId="21001" xr:uid="{2F0E2A0C-09FF-4E44-858C-81BB4579D738}"/>
    <cellStyle name="Comma 5 3 4 3 2 4" xfId="28633" xr:uid="{CE7A6B10-8A87-4297-BEC1-DA9E42555B67}"/>
    <cellStyle name="Comma 5 3 4 3 2 5" xfId="27179" xr:uid="{046E0A85-377B-433E-A7F9-442127F24884}"/>
    <cellStyle name="Comma 5 3 4 3 2 6" xfId="15335" xr:uid="{0FA2FB61-1314-4E5D-8D6A-EFBD4F4D6146}"/>
    <cellStyle name="Comma 5 3 4 3 3" xfId="2863" xr:uid="{00000000-0005-0000-0000-0000FF010000}"/>
    <cellStyle name="Comma 5 3 4 3 4" xfId="5553" xr:uid="{4D8E9BD3-63C9-4A5A-A1CD-7F725C1BEB6C}"/>
    <cellStyle name="Comma 5 3 4 3 4 2" xfId="29891" xr:uid="{28B005BD-8B7C-45F5-88C2-4C22FDFB4F10}"/>
    <cellStyle name="Comma 5 3 4 3 5" xfId="22738" xr:uid="{F2E0233A-5D31-42C9-8526-FBEE444B357C}"/>
    <cellStyle name="Comma 5 3 4 3 6" xfId="13065" xr:uid="{3A9E7DDA-C199-40C1-A7A4-35AB462E9097}"/>
    <cellStyle name="Comma 5 3 4 4" xfId="1605" xr:uid="{00000000-0005-0000-0000-000000020000}"/>
    <cellStyle name="Comma 5 3 4 4 2" xfId="4650" xr:uid="{3114D812-06FF-427C-8717-B5A3AE78D681}"/>
    <cellStyle name="Comma 5 3 4 4 2 2" xfId="9403" xr:uid="{755A4772-9956-4090-86E0-B56777673956}"/>
    <cellStyle name="Comma 5 3 4 4 2 2 2" xfId="19783" xr:uid="{7E46F6B6-485C-498F-B613-E1BEAF63E804}"/>
    <cellStyle name="Comma 5 3 4 4 2 3" xfId="12236" xr:uid="{AF7D70A5-A9E3-4116-AC18-EF98F134E557}"/>
    <cellStyle name="Comma 5 3 4 4 2 3 2" xfId="22616" xr:uid="{684292E3-A794-4384-9C3E-1EE9BE35DE1E}"/>
    <cellStyle name="Comma 5 3 4 4 2 4" xfId="16950" xr:uid="{080785A3-86CC-4292-8712-52952C8DFA39}"/>
    <cellStyle name="Comma 5 3 4 4 3" xfId="23068" xr:uid="{E1AC5A32-0335-49F7-8FAA-551698E3F7C0}"/>
    <cellStyle name="Comma 5 3 4 5" xfId="4119" xr:uid="{50AC6762-96F6-4507-990A-01F8DAFEBCCF}"/>
    <cellStyle name="Comma 5 3 4 5 2" xfId="8891" xr:uid="{568733DA-31B9-473C-B8A9-922D2E52570C}"/>
    <cellStyle name="Comma 5 3 4 5 2 2" xfId="19271" xr:uid="{4A7D6035-9E3D-47C7-8510-0B6ABD285CE8}"/>
    <cellStyle name="Comma 5 3 4 5 2 3" xfId="31005" xr:uid="{652E968E-D3FA-4707-B01D-97094D6B1424}"/>
    <cellStyle name="Comma 5 3 4 5 2 4" xfId="30671" xr:uid="{4E2D6263-25F4-463D-94D3-1CFE66A370DC}"/>
    <cellStyle name="Comma 5 3 4 5 3" xfId="11724" xr:uid="{DBFF6D81-ADC5-48C1-98D0-A780BD9804B3}"/>
    <cellStyle name="Comma 5 3 4 5 3 2" xfId="22104" xr:uid="{DC651E95-936F-4B8A-9A96-1B6E764FEFB6}"/>
    <cellStyle name="Comma 5 3 4 5 4" xfId="26228" xr:uid="{DE9C6979-592B-4537-ABBE-3101AFB3908B}"/>
    <cellStyle name="Comma 5 3 4 5 5" xfId="27929" xr:uid="{A867C619-3AC0-4C8E-BC10-124D5F1A6923}"/>
    <cellStyle name="Comma 5 3 4 5 6" xfId="16438" xr:uid="{65CAFCD8-BCF5-48B5-A2F6-7B51FAB9BE2C}"/>
    <cellStyle name="Comma 5 3 4 6" xfId="4858" xr:uid="{9A11D7C7-2F2C-4554-B860-DA57FB9EC9B5}"/>
    <cellStyle name="Comma 5 3 4 6 2" xfId="14150" xr:uid="{03648C94-FD9A-4DAD-908E-CDC4D8281447}"/>
    <cellStyle name="Comma 5 3 4 7" xfId="6603" xr:uid="{B417F8B8-E539-4FE6-92B7-7D34C566A5B1}"/>
    <cellStyle name="Comma 5 3 4 7 2" xfId="16983" xr:uid="{0B3709B3-08A6-4B88-B474-2A383A7BD0EE}"/>
    <cellStyle name="Comma 5 3 4 8" xfId="9436" xr:uid="{CEA750C3-DF05-411F-9FD7-5AC383E5B8BD}"/>
    <cellStyle name="Comma 5 3 4 8 2" xfId="19816" xr:uid="{56B0C3E0-9D69-47D7-A834-6A8D51E2137E}"/>
    <cellStyle name="Comma 5 3 4 9" xfId="25173" xr:uid="{5AA03A37-5A4A-404D-A0C2-D2A1B9AEEB9F}"/>
    <cellStyle name="Comma 5 3 5" xfId="1608" xr:uid="{00000000-0005-0000-0000-000001020000}"/>
    <cellStyle name="Comma 5 3 5 2" xfId="3022" xr:uid="{00000000-0005-0000-0000-0000A4010000}"/>
    <cellStyle name="Comma 5 3 5 2 2" xfId="8102" xr:uid="{758D0A3D-DAE7-44D0-A070-611359FDD246}"/>
    <cellStyle name="Comma 5 3 5 2 2 2" xfId="28784" xr:uid="{9062B341-5510-4E13-B903-2662C3340177}"/>
    <cellStyle name="Comma 5 3 5 2 2 2 2" xfId="31215" xr:uid="{4560F66A-A4EC-44A6-90F1-5DA7986E04EA}"/>
    <cellStyle name="Comma 5 3 5 2 2 2 3" xfId="30673" xr:uid="{DCC66FAA-4E41-4EFB-9B03-216E82F99718}"/>
    <cellStyle name="Comma 5 3 5 2 2 3" xfId="25940" xr:uid="{FBBCB61A-313E-4E94-8410-0262FF9D8802}"/>
    <cellStyle name="Comma 5 3 5 2 2 4" xfId="18482" xr:uid="{C080EA8A-3A8F-4907-904E-D727E657353D}"/>
    <cellStyle name="Comma 5 3 5 2 3" xfId="10935" xr:uid="{56CC6414-4972-4AFC-A6DD-34C624E1B419}"/>
    <cellStyle name="Comma 5 3 5 2 3 2" xfId="21315" xr:uid="{C2F48BB0-9443-4B3E-AD42-19FA47EAB766}"/>
    <cellStyle name="Comma 5 3 5 2 4" xfId="25663" xr:uid="{11363C39-2A83-45E4-A831-F7C2468C73A4}"/>
    <cellStyle name="Comma 5 3 5 2 5" xfId="15649" xr:uid="{D87C9E01-C85F-4ED0-9A81-B5F7E31832ED}"/>
    <cellStyle name="Comma 5 3 5 3" xfId="3601" xr:uid="{00000000-0005-0000-0000-000001020000}"/>
    <cellStyle name="Comma 5 3 5 4" xfId="4394" xr:uid="{2AAD49C6-F25C-4FEE-BC85-F6DD7FF6AC65}"/>
    <cellStyle name="Comma 5 3 5 4 2" xfId="9166" xr:uid="{8D231905-9E5A-4AD9-8620-5F84B5A7C17C}"/>
    <cellStyle name="Comma 5 3 5 4 2 2" xfId="19546" xr:uid="{5C116791-A505-459C-8E6E-EA12199F8041}"/>
    <cellStyle name="Comma 5 3 5 4 2 3" xfId="31060" xr:uid="{157988F9-5057-414A-B1C6-730F9F4629FF}"/>
    <cellStyle name="Comma 5 3 5 4 2 4" xfId="30672" xr:uid="{BC30637A-9309-45D6-B3EA-4136BB8A9DA2}"/>
    <cellStyle name="Comma 5 3 5 4 3" xfId="11999" xr:uid="{B917A9A5-B207-4ACF-929B-2989CF6C2283}"/>
    <cellStyle name="Comma 5 3 5 4 3 2" xfId="22379" xr:uid="{38E7E0D5-7429-44F4-AFB3-38229BE78DFC}"/>
    <cellStyle name="Comma 5 3 5 4 4" xfId="16713" xr:uid="{175FEC41-7C4F-471D-B879-5DCA32C7206B}"/>
    <cellStyle name="Comma 5 3 5 5" xfId="5554" xr:uid="{C0DE5202-95C0-4D16-83EC-A289F96C16FA}"/>
    <cellStyle name="Comma 5 3 5 5 2" xfId="29687" xr:uid="{F9F675D5-8113-4588-A3AE-224FC6F06B9F}"/>
    <cellStyle name="Comma 5 3 5 5 2 2" xfId="30959" xr:uid="{7875E500-DBEB-4CA4-AF12-2A9373028ADD}"/>
    <cellStyle name="Comma 5 3 5 6" xfId="25006" xr:uid="{6FD117B5-253E-4683-980E-CE6A211B6540}"/>
    <cellStyle name="Comma 5 3 5 7" xfId="13525" xr:uid="{0312A79F-B65F-46C8-9C32-2363B1DFCD16}"/>
    <cellStyle name="Comma 5 3 6" xfId="1609" xr:uid="{00000000-0005-0000-0000-000002020000}"/>
    <cellStyle name="Comma 5 3 6 2" xfId="2867" xr:uid="{00000000-0005-0000-0000-0000A5010000}"/>
    <cellStyle name="Comma 5 3 6 2 2" xfId="7984" xr:uid="{6C75DD22-BAC2-43AF-A1DF-B913CA37946C}"/>
    <cellStyle name="Comma 5 3 6 2 2 2" xfId="27296" xr:uid="{550C79C4-424A-402D-A115-80536B730495}"/>
    <cellStyle name="Comma 5 3 6 2 2 2 2" xfId="31188" xr:uid="{2214C770-FEBD-4FB2-8153-96FA46F9B13C}"/>
    <cellStyle name="Comma 5 3 6 2 2 2 3" xfId="30674" xr:uid="{70A150DB-6F83-42B0-A715-A16026A0644F}"/>
    <cellStyle name="Comma 5 3 6 2 2 3" xfId="26650" xr:uid="{0FA4C828-FE98-48CD-B312-BE8BE8001D66}"/>
    <cellStyle name="Comma 5 3 6 2 2 4" xfId="18364" xr:uid="{D688AB4A-C9EF-46F0-BFAB-28181B29323E}"/>
    <cellStyle name="Comma 5 3 6 2 3" xfId="10817" xr:uid="{5DC9755E-65C5-48DE-8CB9-8D8B044123B9}"/>
    <cellStyle name="Comma 5 3 6 2 3 2" xfId="21197" xr:uid="{E32A3CCE-3D50-4B57-AC37-E959EA59D368}"/>
    <cellStyle name="Comma 5 3 6 2 4" xfId="24164" xr:uid="{98256179-2AFA-4BBD-AF1C-2212B824FFBB}"/>
    <cellStyle name="Comma 5 3 6 2 5" xfId="15531" xr:uid="{8772BB40-D294-4585-963C-C800C2298ABE}"/>
    <cellStyle name="Comma 5 3 6 3" xfId="2056" xr:uid="{00000000-0005-0000-0000-000002020000}"/>
    <cellStyle name="Comma 5 3 6 4" xfId="5555" xr:uid="{C05D109D-6652-4B9A-B615-B29DAFDDCF9C}"/>
    <cellStyle name="Comma 5 3 6 4 2" xfId="29920" xr:uid="{C51E7046-954C-4FA0-81CA-3ABC12CDE141}"/>
    <cellStyle name="Comma 5 3 6 5" xfId="25227" xr:uid="{35AD5475-35E1-4B46-B4D5-98072003B9E3}"/>
    <cellStyle name="Comma 5 3 6 6" xfId="13360" xr:uid="{637BCB59-9FD8-453A-8DE5-CAC6E29F7DE5}"/>
    <cellStyle name="Comma 5 3 7" xfId="1595" xr:uid="{00000000-0005-0000-0000-000003020000}"/>
    <cellStyle name="Comma 5 3 7 2" xfId="2485" xr:uid="{00000000-0005-0000-0000-0000A6010000}"/>
    <cellStyle name="Comma 5 3 7 2 2" xfId="7610" xr:uid="{8429CEE5-936D-468A-822B-C4CC7D55E6F9}"/>
    <cellStyle name="Comma 5 3 7 2 2 2" xfId="17990" xr:uid="{5B549C2E-BFBF-46F3-8BC1-EC8F7DEC457C}"/>
    <cellStyle name="Comma 5 3 7 2 3" xfId="10443" xr:uid="{76E73FD1-063B-40AC-AC21-F2235F1DFC88}"/>
    <cellStyle name="Comma 5 3 7 2 3 2" xfId="20823" xr:uid="{4ECD8354-400C-4E94-BA8D-F1178449204C}"/>
    <cellStyle name="Comma 5 3 7 2 4" xfId="26879" xr:uid="{1CD15196-0267-4571-B546-85F3A9E5E4A2}"/>
    <cellStyle name="Comma 5 3 7 2 5" xfId="26993" xr:uid="{38242EE3-63CD-40FA-A09A-C1D97EB7E08D}"/>
    <cellStyle name="Comma 5 3 7 2 6" xfId="15157" xr:uid="{6AAB141B-DDBB-4B37-83CD-94D3952143BF}"/>
    <cellStyle name="Comma 5 3 7 3" xfId="3609" xr:uid="{00000000-0005-0000-0000-000003020000}"/>
    <cellStyle name="Comma 5 3 7 4" xfId="5542" xr:uid="{FF6B865B-76D6-4913-99E7-9488269AFAE4}"/>
    <cellStyle name="Comma 5 3 7 4 2" xfId="29867" xr:uid="{148AE6C6-3C9E-4E6D-95C0-D85C88EDADA5}"/>
    <cellStyle name="Comma 5 3 7 5" xfId="23168" xr:uid="{F2189D89-1652-4A6C-9C40-0E90C543D6E8}"/>
    <cellStyle name="Comma 5 3 7 6" xfId="12873" xr:uid="{09689B8C-3687-4CBB-AD02-AA18D1CD2591}"/>
    <cellStyle name="Comma 5 3 8" xfId="2179" xr:uid="{00000000-0005-0000-0000-00008F010000}"/>
    <cellStyle name="Comma 5 3 8 2" xfId="7306" xr:uid="{A52BF028-91EB-4672-BDCF-61C1BA0F6877}"/>
    <cellStyle name="Comma 5 3 8 2 2" xfId="17686" xr:uid="{3A25C420-D2EC-4CD9-8BAB-5F879B622CC1}"/>
    <cellStyle name="Comma 5 3 8 2 2 2" xfId="31120" xr:uid="{CF07C3AB-2C4D-472D-BC21-58F5BE798A45}"/>
    <cellStyle name="Comma 5 3 8 2 2 3" xfId="30675" xr:uid="{DD5071D3-B176-4A5E-B3EE-C9BC5649DD83}"/>
    <cellStyle name="Comma 5 3 8 3" xfId="10139" xr:uid="{6B2EA7A1-3C2A-469B-8FBD-27E70E7CA9FE}"/>
    <cellStyle name="Comma 5 3 8 3 2" xfId="20519" xr:uid="{821C99FD-689E-4A20-B7AA-25477B773790}"/>
    <cellStyle name="Comma 5 3 8 4" xfId="22785" xr:uid="{FCA71F4A-E844-45E6-B2A5-C25112314239}"/>
    <cellStyle name="Comma 5 3 8 5" xfId="28212" xr:uid="{6C4B6CBB-763E-4914-B3F5-4DE7E806DCA7}"/>
    <cellStyle name="Comma 5 3 8 6" xfId="14853" xr:uid="{0EFEE67B-54B6-4A44-9DAA-EAEAD63C43FD}"/>
    <cellStyle name="Comma 5 3 9" xfId="3859" xr:uid="{BD759C4A-C152-4D28-9136-4603EA7965D9}"/>
    <cellStyle name="Comma 5 3 9 2" xfId="8691" xr:uid="{2B3ED32A-7A08-4245-9A73-AA5797EFF1F5}"/>
    <cellStyle name="Comma 5 3 9 2 2" xfId="19071" xr:uid="{D8803375-2527-4510-BBD5-2D9A262E6CFC}"/>
    <cellStyle name="Comma 5 3 9 3" xfId="11524" xr:uid="{28CB0750-B495-4B8B-8162-0152EE2FC7D8}"/>
    <cellStyle name="Comma 5 3 9 3 2" xfId="21904" xr:uid="{129315D9-8AD4-42D6-8C58-A3FC0B5BCC16}"/>
    <cellStyle name="Comma 5 3 9 4" xfId="26469" xr:uid="{59683E98-A4F8-461D-8F11-FDDDDAF3320A}"/>
    <cellStyle name="Comma 5 3 9 5" xfId="26001" xr:uid="{8F1D2142-D936-4E2D-8BC4-16790819D8E1}"/>
    <cellStyle name="Comma 5 3 9 6" xfId="16238" xr:uid="{5BA957D4-5450-4E3C-BD98-81AE95564B85}"/>
    <cellStyle name="Comma 5 4" xfId="466" xr:uid="{00000000-0005-0000-0000-000004020000}"/>
    <cellStyle name="Comma 5 4 10" xfId="4859" xr:uid="{1D48C26C-529B-472F-9FD3-5BF62F1AEC33}"/>
    <cellStyle name="Comma 5 4 10 2" xfId="14151" xr:uid="{E3D512D4-630F-41EE-A9BB-E6B82CC22B4C}"/>
    <cellStyle name="Comma 5 4 11" xfId="6604" xr:uid="{A57298B7-5099-4365-B724-03702B5CFDF7}"/>
    <cellStyle name="Comma 5 4 11 2" xfId="16984" xr:uid="{B493B554-1F48-4913-A55F-6DAE801F5DFA}"/>
    <cellStyle name="Comma 5 4 12" xfId="9437" xr:uid="{8F6A6276-7F5B-4793-A0A0-363AB0CF308E}"/>
    <cellStyle name="Comma 5 4 12 2" xfId="19817" xr:uid="{16298050-3149-4BAC-98F6-74F4689F4960}"/>
    <cellStyle name="Comma 5 4 13" xfId="24742" xr:uid="{BC77B1D8-AA73-45EC-B2D0-5CB99A3F84A7}"/>
    <cellStyle name="Comma 5 4 14" xfId="12445" xr:uid="{B6172012-8C99-44AE-8F12-79EBD00E31F0}"/>
    <cellStyle name="Comma 5 4 2" xfId="467" xr:uid="{00000000-0005-0000-0000-000005020000}"/>
    <cellStyle name="Comma 5 4 2 10" xfId="9438" xr:uid="{9179DD7C-FF76-4128-A4F8-FEC06C341DEF}"/>
    <cellStyle name="Comma 5 4 2 10 2" xfId="19818" xr:uid="{B10C79F5-1CE0-4412-B278-2A8BC4FAE3C2}"/>
    <cellStyle name="Comma 5 4 2 11" xfId="23091" xr:uid="{4FE24631-C7D7-4F33-BAC0-3B827083DC9F}"/>
    <cellStyle name="Comma 5 4 2 12" xfId="12505" xr:uid="{2952C624-78DA-4836-AC75-424E492B18E4}"/>
    <cellStyle name="Comma 5 4 2 2" xfId="468" xr:uid="{00000000-0005-0000-0000-000006020000}"/>
    <cellStyle name="Comma 5 4 2 2 10" xfId="13070" xr:uid="{F679514C-B4BA-43DC-83B3-A529B99A07B5}"/>
    <cellStyle name="Comma 5 4 2 2 2" xfId="1613" xr:uid="{00000000-0005-0000-0000-000007020000}"/>
    <cellStyle name="Comma 5 4 2 2 2 2" xfId="3024" xr:uid="{00000000-0005-0000-0000-0000AA010000}"/>
    <cellStyle name="Comma 5 4 2 2 2 2 2" xfId="8104" xr:uid="{EA20ED8E-EC4F-4A46-90AC-980EE3AE3BA5}"/>
    <cellStyle name="Comma 5 4 2 2 2 2 2 2" xfId="28786" xr:uid="{2BBE52B5-D896-4E59-847F-74A30D6B9169}"/>
    <cellStyle name="Comma 5 4 2 2 2 2 2 3" xfId="26231" xr:uid="{FB64F316-FCE4-479A-B3CF-2801908AE5FC}"/>
    <cellStyle name="Comma 5 4 2 2 2 2 2 4" xfId="18484" xr:uid="{F935C9F6-EC71-439E-84C9-0F96AEEE17E2}"/>
    <cellStyle name="Comma 5 4 2 2 2 2 3" xfId="10937" xr:uid="{FE22D365-3292-4297-961D-1F55EABBF6B9}"/>
    <cellStyle name="Comma 5 4 2 2 2 2 3 2" xfId="21317" xr:uid="{C7299ECD-40A9-45CF-9F05-3286C1E437F1}"/>
    <cellStyle name="Comma 5 4 2 2 2 2 4" xfId="25737" xr:uid="{82C15EC4-AA15-4183-B53D-1323C89E1F7D}"/>
    <cellStyle name="Comma 5 4 2 2 2 2 5" xfId="15651" xr:uid="{62961680-01A7-4209-8590-52B26877995D}"/>
    <cellStyle name="Comma 5 4 2 2 2 3" xfId="2042" xr:uid="{00000000-0005-0000-0000-000007020000}"/>
    <cellStyle name="Comma 5 4 2 2 2 4" xfId="5558" xr:uid="{9B0E2C47-CA6A-4D5E-AD71-7458A8ABD26C}"/>
    <cellStyle name="Comma 5 4 2 2 2 4 2" xfId="29938" xr:uid="{E77E4B37-1023-473D-B823-A966092B7334}"/>
    <cellStyle name="Comma 5 4 2 2 2 5" xfId="23453" xr:uid="{6CD4595C-6861-4235-BA54-68DDDAE0C84C}"/>
    <cellStyle name="Comma 5 4 2 2 2 6" xfId="13527" xr:uid="{D0D933B0-ECB4-4725-B67B-EFE6C27B71B3}"/>
    <cellStyle name="Comma 5 4 2 2 3" xfId="1614" xr:uid="{00000000-0005-0000-0000-000008020000}"/>
    <cellStyle name="Comma 5 4 2 2 3 2" xfId="4632" xr:uid="{029813EF-0C19-4030-B37D-0A57A3B96EDC}"/>
    <cellStyle name="Comma 5 4 2 2 3 2 2" xfId="9399" xr:uid="{83FFACF2-BD4E-4875-950A-D929986B00C4}"/>
    <cellStyle name="Comma 5 4 2 2 3 2 2 2" xfId="19779" xr:uid="{7082B909-59D5-4F20-A285-AEA2FBDD5040}"/>
    <cellStyle name="Comma 5 4 2 2 3 2 3" xfId="12232" xr:uid="{19779298-5525-44F8-A001-D7530121B6CB}"/>
    <cellStyle name="Comma 5 4 2 2 3 2 3 2" xfId="22612" xr:uid="{2262B76A-4056-4500-B9E7-4300D0C9C3F4}"/>
    <cellStyle name="Comma 5 4 2 2 3 2 4" xfId="27763" xr:uid="{E7C85F02-B2A7-4DB9-9E73-482C42434E54}"/>
    <cellStyle name="Comma 5 4 2 2 3 2 5" xfId="26257" xr:uid="{D5E448E2-BF3B-40D1-A378-066099C8B329}"/>
    <cellStyle name="Comma 5 4 2 2 3 2 6" xfId="16946" xr:uid="{B4372306-01C5-4D82-9FED-E99CCB459B53}"/>
    <cellStyle name="Comma 5 4 2 2 3 3" xfId="22703" xr:uid="{1D5236FC-9549-4EA0-81BD-CE1B9C468209}"/>
    <cellStyle name="Comma 5 4 2 2 3 3 2" xfId="29894" xr:uid="{F005C7EF-F97C-4135-81B0-7BB5D359B727}"/>
    <cellStyle name="Comma 5 4 2 2 3 4" xfId="30009" xr:uid="{BEF40FD6-867C-4F0E-B7D5-D2A9EEDAE25F}"/>
    <cellStyle name="Comma 5 4 2 2 4" xfId="1612" xr:uid="{00000000-0005-0000-0000-000009020000}"/>
    <cellStyle name="Comma 5 4 2 2 4 2" xfId="26902" xr:uid="{8B3A6ADC-228E-48ED-A885-CFF25D8A396D}"/>
    <cellStyle name="Comma 5 4 2 2 4 3" xfId="26322" xr:uid="{F4B2F6D5-A474-46A9-8F94-8D112600F312}"/>
    <cellStyle name="Comma 5 4 2 2 5" xfId="4254" xr:uid="{94E6B12B-8FC1-4DE0-B083-4FDCE28DDC27}"/>
    <cellStyle name="Comma 5 4 2 2 5 2" xfId="9026" xr:uid="{15CA4CCE-3BB0-40ED-8350-10E15D7F217D}"/>
    <cellStyle name="Comma 5 4 2 2 5 2 2" xfId="19406" xr:uid="{12ADC1E7-AA36-4E16-8615-6B7923E98D5B}"/>
    <cellStyle name="Comma 5 4 2 2 5 2 3" xfId="31030" xr:uid="{B6F58660-A39C-4763-8A43-9C253FD9994C}"/>
    <cellStyle name="Comma 5 4 2 2 5 2 4" xfId="30676" xr:uid="{3DD2E12D-D946-4D8E-BE9E-BC2E33A64C5A}"/>
    <cellStyle name="Comma 5 4 2 2 5 3" xfId="11859" xr:uid="{1E83BF6E-F781-4EA4-9237-AFFDA5387236}"/>
    <cellStyle name="Comma 5 4 2 2 5 3 2" xfId="22239" xr:uid="{92533BAA-0FD6-449E-9104-0CCCCCDB50AE}"/>
    <cellStyle name="Comma 5 4 2 2 5 4" xfId="26562" xr:uid="{C1BA1425-9E76-4A22-B3D6-4072D9002CB3}"/>
    <cellStyle name="Comma 5 4 2 2 5 5" xfId="28268" xr:uid="{388DF011-908B-4433-81A3-9DCA9F6C3536}"/>
    <cellStyle name="Comma 5 4 2 2 5 6" xfId="16573" xr:uid="{209BCF79-AF66-48F7-8274-BD45D9F2383A}"/>
    <cellStyle name="Comma 5 4 2 2 6" xfId="4861" xr:uid="{67D8F83A-0B26-4F7B-AAF7-0C8E2228640D}"/>
    <cellStyle name="Comma 5 4 2 2 6 2" xfId="26182" xr:uid="{A5EC4C71-2369-4370-9963-12B6E20FE564}"/>
    <cellStyle name="Comma 5 4 2 2 6 3" xfId="27951" xr:uid="{D5ADD2F5-6B62-496C-8D67-B4D8D8DC522E}"/>
    <cellStyle name="Comma 5 4 2 2 6 4" xfId="14153" xr:uid="{EFEF7F03-CF64-4C12-9D8E-B48412366F48}"/>
    <cellStyle name="Comma 5 4 2 2 7" xfId="6606" xr:uid="{C1715601-8BE8-41E4-ADDE-C4400BF2EB67}"/>
    <cellStyle name="Comma 5 4 2 2 7 2" xfId="16986" xr:uid="{1226F693-D9D5-4E31-A85E-7784024A14B2}"/>
    <cellStyle name="Comma 5 4 2 2 8" xfId="9439" xr:uid="{A1302C41-E495-4C14-A8F8-16B8C36D8361}"/>
    <cellStyle name="Comma 5 4 2 2 8 2" xfId="19819" xr:uid="{679229E6-8636-4656-A26D-59C01348E6E8}"/>
    <cellStyle name="Comma 5 4 2 2 9" xfId="23421" xr:uid="{0924F89F-6F52-491C-A22E-589ABCC42D44}"/>
    <cellStyle name="Comma 5 4 2 3" xfId="1615" xr:uid="{00000000-0005-0000-0000-00000A020000}"/>
    <cellStyle name="Comma 5 4 2 3 2" xfId="3025" xr:uid="{00000000-0005-0000-0000-0000AB010000}"/>
    <cellStyle name="Comma 5 4 2 3 2 2" xfId="8105" xr:uid="{EED70E13-BE7B-4678-A41B-45C9E7272B29}"/>
    <cellStyle name="Comma 5 4 2 3 2 2 2" xfId="28787" xr:uid="{AB6D42C7-2029-46F9-A52C-A3AD957F5CBD}"/>
    <cellStyle name="Comma 5 4 2 3 2 2 2 2" xfId="31216" xr:uid="{D2B06BC6-FAB0-4DD2-A415-01FA1A682016}"/>
    <cellStyle name="Comma 5 4 2 3 2 2 2 3" xfId="30678" xr:uid="{6F17634A-C656-4BDE-ABDE-631F7F98A05E}"/>
    <cellStyle name="Comma 5 4 2 3 2 2 3" xfId="26814" xr:uid="{E641B174-FC80-447B-982B-FA1085F2F6B7}"/>
    <cellStyle name="Comma 5 4 2 3 2 2 4" xfId="18485" xr:uid="{7F9BCBB4-471B-4EA5-ADB7-A80F22D43026}"/>
    <cellStyle name="Comma 5 4 2 3 2 3" xfId="10938" xr:uid="{236309D7-0030-4FCF-8B49-451F53A7D494}"/>
    <cellStyle name="Comma 5 4 2 3 2 3 2" xfId="21318" xr:uid="{B4F1412B-A567-476F-83CE-DB2ACE05D08D}"/>
    <cellStyle name="Comma 5 4 2 3 2 4" xfId="24431" xr:uid="{EA06F90E-5982-41EE-92F2-0499DA4964BE}"/>
    <cellStyle name="Comma 5 4 2 3 2 5" xfId="15652" xr:uid="{B71C47D4-217C-469B-96C3-F1EB6C84FF9D}"/>
    <cellStyle name="Comma 5 4 2 3 3" xfId="3551" xr:uid="{00000000-0005-0000-0000-00000A020000}"/>
    <cellStyle name="Comma 5 4 2 3 4" xfId="4395" xr:uid="{C0798F50-EF80-4A20-93E0-006CA9D829A0}"/>
    <cellStyle name="Comma 5 4 2 3 4 2" xfId="9167" xr:uid="{43042E25-CB5C-47C2-A2F4-011280BF9103}"/>
    <cellStyle name="Comma 5 4 2 3 4 2 2" xfId="19547" xr:uid="{7DFCC59E-0E17-4AAC-931C-0D01EF511EE0}"/>
    <cellStyle name="Comma 5 4 2 3 4 2 3" xfId="31061" xr:uid="{D3CF83B4-480B-415E-AF73-CCC5FA70C824}"/>
    <cellStyle name="Comma 5 4 2 3 4 2 4" xfId="30677" xr:uid="{10FA5DDB-8E66-4A39-BFBF-D09CDB0960E7}"/>
    <cellStyle name="Comma 5 4 2 3 4 3" xfId="12000" xr:uid="{EC3C3287-2360-484C-92DF-E17AF91AB05A}"/>
    <cellStyle name="Comma 5 4 2 3 4 3 2" xfId="22380" xr:uid="{299460AF-281C-432E-A179-83F2322EFBE0}"/>
    <cellStyle name="Comma 5 4 2 3 4 4" xfId="16714" xr:uid="{7045EF56-7D75-4AB4-8BBA-A5D1B01F2501}"/>
    <cellStyle name="Comma 5 4 2 3 5" xfId="5559" xr:uid="{97604BB0-D113-4C21-BD40-6821A10747B4}"/>
    <cellStyle name="Comma 5 4 2 3 5 2" xfId="29688" xr:uid="{9F3CE6F8-799E-4FBC-A9D4-FAF867C49683}"/>
    <cellStyle name="Comma 5 4 2 3 5 2 2" xfId="30960" xr:uid="{F99190AE-028F-4301-BB9F-1110E074192D}"/>
    <cellStyle name="Comma 5 4 2 3 6" xfId="25081" xr:uid="{760031E4-17F9-4F60-B100-A75C80B388CD}"/>
    <cellStyle name="Comma 5 4 2 3 7" xfId="13528" xr:uid="{8971C047-6B78-4A98-8661-AE1EE4AFAEC6}"/>
    <cellStyle name="Comma 5 4 2 4" xfId="1616" xr:uid="{00000000-0005-0000-0000-00000B020000}"/>
    <cellStyle name="Comma 5 4 2 4 2" xfId="3023" xr:uid="{00000000-0005-0000-0000-0000AC010000}"/>
    <cellStyle name="Comma 5 4 2 4 2 2" xfId="8103" xr:uid="{CD7F43E1-A195-453F-9428-67A5367ED0FC}"/>
    <cellStyle name="Comma 5 4 2 4 2 2 2" xfId="28785" xr:uid="{893EDE12-C789-440E-A5E6-D2E446A43108}"/>
    <cellStyle name="Comma 5 4 2 4 2 2 3" xfId="27937" xr:uid="{D41DA84E-62FD-4DDD-8FE1-59B1FC86080B}"/>
    <cellStyle name="Comma 5 4 2 4 2 2 4" xfId="18483" xr:uid="{969D78BF-FFA2-482B-BE51-E2B15457F2AC}"/>
    <cellStyle name="Comma 5 4 2 4 2 3" xfId="10936" xr:uid="{36D20D32-6922-4DAF-9FFF-D1128DCFE3B0}"/>
    <cellStyle name="Comma 5 4 2 4 2 3 2" xfId="21316" xr:uid="{E6D73F05-1AC7-4415-88AD-F7BFA622E7FD}"/>
    <cellStyle name="Comma 5 4 2 4 2 4" xfId="25401" xr:uid="{D6E0E10F-5AE4-4958-B643-36CC7186385B}"/>
    <cellStyle name="Comma 5 4 2 4 2 5" xfId="15650" xr:uid="{AAD24CF7-75F3-477B-BD9F-FD99901C31B7}"/>
    <cellStyle name="Comma 5 4 2 4 3" xfId="2090" xr:uid="{00000000-0005-0000-0000-00000B020000}"/>
    <cellStyle name="Comma 5 4 2 4 4" xfId="5560" xr:uid="{367EBB3B-9A5D-4E70-8502-526CC8EEFD64}"/>
    <cellStyle name="Comma 5 4 2 4 4 2" xfId="29937" xr:uid="{397CB543-DEA8-462F-98D6-8A7C5CBC8C95}"/>
    <cellStyle name="Comma 5 4 2 4 5" xfId="25451" xr:uid="{A78836C0-9C3F-4A71-9865-3E134F9F9869}"/>
    <cellStyle name="Comma 5 4 2 4 6" xfId="13526" xr:uid="{7C2D413A-7D28-492A-AC1F-190E04F2DCC2}"/>
    <cellStyle name="Comma 5 4 2 5" xfId="1611" xr:uid="{00000000-0005-0000-0000-00000C020000}"/>
    <cellStyle name="Comma 5 4 2 5 2" xfId="2519" xr:uid="{00000000-0005-0000-0000-0000AD010000}"/>
    <cellStyle name="Comma 5 4 2 5 2 2" xfId="7644" xr:uid="{2F7DA5C6-9586-4F5D-AE68-7CD82B7C8997}"/>
    <cellStyle name="Comma 5 4 2 5 2 2 2" xfId="18024" xr:uid="{85BFFD5B-E734-4F36-8344-980DFCA79E2D}"/>
    <cellStyle name="Comma 5 4 2 5 2 3" xfId="10477" xr:uid="{325C1CC2-FAB0-4500-84F1-A6DB5E96C059}"/>
    <cellStyle name="Comma 5 4 2 5 2 3 2" xfId="20857" xr:uid="{DD2A588C-0EB7-4B27-9178-0066A568C1F0}"/>
    <cellStyle name="Comma 5 4 2 5 2 4" xfId="26776" xr:uid="{1DAB286D-B9DE-4006-8FF6-49E8C689EBD6}"/>
    <cellStyle name="Comma 5 4 2 5 2 5" xfId="27373" xr:uid="{6D6C1A46-AAB2-46B8-8580-7B36634F4C63}"/>
    <cellStyle name="Comma 5 4 2 5 2 6" xfId="15191" xr:uid="{87CEDEDA-1153-4083-9E9D-A2B243471068}"/>
    <cellStyle name="Comma 5 4 2 5 3" xfId="2091" xr:uid="{00000000-0005-0000-0000-00000C020000}"/>
    <cellStyle name="Comma 5 4 2 5 4" xfId="5557" xr:uid="{4E922189-714E-4A1D-B143-1B1B37D4BEDB}"/>
    <cellStyle name="Comma 5 4 2 5 4 2" xfId="29873" xr:uid="{B8527FC9-A446-4C93-90A2-78F2ABD5D9FB}"/>
    <cellStyle name="Comma 5 4 2 5 5" xfId="24243" xr:uid="{B9D0E415-8F23-47CF-8A8C-815BC6E447D7}"/>
    <cellStyle name="Comma 5 4 2 5 6" xfId="12907" xr:uid="{04735AAE-C34A-4C98-A551-5D35C81D981F}"/>
    <cellStyle name="Comma 5 4 2 6" xfId="2273" xr:uid="{00000000-0005-0000-0000-0000A8010000}"/>
    <cellStyle name="Comma 5 4 2 6 2" xfId="7400" xr:uid="{C4D29E37-E937-4213-8011-53A649BF8387}"/>
    <cellStyle name="Comma 5 4 2 6 2 2" xfId="17780" xr:uid="{50535CE2-176B-44F6-8F53-18B08078F264}"/>
    <cellStyle name="Comma 5 4 2 6 3" xfId="10233" xr:uid="{C11CD73B-D665-4282-9909-7BEA0E03E343}"/>
    <cellStyle name="Comma 5 4 2 6 3 2" xfId="20613" xr:uid="{3C900819-92F0-4C29-86E1-A90B3F340B79}"/>
    <cellStyle name="Comma 5 4 2 6 4" xfId="23242" xr:uid="{9170021C-F572-4BFC-9E71-0C62EEF9F5A4}"/>
    <cellStyle name="Comma 5 4 2 6 5" xfId="26291" xr:uid="{16576467-156A-4AC5-AACD-FFB47F3651C2}"/>
    <cellStyle name="Comma 5 4 2 6 6" xfId="14947" xr:uid="{A6D5D595-F74E-4986-8614-649D99B447FE}"/>
    <cellStyle name="Comma 5 4 2 7" xfId="3812" xr:uid="{9D313B6A-787D-4B1D-96BC-FC7E8E9C69D9}"/>
    <cellStyle name="Comma 5 4 2 7 2" xfId="8646" xr:uid="{8D8FECC0-9209-4BF6-94DC-38891174D0A1}"/>
    <cellStyle name="Comma 5 4 2 7 2 2" xfId="19026" xr:uid="{FC6A1C3B-4011-4141-98E7-6E7225CF8182}"/>
    <cellStyle name="Comma 5 4 2 7 3" xfId="11479" xr:uid="{6C74612B-7684-473A-A5AD-0C7FDCFC6F51}"/>
    <cellStyle name="Comma 5 4 2 7 3 2" xfId="21859" xr:uid="{61FC8D87-FC3B-4683-A3A1-92B7C9DC0668}"/>
    <cellStyle name="Comma 5 4 2 7 4" xfId="27007" xr:uid="{E0519768-0706-49AF-82A6-D4EF53FEF956}"/>
    <cellStyle name="Comma 5 4 2 7 5" xfId="28336" xr:uid="{A01A049B-33F1-40CC-8F9A-4F140969FBB0}"/>
    <cellStyle name="Comma 5 4 2 7 6" xfId="16193" xr:uid="{5A771593-0D2F-4BAE-A121-4F586A9A6162}"/>
    <cellStyle name="Comma 5 4 2 8" xfId="4860" xr:uid="{07C3C6D5-8D9B-4F87-9BC9-439937FDDCDF}"/>
    <cellStyle name="Comma 5 4 2 8 2" xfId="14152" xr:uid="{A359451D-B9A3-423B-9FC3-F6153889FDAE}"/>
    <cellStyle name="Comma 5 4 2 9" xfId="6605" xr:uid="{A520841F-3B08-4596-BDA9-ED3368ED9B23}"/>
    <cellStyle name="Comma 5 4 2 9 2" xfId="16985" xr:uid="{4AF28F1A-B467-4C04-8415-C91949B57C06}"/>
    <cellStyle name="Comma 5 4 3" xfId="469" xr:uid="{00000000-0005-0000-0000-00000D020000}"/>
    <cellStyle name="Comma 5 4 3 10" xfId="23705" xr:uid="{A54C64E4-FDA8-4148-A401-937C1E7A73AF}"/>
    <cellStyle name="Comma 5 4 3 11" xfId="12663" xr:uid="{B661D04C-5254-4F42-8351-EECE14F478AC}"/>
    <cellStyle name="Comma 5 4 3 2" xfId="1618" xr:uid="{00000000-0005-0000-0000-00000E020000}"/>
    <cellStyle name="Comma 5 4 3 2 2" xfId="3027" xr:uid="{00000000-0005-0000-0000-0000B0010000}"/>
    <cellStyle name="Comma 5 4 3 2 2 2" xfId="6160" xr:uid="{007C8220-9E72-4BAC-B90C-B53B0AE74FAB}"/>
    <cellStyle name="Comma 5 4 3 2 2 2 2" xfId="25449" xr:uid="{97DB1598-8191-4E16-9586-822C9BC3758B}"/>
    <cellStyle name="Comma 5 4 3 2 2 2 2 2" xfId="26124" xr:uid="{DD2A8CEA-F24E-4480-B9E2-C8CD0FCEA4A9}"/>
    <cellStyle name="Comma 5 4 3 2 2 2 2 3" xfId="31158" xr:uid="{E403FF4C-B1E8-42E1-9ECF-5008D27D4796}"/>
    <cellStyle name="Comma 5 4 3 2 2 2 3" xfId="27119" xr:uid="{A67FDF58-D503-44D7-A6C8-5FE8BA41B622}"/>
    <cellStyle name="Comma 5 4 3 2 2 2 4" xfId="15654" xr:uid="{B034BDF8-FC69-46BC-90DE-D9403E18391A}"/>
    <cellStyle name="Comma 5 4 3 2 2 3" xfId="8107" xr:uid="{E598174F-287F-4572-B1A1-FA3FA63DC608}"/>
    <cellStyle name="Comma 5 4 3 2 2 3 2" xfId="28789" xr:uid="{2784C87B-4856-4C8C-A5B1-BD78685B3398}"/>
    <cellStyle name="Comma 5 4 3 2 2 3 3" xfId="26481" xr:uid="{7E6A0C62-E0F7-4E9F-886B-37B8DE9B1EFA}"/>
    <cellStyle name="Comma 5 4 3 2 2 3 4" xfId="18487" xr:uid="{4BAB502A-E8E4-46CC-BADE-EB1E9176D641}"/>
    <cellStyle name="Comma 5 4 3 2 2 4" xfId="10940" xr:uid="{79BECDAC-D215-4AFF-AA74-F202E53545ED}"/>
    <cellStyle name="Comma 5 4 3 2 2 4 2" xfId="21320" xr:uid="{BBF7FD93-6C7E-4339-B1B9-D64E62673328}"/>
    <cellStyle name="Comma 5 4 3 2 2 5" xfId="23994" xr:uid="{1BF88E1E-0E42-4AE9-8589-BC18D54148E2}"/>
    <cellStyle name="Comma 5 4 3 2 2 6" xfId="13530" xr:uid="{2B93960E-C652-4963-9F39-86A958088D1E}"/>
    <cellStyle name="Comma 5 4 3 2 3" xfId="2668" xr:uid="{00000000-0005-0000-0000-0000AF010000}"/>
    <cellStyle name="Comma 5 4 3 2 3 2" xfId="7792" xr:uid="{29C61830-5722-46D3-9DAB-D49707DA8E72}"/>
    <cellStyle name="Comma 5 4 3 2 3 2 2" xfId="26438" xr:uid="{45522648-ECBC-42E6-A492-F2D7056F4061}"/>
    <cellStyle name="Comma 5 4 3 2 3 2 3" xfId="27566" xr:uid="{EC6AD633-0590-464F-B742-4AAD568083A8}"/>
    <cellStyle name="Comma 5 4 3 2 3 2 4" xfId="18172" xr:uid="{94FF7FCC-CA04-44D3-A23D-1AE82DB8DFBD}"/>
    <cellStyle name="Comma 5 4 3 2 3 3" xfId="10625" xr:uid="{588F3232-50E6-4B31-86E2-69B6884A609E}"/>
    <cellStyle name="Comma 5 4 3 2 3 3 2" xfId="21005" xr:uid="{9CA785BF-A464-42FF-AA90-C95EAF49E234}"/>
    <cellStyle name="Comma 5 4 3 2 3 4" xfId="22862" xr:uid="{9D03AB9B-A8BC-4B40-9EB2-1933D4677D5E}"/>
    <cellStyle name="Comma 5 4 3 2 3 5" xfId="15339" xr:uid="{85C94FF9-25F6-4B97-9A38-A6E174A0AFB4}"/>
    <cellStyle name="Comma 5 4 3 2 4" xfId="3632" xr:uid="{00000000-0005-0000-0000-00000E020000}"/>
    <cellStyle name="Comma 5 4 3 2 5" xfId="4255" xr:uid="{7200444E-36DD-40CC-A077-CB29E63090CC}"/>
    <cellStyle name="Comma 5 4 3 2 5 2" xfId="9027" xr:uid="{B7DD77EA-D0F5-44BE-8B7C-41F10A4FB4CA}"/>
    <cellStyle name="Comma 5 4 3 2 5 2 2" xfId="19407" xr:uid="{9CD73D97-72A6-4940-9CEA-CA2ED02A124E}"/>
    <cellStyle name="Comma 5 4 3 2 5 2 3" xfId="31031" xr:uid="{DEF4EEB6-28AB-41BA-BFF2-7A7C61321EAB}"/>
    <cellStyle name="Comma 5 4 3 2 5 2 4" xfId="30680" xr:uid="{4EF6A5C3-375D-4403-9D1B-8D91B43C7AAA}"/>
    <cellStyle name="Comma 5 4 3 2 5 3" xfId="11860" xr:uid="{3BC6F72F-6810-4E85-B279-7CA58D925647}"/>
    <cellStyle name="Comma 5 4 3 2 5 3 2" xfId="22240" xr:uid="{51E916BA-CC2D-459A-B6A1-3506AFEBB662}"/>
    <cellStyle name="Comma 5 4 3 2 5 4" xfId="26037" xr:uid="{D6C4F451-91EA-470B-971B-25737311E52E}"/>
    <cellStyle name="Comma 5 4 3 2 5 5" xfId="26756" xr:uid="{07070A58-2038-4788-B080-E99E8AAB0DB7}"/>
    <cellStyle name="Comma 5 4 3 2 5 6" xfId="16574" xr:uid="{6AB58FED-965A-4A90-89E4-5B8C6C458E1B}"/>
    <cellStyle name="Comma 5 4 3 2 6" xfId="5562" xr:uid="{0FC98FF7-0826-4572-9CD4-63A4F734F6B2}"/>
    <cellStyle name="Comma 5 4 3 2 6 2" xfId="29719" xr:uid="{1A4A5A7C-7351-43D2-B3DF-864B1C97F00E}"/>
    <cellStyle name="Comma 5 4 3 2 6 2 2" xfId="30961" xr:uid="{4E9CD10B-1971-4E18-B1AD-EC7A5CB51431}"/>
    <cellStyle name="Comma 5 4 3 2 7" xfId="25242" xr:uid="{E65C12E8-DC8E-4F43-A6F1-ACB2A325DBD0}"/>
    <cellStyle name="Comma 5 4 3 2 8" xfId="13071" xr:uid="{F5F43466-C211-4776-AF9D-DDE52683B12C}"/>
    <cellStyle name="Comma 5 4 3 3" xfId="1619" xr:uid="{00000000-0005-0000-0000-00000F020000}"/>
    <cellStyle name="Comma 5 4 3 3 2" xfId="3028" xr:uid="{00000000-0005-0000-0000-0000B1010000}"/>
    <cellStyle name="Comma 5 4 3 3 2 2" xfId="8108" xr:uid="{21D221E8-5CDF-42B8-8726-C36E1D13454B}"/>
    <cellStyle name="Comma 5 4 3 3 2 2 2" xfId="28790" xr:uid="{25427AF7-1EF5-4BFD-9C61-49EDAE307D36}"/>
    <cellStyle name="Comma 5 4 3 3 2 2 3" xfId="28648" xr:uid="{25A91A5C-6912-44A7-B87D-0861BA1D38C7}"/>
    <cellStyle name="Comma 5 4 3 3 2 2 4" xfId="18488" xr:uid="{A7005E7D-2924-427E-90C8-632355687328}"/>
    <cellStyle name="Comma 5 4 3 3 2 3" xfId="10941" xr:uid="{12204D70-4E27-44E3-9AFD-18876A76CE59}"/>
    <cellStyle name="Comma 5 4 3 3 2 3 2" xfId="21321" xr:uid="{87642076-E9AC-4641-A3E6-16D8AD8A7BB8}"/>
    <cellStyle name="Comma 5 4 3 3 2 4" xfId="23700" xr:uid="{1033E001-F0E5-4315-B6E7-0A9A4BD607EE}"/>
    <cellStyle name="Comma 5 4 3 3 2 5" xfId="15655" xr:uid="{F1F47C60-F8BF-4361-8E85-E74D26093C21}"/>
    <cellStyle name="Comma 5 4 3 3 3" xfId="2043" xr:uid="{00000000-0005-0000-0000-00000F020000}"/>
    <cellStyle name="Comma 5 4 3 3 4" xfId="4396" xr:uid="{85D2CB15-88A6-4002-AA7C-5761F9B91E5C}"/>
    <cellStyle name="Comma 5 4 3 3 4 2" xfId="9168" xr:uid="{00E7C148-6EDA-4D34-893B-F6DEBC2073FF}"/>
    <cellStyle name="Comma 5 4 3 3 4 2 2" xfId="19548" xr:uid="{DAC92D93-F217-44AA-970E-561D4800668F}"/>
    <cellStyle name="Comma 5 4 3 3 4 2 3" xfId="31062" xr:uid="{4ECFCCE6-377C-43EB-B657-8F00BA251960}"/>
    <cellStyle name="Comma 5 4 3 3 4 2 4" xfId="30681" xr:uid="{3876AF0A-6E4D-4053-9A80-038F6DCD8EF8}"/>
    <cellStyle name="Comma 5 4 3 3 4 3" xfId="12001" xr:uid="{35C058BB-9759-431E-885F-7F98DC2A6C29}"/>
    <cellStyle name="Comma 5 4 3 3 4 3 2" xfId="22381" xr:uid="{E3443B56-0121-40BF-AE68-C899DD11A811}"/>
    <cellStyle name="Comma 5 4 3 3 4 4" xfId="16715" xr:uid="{EDE226BF-9D13-44AC-89AD-E4F29700CB0D}"/>
    <cellStyle name="Comma 5 4 3 3 5" xfId="5563" xr:uid="{CB1F3A00-B75F-4580-BEC4-2FB23FC80572}"/>
    <cellStyle name="Comma 5 4 3 3 5 2" xfId="29704" xr:uid="{B15CE909-C9C3-40A0-8455-FE5E12A46018}"/>
    <cellStyle name="Comma 5 4 3 3 6" xfId="25162" xr:uid="{79F7B079-FFD0-4DA0-8150-C726C678947B}"/>
    <cellStyle name="Comma 5 4 3 3 7" xfId="13531" xr:uid="{59996E9E-78E0-4B64-96DD-3AD884FD1666}"/>
    <cellStyle name="Comma 5 4 3 4" xfId="1617" xr:uid="{00000000-0005-0000-0000-000010020000}"/>
    <cellStyle name="Comma 5 4 3 4 2" xfId="3026" xr:uid="{00000000-0005-0000-0000-0000B2010000}"/>
    <cellStyle name="Comma 5 4 3 4 2 2" xfId="8106" xr:uid="{96D7AE74-E695-404F-81C4-4EA797556071}"/>
    <cellStyle name="Comma 5 4 3 4 2 2 2" xfId="28788" xr:uid="{5960A96B-0473-4B28-AEDC-C7BD3AB868CE}"/>
    <cellStyle name="Comma 5 4 3 4 2 2 3" xfId="26092" xr:uid="{78FA1F45-C57F-4D00-B91D-7A03815D502C}"/>
    <cellStyle name="Comma 5 4 3 4 2 2 4" xfId="18486" xr:uid="{A56470FA-94B7-417E-AEBF-173CE26C4E83}"/>
    <cellStyle name="Comma 5 4 3 4 2 3" xfId="10939" xr:uid="{32FB1CCB-8E0A-481E-B76F-2744A46249AF}"/>
    <cellStyle name="Comma 5 4 3 4 2 3 2" xfId="21319" xr:uid="{613AADE1-7FE2-42F5-8AA4-8D6735553A79}"/>
    <cellStyle name="Comma 5 4 3 4 2 4" xfId="24211" xr:uid="{63573AED-2580-472C-AD90-5EEF2F1FB914}"/>
    <cellStyle name="Comma 5 4 3 4 2 5" xfId="15653" xr:uid="{DC71AA64-C50E-4457-869F-B2627816983D}"/>
    <cellStyle name="Comma 5 4 3 4 3" xfId="3643" xr:uid="{00000000-0005-0000-0000-000010020000}"/>
    <cellStyle name="Comma 5 4 3 4 4" xfId="5561" xr:uid="{7C03D70E-5086-4C6D-89E3-E9DB53357221}"/>
    <cellStyle name="Comma 5 4 3 4 4 2" xfId="29939" xr:uid="{0A80C9F8-3AA4-40ED-9AE4-5B274546AA28}"/>
    <cellStyle name="Comma 5 4 3 4 5" xfId="22995" xr:uid="{109649F7-7F1A-41B7-87D5-89D403649DB1}"/>
    <cellStyle name="Comma 5 4 3 4 6" xfId="13529" xr:uid="{A6EA4EFA-D95C-4307-A04E-A185CBB3D0BA}"/>
    <cellStyle name="Comma 5 4 3 5" xfId="2622" xr:uid="{00000000-0005-0000-0000-0000B3010000}"/>
    <cellStyle name="Comma 5 4 3 5 2" xfId="5884" xr:uid="{1FD7A4FB-A677-461F-AAC8-CBCB299F47FC}"/>
    <cellStyle name="Comma 5 4 3 5 2 2" xfId="27232" xr:uid="{8A40900A-961D-405D-8C1D-225441C3E1AB}"/>
    <cellStyle name="Comma 5 4 3 5 2 3" xfId="28684" xr:uid="{E32526B3-B64F-4931-9F6F-616CDE538A9A}"/>
    <cellStyle name="Comma 5 4 3 5 2 4" xfId="15294" xr:uid="{18158932-8E28-46CD-8ECF-32D906D7477A}"/>
    <cellStyle name="Comma 5 4 3 5 3" xfId="7747" xr:uid="{0C8AE889-C234-4D69-AD0B-CE037DCEF8A3}"/>
    <cellStyle name="Comma 5 4 3 5 3 2" xfId="18127" xr:uid="{EEC08685-7170-4EC5-BA6B-A76101532903}"/>
    <cellStyle name="Comma 5 4 3 5 4" xfId="10580" xr:uid="{31059A43-759B-4EDA-9C5D-880D1C749B48}"/>
    <cellStyle name="Comma 5 4 3 5 4 2" xfId="20960" xr:uid="{9DCA322E-49D9-4DC6-81F2-37AE927F1A29}"/>
    <cellStyle name="Comma 5 4 3 5 5" xfId="23546" xr:uid="{A4636B19-FBD1-43FA-A18C-B4585C90E5FD}"/>
    <cellStyle name="Comma 5 4 3 5 6" xfId="13010" xr:uid="{A5BBE2FB-0D8F-46FA-B94B-EAE035E23A46}"/>
    <cellStyle name="Comma 5 4 3 6" xfId="4120" xr:uid="{B0917393-0791-4B08-93AB-D0505818BC45}"/>
    <cellStyle name="Comma 5 4 3 6 2" xfId="8892" xr:uid="{A913B0F0-37E6-44C2-9608-68BA783E94B4}"/>
    <cellStyle name="Comma 5 4 3 6 2 2" xfId="19272" xr:uid="{E8318EBE-72F5-494C-9577-C99C8D5324E2}"/>
    <cellStyle name="Comma 5 4 3 6 2 3" xfId="31006" xr:uid="{F0229DE4-DA70-4444-888D-FB38F150BD65}"/>
    <cellStyle name="Comma 5 4 3 6 2 4" xfId="30679" xr:uid="{B578D268-E4DF-43C5-9C96-327C24967103}"/>
    <cellStyle name="Comma 5 4 3 6 3" xfId="11725" xr:uid="{681068A9-FB73-4D20-9927-5713336CFBE7}"/>
    <cellStyle name="Comma 5 4 3 6 3 2" xfId="22105" xr:uid="{337B2FBA-E6AB-4444-B7CC-F3B78ED31589}"/>
    <cellStyle name="Comma 5 4 3 6 4" xfId="23914" xr:uid="{6ADD72EB-FF18-46E3-B04C-1BA026AD2C9B}"/>
    <cellStyle name="Comma 5 4 3 6 5" xfId="26614" xr:uid="{84350A5C-096B-4A1F-BA16-7CE280504E2D}"/>
    <cellStyle name="Comma 5 4 3 6 6" xfId="16439" xr:uid="{68110F5E-5FAD-434E-93FD-3B4A47E9ECF5}"/>
    <cellStyle name="Comma 5 4 3 7" xfId="4862" xr:uid="{A240C9B6-55E4-4374-B1DF-9A086F346D6E}"/>
    <cellStyle name="Comma 5 4 3 7 2" xfId="27088" xr:uid="{89D53217-DF21-40B2-AB82-FC0954B7D310}"/>
    <cellStyle name="Comma 5 4 3 7 3" xfId="27730" xr:uid="{86F77ADB-B0E9-422F-9F9A-5CB7BEEBC18E}"/>
    <cellStyle name="Comma 5 4 3 7 4" xfId="14154" xr:uid="{C4B0A41C-5947-45ED-8358-35CE0465EFEB}"/>
    <cellStyle name="Comma 5 4 3 8" xfId="6607" xr:uid="{FC7E9C22-45D7-4533-9861-B9F9C7C7FAFD}"/>
    <cellStyle name="Comma 5 4 3 8 2" xfId="16987" xr:uid="{4898B56F-4FA9-4A9A-89CF-EB1664D1B240}"/>
    <cellStyle name="Comma 5 4 3 9" xfId="9440" xr:uid="{C659FD1A-67C9-44C8-95C6-EFAC335E9A81}"/>
    <cellStyle name="Comma 5 4 3 9 2" xfId="19820" xr:uid="{1BA271D6-C8C5-4E3F-B9C1-5947FC94DD91}"/>
    <cellStyle name="Comma 5 4 4" xfId="470" xr:uid="{00000000-0005-0000-0000-000011020000}"/>
    <cellStyle name="Comma 5 4 4 10" xfId="13069" xr:uid="{EB520593-34BA-4E5E-94BA-C49A73C54C6F}"/>
    <cellStyle name="Comma 5 4 4 2" xfId="1621" xr:uid="{00000000-0005-0000-0000-000012020000}"/>
    <cellStyle name="Comma 5 4 4 2 2" xfId="3029" xr:uid="{00000000-0005-0000-0000-0000B5010000}"/>
    <cellStyle name="Comma 5 4 4 2 2 2" xfId="8109" xr:uid="{290FC8F3-15F3-4BEF-9B10-48879780ECA7}"/>
    <cellStyle name="Comma 5 4 4 2 2 2 2" xfId="28791" xr:uid="{0C03508E-AAB2-4125-B7C0-1A41F0DBF503}"/>
    <cellStyle name="Comma 5 4 4 2 2 2 3" xfId="26278" xr:uid="{19B9AA86-C3EF-40BA-BFBD-CFAE038525C9}"/>
    <cellStyle name="Comma 5 4 4 2 2 2 4" xfId="18489" xr:uid="{5284C830-663D-43D1-A0D0-AAAA32887826}"/>
    <cellStyle name="Comma 5 4 4 2 2 3" xfId="10942" xr:uid="{F9FA5684-0770-45A3-A466-745760E72C89}"/>
    <cellStyle name="Comma 5 4 4 2 2 3 2" xfId="21322" xr:uid="{779D5D81-E695-46AF-A985-5A313B01AFFE}"/>
    <cellStyle name="Comma 5 4 4 2 2 4" xfId="24806" xr:uid="{60A2FF48-03F1-48DD-A1A5-04965444BA76}"/>
    <cellStyle name="Comma 5 4 4 2 2 5" xfId="15656" xr:uid="{6716B62F-D1BA-41B9-BFE9-7657228B1592}"/>
    <cellStyle name="Comma 5 4 4 2 3" xfId="2060" xr:uid="{00000000-0005-0000-0000-000012020000}"/>
    <cellStyle name="Comma 5 4 4 2 4" xfId="5564" xr:uid="{D16A0D10-FBA3-4EA5-8CE1-1E4196985AAF}"/>
    <cellStyle name="Comma 5 4 4 2 4 2" xfId="29940" xr:uid="{F25E46E9-8558-4043-ADCB-9C9C47D7CEFB}"/>
    <cellStyle name="Comma 5 4 4 2 5" xfId="23000" xr:uid="{2BF63B1D-1E5E-43E0-9D3C-3640ADEC249D}"/>
    <cellStyle name="Comma 5 4 4 2 6" xfId="13532" xr:uid="{D8C0D2BF-AC83-44C3-A0AD-982213DAA7E5}"/>
    <cellStyle name="Comma 5 4 4 3" xfId="1622" xr:uid="{00000000-0005-0000-0000-000013020000}"/>
    <cellStyle name="Comma 5 4 4 3 2" xfId="4643" xr:uid="{AA605243-E9A8-42CE-AFF2-C3FB06670C65}"/>
    <cellStyle name="Comma 5 4 4 3 2 2" xfId="9401" xr:uid="{5F7BF688-ADB8-476E-A01C-0694B5EDBD1C}"/>
    <cellStyle name="Comma 5 4 4 3 2 2 2" xfId="19781" xr:uid="{593A7D09-AA36-489A-A4D5-203E0941D4F0}"/>
    <cellStyle name="Comma 5 4 4 3 2 3" xfId="12234" xr:uid="{E8AB7BAB-0100-426A-A9CD-5D95269558B2}"/>
    <cellStyle name="Comma 5 4 4 3 2 3 2" xfId="22614" xr:uid="{9E4CA505-3EE2-42CF-BC54-2A3EA58EBA52}"/>
    <cellStyle name="Comma 5 4 4 3 2 4" xfId="27284" xr:uid="{C261FBD2-0745-4F7C-88BD-83FB3946F1E3}"/>
    <cellStyle name="Comma 5 4 4 3 2 5" xfId="26695" xr:uid="{98D782FF-D647-48EA-89DB-175218B28C99}"/>
    <cellStyle name="Comma 5 4 4 3 2 6" xfId="16948" xr:uid="{0CC32059-AEF4-48E9-B9D7-C4C7B59AA66C}"/>
    <cellStyle name="Comma 5 4 4 3 3" xfId="24395" xr:uid="{383C249C-D118-473B-9C1E-889FE84F2D07}"/>
    <cellStyle name="Comma 5 4 4 3 3 2" xfId="29893" xr:uid="{8D77C375-FDEC-4907-A255-D0B6239AD792}"/>
    <cellStyle name="Comma 5 4 4 3 4" xfId="30008" xr:uid="{CDF06ABB-B7EB-4325-89E0-F9CB296CBBCC}"/>
    <cellStyle name="Comma 5 4 4 4" xfId="1620" xr:uid="{00000000-0005-0000-0000-000014020000}"/>
    <cellStyle name="Comma 5 4 4 5" xfId="4253" xr:uid="{20B90C1C-34CA-4215-8DD8-975AECD84294}"/>
    <cellStyle name="Comma 5 4 4 5 2" xfId="9025" xr:uid="{A812A268-AD3A-4FCD-83AB-6D1D8FE34016}"/>
    <cellStyle name="Comma 5 4 4 5 2 2" xfId="19405" xr:uid="{B2FF5CD4-C747-4981-9DF0-CA1385916856}"/>
    <cellStyle name="Comma 5 4 4 5 2 3" xfId="31029" xr:uid="{DAB37AB3-6C01-4DC1-9197-01E7A80416DE}"/>
    <cellStyle name="Comma 5 4 4 5 2 4" xfId="30682" xr:uid="{1F8F53D2-8B33-42D3-9E60-E867CD366200}"/>
    <cellStyle name="Comma 5 4 4 5 3" xfId="11858" xr:uid="{621705D9-DE19-48F4-82CF-C0A9E1616150}"/>
    <cellStyle name="Comma 5 4 4 5 3 2" xfId="22238" xr:uid="{1A7A7CFB-9B9C-4907-981F-39F7047E6056}"/>
    <cellStyle name="Comma 5 4 4 5 4" xfId="28371" xr:uid="{585164CC-9B2A-4316-925F-EF9B482CDB71}"/>
    <cellStyle name="Comma 5 4 4 5 5" xfId="26145" xr:uid="{307E018B-9018-4695-92A4-8DE0D898F420}"/>
    <cellStyle name="Comma 5 4 4 5 6" xfId="16572" xr:uid="{6CC63D45-A75B-423C-82A7-E72353DFE1E4}"/>
    <cellStyle name="Comma 5 4 4 6" xfId="4863" xr:uid="{40464597-81CF-4B3A-BDBE-A56B8D31FCF5}"/>
    <cellStyle name="Comma 5 4 4 6 2" xfId="14155" xr:uid="{ED84718F-BA5C-47DD-A8B0-7AAB56D3BC03}"/>
    <cellStyle name="Comma 5 4 4 7" xfId="6608" xr:uid="{CC1F996B-D609-457F-9A2E-D7DFA7F4B274}"/>
    <cellStyle name="Comma 5 4 4 7 2" xfId="16988" xr:uid="{718DC36B-78FF-4911-BA8F-30594FD38B51}"/>
    <cellStyle name="Comma 5 4 4 8" xfId="9441" xr:uid="{F9A7B80C-75B2-4BAC-B3C2-4574E940388C}"/>
    <cellStyle name="Comma 5 4 4 8 2" xfId="19821" xr:uid="{D37551E2-3897-4D74-8D80-3C488577C95B}"/>
    <cellStyle name="Comma 5 4 4 9" xfId="23362" xr:uid="{4C0AD912-540B-4296-94BC-BB12EC26B90D}"/>
    <cellStyle name="Comma 5 4 5" xfId="1623" xr:uid="{00000000-0005-0000-0000-000015020000}"/>
    <cellStyle name="Comma 5 4 5 2" xfId="3030" xr:uid="{00000000-0005-0000-0000-0000B6010000}"/>
    <cellStyle name="Comma 5 4 5 2 2" xfId="8110" xr:uid="{CA1995C3-89FB-4891-8F58-E90990A049DF}"/>
    <cellStyle name="Comma 5 4 5 2 2 2" xfId="28792" xr:uid="{C8A76B4C-5A93-4F7F-9EC3-80FE72D4677F}"/>
    <cellStyle name="Comma 5 4 5 2 2 2 2" xfId="31217" xr:uid="{F2BAD945-64C0-4B38-8C09-26DD496487BE}"/>
    <cellStyle name="Comma 5 4 5 2 2 2 3" xfId="30684" xr:uid="{A3310739-5307-4198-8F24-D15B491AA5A8}"/>
    <cellStyle name="Comma 5 4 5 2 2 3" xfId="27731" xr:uid="{A2C6750A-A58B-4E1E-A08F-98C689786567}"/>
    <cellStyle name="Comma 5 4 5 2 2 4" xfId="18490" xr:uid="{4170FDDD-D94A-4BBE-BF71-F250007E7FB9}"/>
    <cellStyle name="Comma 5 4 5 2 3" xfId="10943" xr:uid="{CDF1C62F-6B25-4CFF-982E-25A5F01676E6}"/>
    <cellStyle name="Comma 5 4 5 2 3 2" xfId="21323" xr:uid="{E326CDF0-D07C-4323-8623-BD92212513E8}"/>
    <cellStyle name="Comma 5 4 5 2 4" xfId="23267" xr:uid="{C379944C-8374-42A4-955A-6C718EA081D2}"/>
    <cellStyle name="Comma 5 4 5 2 5" xfId="15657" xr:uid="{50152E7A-E97E-470C-89FA-97C7B34C4030}"/>
    <cellStyle name="Comma 5 4 5 3" xfId="2081" xr:uid="{00000000-0005-0000-0000-000015020000}"/>
    <cellStyle name="Comma 5 4 5 4" xfId="4397" xr:uid="{B00051C5-3A2E-424F-9C46-B4DD74FD8567}"/>
    <cellStyle name="Comma 5 4 5 4 2" xfId="9169" xr:uid="{3351EA1B-65B1-4144-9B49-1360FCB0E530}"/>
    <cellStyle name="Comma 5 4 5 4 2 2" xfId="19549" xr:uid="{55CFBDE5-84A5-4D40-B8A8-6A85D07AD007}"/>
    <cellStyle name="Comma 5 4 5 4 2 3" xfId="31063" xr:uid="{3984102B-822A-450E-A43C-4246090CCDB8}"/>
    <cellStyle name="Comma 5 4 5 4 2 4" xfId="30683" xr:uid="{588785B0-3463-43A7-92E2-9D66925BECD9}"/>
    <cellStyle name="Comma 5 4 5 4 3" xfId="12002" xr:uid="{D9CDB029-0734-47C7-9758-9DB8F9DFEC28}"/>
    <cellStyle name="Comma 5 4 5 4 3 2" xfId="22382" xr:uid="{5F9F1B0A-C1AD-4056-8E63-28913330970F}"/>
    <cellStyle name="Comma 5 4 5 4 4" xfId="16716" xr:uid="{DCCB65D7-1687-4250-A4D9-2A157B3BE969}"/>
    <cellStyle name="Comma 5 4 5 5" xfId="5565" xr:uid="{A128631B-3428-414E-9F25-8FA6699F8D03}"/>
    <cellStyle name="Comma 5 4 5 5 2" xfId="29683" xr:uid="{4487DE43-472A-4A71-9B22-68844F54F5CF}"/>
    <cellStyle name="Comma 5 4 5 5 2 2" xfId="30962" xr:uid="{7EF5E265-F8DD-42D8-916E-4FE670324B78}"/>
    <cellStyle name="Comma 5 4 5 6" xfId="23184" xr:uid="{E54F51E7-4A6B-4E4B-A0BF-F9D227F9A808}"/>
    <cellStyle name="Comma 5 4 5 7" xfId="13533" xr:uid="{4A7D1C38-FFE0-4648-8561-028E3DBF36DB}"/>
    <cellStyle name="Comma 5 4 6" xfId="1624" xr:uid="{00000000-0005-0000-0000-000016020000}"/>
    <cellStyle name="Comma 5 4 6 2" xfId="2868" xr:uid="{00000000-0005-0000-0000-0000B7010000}"/>
    <cellStyle name="Comma 5 4 6 2 2" xfId="7985" xr:uid="{E435F86A-2CC6-49A9-AFBB-303D9970770D}"/>
    <cellStyle name="Comma 5 4 6 2 2 2" xfId="27332" xr:uid="{C14A4527-489D-49CA-8263-A009DCE0942E}"/>
    <cellStyle name="Comma 5 4 6 2 2 2 2" xfId="31189" xr:uid="{65375153-FF84-4309-A5AB-7211D688AF6C}"/>
    <cellStyle name="Comma 5 4 6 2 2 2 3" xfId="30685" xr:uid="{AA82D6A9-E423-4665-BA59-CD8573E965C4}"/>
    <cellStyle name="Comma 5 4 6 2 2 3" xfId="28489" xr:uid="{B7E8DAA1-3088-46D4-8D75-C4437F530D14}"/>
    <cellStyle name="Comma 5 4 6 2 2 4" xfId="18365" xr:uid="{6FCCB180-A23C-4F85-AEF6-C321E54E6834}"/>
    <cellStyle name="Comma 5 4 6 2 3" xfId="10818" xr:uid="{B7D4ED36-7A7D-4D50-9C34-32F1FCEEB96B}"/>
    <cellStyle name="Comma 5 4 6 2 3 2" xfId="21198" xr:uid="{62C2CE69-C784-46E2-914F-274D400EAFA3}"/>
    <cellStyle name="Comma 5 4 6 2 4" xfId="25065" xr:uid="{6BBF8F4F-1CD9-4076-B1A7-09911CA21A3E}"/>
    <cellStyle name="Comma 5 4 6 2 5" xfId="15532" xr:uid="{DE69EAE8-F98B-43F5-8716-641AF55870C8}"/>
    <cellStyle name="Comma 5 4 6 3" xfId="2860" xr:uid="{00000000-0005-0000-0000-000016020000}"/>
    <cellStyle name="Comma 5 4 6 4" xfId="5566" xr:uid="{69214C48-DCEC-47C1-B288-7DDCDBE36611}"/>
    <cellStyle name="Comma 5 4 6 4 2" xfId="29921" xr:uid="{DEBEC20E-7EF6-43C2-8010-087AFB98BA3B}"/>
    <cellStyle name="Comma 5 4 6 5" xfId="23949" xr:uid="{D763EBFC-6C85-47DB-BF46-3F62DBDA0A3A}"/>
    <cellStyle name="Comma 5 4 6 6" xfId="13361" xr:uid="{04BD029C-329B-4756-BEB3-2C4C6D3058CA}"/>
    <cellStyle name="Comma 5 4 7" xfId="1610" xr:uid="{00000000-0005-0000-0000-000017020000}"/>
    <cellStyle name="Comma 5 4 7 2" xfId="2459" xr:uid="{00000000-0005-0000-0000-0000B8010000}"/>
    <cellStyle name="Comma 5 4 7 2 2" xfId="7584" xr:uid="{AF3A6ABC-EA18-499E-8302-4132FA53E347}"/>
    <cellStyle name="Comma 5 4 7 2 2 2" xfId="17964" xr:uid="{5FB56155-C1E5-4258-89D8-7CC001110979}"/>
    <cellStyle name="Comma 5 4 7 2 3" xfId="10417" xr:uid="{DB0901B6-366E-4321-8D44-501B5AC115C6}"/>
    <cellStyle name="Comma 5 4 7 2 3 2" xfId="20797" xr:uid="{E77F0AC0-C7B3-4BBA-AAB4-8B4BB4CFC112}"/>
    <cellStyle name="Comma 5 4 7 2 4" xfId="26838" xr:uid="{CA8A0B08-9241-4228-9AAC-005A8275049B}"/>
    <cellStyle name="Comma 5 4 7 2 5" xfId="28623" xr:uid="{08CA900D-3108-40F0-A0BF-412B4D4CF914}"/>
    <cellStyle name="Comma 5 4 7 2 6" xfId="15131" xr:uid="{49423BB8-D6C1-46B5-96AA-110BAC1F6EA3}"/>
    <cellStyle name="Comma 5 4 7 3" xfId="3570" xr:uid="{00000000-0005-0000-0000-000017020000}"/>
    <cellStyle name="Comma 5 4 7 4" xfId="5556" xr:uid="{C75D7C05-F3B8-47BC-AC18-1C130F1A3B1B}"/>
    <cellStyle name="Comma 5 4 7 4 2" xfId="29861" xr:uid="{81821E37-88CD-41E0-A9C6-01CE1D5393AD}"/>
    <cellStyle name="Comma 5 4 7 5" xfId="24552" xr:uid="{71BFF522-A16F-49DA-837C-7E42E5B76A6E}"/>
    <cellStyle name="Comma 5 4 7 6" xfId="12847" xr:uid="{8E51FA3F-6D37-4105-BEBC-E890E8758154}"/>
    <cellStyle name="Comma 5 4 8" xfId="2213" xr:uid="{00000000-0005-0000-0000-0000A7010000}"/>
    <cellStyle name="Comma 5 4 8 2" xfId="7340" xr:uid="{1A171DF4-532B-47D3-98C5-03A480295C1B}"/>
    <cellStyle name="Comma 5 4 8 2 2" xfId="17720" xr:uid="{7308A606-410B-47CE-99C3-0436B50B8890}"/>
    <cellStyle name="Comma 5 4 8 2 2 2" xfId="31121" xr:uid="{5C2AB8B5-A73F-4FCC-AF90-57C166D98ABC}"/>
    <cellStyle name="Comma 5 4 8 2 2 3" xfId="30686" xr:uid="{E0BA424B-14C3-40B8-BACF-E009F7A5BEF5}"/>
    <cellStyle name="Comma 5 4 8 3" xfId="10173" xr:uid="{126C35F2-D091-47B6-B645-26AFB0694491}"/>
    <cellStyle name="Comma 5 4 8 3 2" xfId="20553" xr:uid="{3D4826B6-0EF4-4003-83B2-EDCF147287E8}"/>
    <cellStyle name="Comma 5 4 8 4" xfId="25149" xr:uid="{AEA9DE12-F05C-49F9-BCF2-0E58271C6F3E}"/>
    <cellStyle name="Comma 5 4 8 5" xfId="26621" xr:uid="{9B2279ED-8D13-41EF-B0F1-FE3DB7938777}"/>
    <cellStyle name="Comma 5 4 8 6" xfId="14887" xr:uid="{8B96C28A-B2B6-409E-9599-4F4859E521CC}"/>
    <cellStyle name="Comma 5 4 9" xfId="3860" xr:uid="{A30A1CB2-A210-4F10-856F-40B6121D2558}"/>
    <cellStyle name="Comma 5 4 9 2" xfId="8692" xr:uid="{1ED45EE7-2EA9-473D-86DE-E17D78E615AF}"/>
    <cellStyle name="Comma 5 4 9 2 2" xfId="19072" xr:uid="{278B5468-A8C2-4D77-B9D9-13FB01429D0E}"/>
    <cellStyle name="Comma 5 4 9 3" xfId="11525" xr:uid="{3D4477C4-5222-4F2D-8032-84C6717135D5}"/>
    <cellStyle name="Comma 5 4 9 3 2" xfId="21905" xr:uid="{81609EBF-B4EB-4152-B331-6F85F557B933}"/>
    <cellStyle name="Comma 5 4 9 4" xfId="27233" xr:uid="{60CC41BC-C2A6-4347-88DB-37769B7CA3D5}"/>
    <cellStyle name="Comma 5 4 9 5" xfId="26867" xr:uid="{DFF90D36-9659-4AAE-BA1B-59A41E577559}"/>
    <cellStyle name="Comma 5 4 9 6" xfId="16239" xr:uid="{F488F3F8-EB13-4588-8975-0230DAE4D758}"/>
    <cellStyle name="Comma 5 5" xfId="471" xr:uid="{00000000-0005-0000-0000-000018020000}"/>
    <cellStyle name="Comma 5 5 10" xfId="6609" xr:uid="{F68913B7-AB9A-423B-9BE1-EFB136CF76FE}"/>
    <cellStyle name="Comma 5 5 10 2" xfId="16989" xr:uid="{8FA09342-F31D-4E3E-9EDE-CFEFF2707D50}"/>
    <cellStyle name="Comma 5 5 11" xfId="9442" xr:uid="{3FF3BF7D-1FC3-4E33-960B-6813663D50E1}"/>
    <cellStyle name="Comma 5 5 11 2" xfId="19822" xr:uid="{C3E9E9FB-8587-4430-9E52-506174192954}"/>
    <cellStyle name="Comma 5 5 12" xfId="23559" xr:uid="{125990ED-B5A7-4AB8-9572-BF563C0E05B1}"/>
    <cellStyle name="Comma 5 5 13" xfId="12428" xr:uid="{022737FE-02B8-4339-8C4F-B93412874188}"/>
    <cellStyle name="Comma 5 5 2" xfId="472" xr:uid="{00000000-0005-0000-0000-000019020000}"/>
    <cellStyle name="Comma 5 5 2 10" xfId="9443" xr:uid="{925AA75C-30CF-4EA6-A444-1464D695D594}"/>
    <cellStyle name="Comma 5 5 2 10 2" xfId="19823" xr:uid="{C068C876-61E0-4591-85E9-E222158C415F}"/>
    <cellStyle name="Comma 5 5 2 11" xfId="23935" xr:uid="{FEA3F40E-8559-4999-954B-23BDB5010D03}"/>
    <cellStyle name="Comma 5 5 2 12" xfId="12506" xr:uid="{B305CE50-276F-4120-9C6D-6EE1DD38937B}"/>
    <cellStyle name="Comma 5 5 2 2" xfId="473" xr:uid="{00000000-0005-0000-0000-00001A020000}"/>
    <cellStyle name="Comma 5 5 2 2 10" xfId="13073" xr:uid="{35FF24D1-3374-49A1-94AB-48660EFC3E29}"/>
    <cellStyle name="Comma 5 5 2 2 2" xfId="1628" xr:uid="{00000000-0005-0000-0000-00001B020000}"/>
    <cellStyle name="Comma 5 5 2 2 2 2" xfId="3032" xr:uid="{00000000-0005-0000-0000-0000BC010000}"/>
    <cellStyle name="Comma 5 5 2 2 2 2 2" xfId="8112" xr:uid="{2AE85520-C8C8-457E-ACA9-529C269B9E3F}"/>
    <cellStyle name="Comma 5 5 2 2 2 2 2 2" xfId="28794" xr:uid="{D7A53197-3458-482B-840E-70A789FC1E24}"/>
    <cellStyle name="Comma 5 5 2 2 2 2 2 3" xfId="28239" xr:uid="{75899C5E-C4FB-419E-8A6B-99C3547D7C46}"/>
    <cellStyle name="Comma 5 5 2 2 2 2 2 4" xfId="18492" xr:uid="{36264E9A-D330-40AA-B391-E41E2315BC41}"/>
    <cellStyle name="Comma 5 5 2 2 2 2 3" xfId="10945" xr:uid="{BBEF4E85-2A45-41F4-AEDE-728924247D1F}"/>
    <cellStyle name="Comma 5 5 2 2 2 2 3 2" xfId="21325" xr:uid="{E9C5795C-00C5-4855-8AF9-5D6C25640AEC}"/>
    <cellStyle name="Comma 5 5 2 2 2 2 4" xfId="24161" xr:uid="{E433F28E-FBD0-461A-A44F-7B9039781C0F}"/>
    <cellStyle name="Comma 5 5 2 2 2 2 5" xfId="15659" xr:uid="{3F5497FD-51CD-4B7C-B9ED-AAA49343CBCE}"/>
    <cellStyle name="Comma 5 5 2 2 2 3" xfId="3546" xr:uid="{00000000-0005-0000-0000-00001B020000}"/>
    <cellStyle name="Comma 5 5 2 2 2 4" xfId="5568" xr:uid="{8149337E-E2F7-4BC3-B2AD-3A48DB4611B4}"/>
    <cellStyle name="Comma 5 5 2 2 2 4 2" xfId="29942" xr:uid="{0D010CB5-5F6A-4720-B93A-F2E76E3D3185}"/>
    <cellStyle name="Comma 5 5 2 2 2 5" xfId="23270" xr:uid="{324F7F2A-F9B4-427B-BAA0-884E742FA9CB}"/>
    <cellStyle name="Comma 5 5 2 2 2 6" xfId="13535" xr:uid="{FA17DD78-577E-4F4A-A4A3-79140DA28301}"/>
    <cellStyle name="Comma 5 5 2 2 3" xfId="1629" xr:uid="{00000000-0005-0000-0000-00001C020000}"/>
    <cellStyle name="Comma 5 5 2 2 3 2" xfId="4661" xr:uid="{B2F37315-6DCC-4AA8-91CB-5196813D8346}"/>
    <cellStyle name="Comma 5 5 2 2 3 2 2" xfId="9410" xr:uid="{E47A1DEC-3551-413C-B44C-FBAAD200C832}"/>
    <cellStyle name="Comma 5 5 2 2 3 2 2 2" xfId="19790" xr:uid="{AD92439A-7503-45C2-BAA6-A5D77D862B3A}"/>
    <cellStyle name="Comma 5 5 2 2 3 2 3" xfId="12243" xr:uid="{EC7FCFC4-452B-4FE3-BBC1-FCE6A21A9DDF}"/>
    <cellStyle name="Comma 5 5 2 2 3 2 3 2" xfId="22623" xr:uid="{62C16D63-B217-422C-A300-74BA0214C757}"/>
    <cellStyle name="Comma 5 5 2 2 3 2 4" xfId="26363" xr:uid="{C2C9F031-3AEA-4B32-94D5-A68C41FAC102}"/>
    <cellStyle name="Comma 5 5 2 2 3 2 5" xfId="25990" xr:uid="{B7C7B693-B722-4F40-ACDA-74BB51F20522}"/>
    <cellStyle name="Comma 5 5 2 2 3 2 6" xfId="16957" xr:uid="{4DE22B44-2151-4B51-9726-162B99792D9D}"/>
    <cellStyle name="Comma 5 5 2 2 3 3" xfId="22714" xr:uid="{92B2D0D1-AC90-443C-9981-82F2B0565022}"/>
    <cellStyle name="Comma 5 5 2 2 3 3 2" xfId="29896" xr:uid="{2E172FD6-8857-4391-B419-ABFDC80BB508}"/>
    <cellStyle name="Comma 5 5 2 2 3 4" xfId="30010" xr:uid="{90B5CBFA-773D-4DCA-9D81-2CAA54A6CBB0}"/>
    <cellStyle name="Comma 5 5 2 2 4" xfId="1627" xr:uid="{00000000-0005-0000-0000-00001D020000}"/>
    <cellStyle name="Comma 5 5 2 2 4 2" xfId="26905" xr:uid="{6F7A2ECF-25AB-4CBD-817C-55807B88D221}"/>
    <cellStyle name="Comma 5 5 2 2 4 3" xfId="26323" xr:uid="{947B228F-946F-4CAA-BA52-7D37CF416252}"/>
    <cellStyle name="Comma 5 5 2 2 5" xfId="4256" xr:uid="{F425CFC7-105B-4CC0-8870-3014D73014C3}"/>
    <cellStyle name="Comma 5 5 2 2 5 2" xfId="9028" xr:uid="{13C3FDE2-5559-4AEB-9363-A03CE57D7938}"/>
    <cellStyle name="Comma 5 5 2 2 5 2 2" xfId="19408" xr:uid="{E5AFDC7D-2E76-478B-A5FE-40C3176D389A}"/>
    <cellStyle name="Comma 5 5 2 2 5 2 3" xfId="31032" xr:uid="{4BA37740-99D8-4CB4-B471-35EA920B8290}"/>
    <cellStyle name="Comma 5 5 2 2 5 2 4" xfId="30687" xr:uid="{AC70B46C-F6DA-4750-B6ED-B64C9D0A9C69}"/>
    <cellStyle name="Comma 5 5 2 2 5 3" xfId="11861" xr:uid="{2A39EEE8-F51A-4BD9-908B-5D918AC6FF8E}"/>
    <cellStyle name="Comma 5 5 2 2 5 3 2" xfId="22241" xr:uid="{89075ACE-3FFD-40C2-9CDA-923A33AE603B}"/>
    <cellStyle name="Comma 5 5 2 2 5 4" xfId="28469" xr:uid="{B2944A0E-2792-4E36-A6CD-5BA38F961C86}"/>
    <cellStyle name="Comma 5 5 2 2 5 5" xfId="27172" xr:uid="{932979F3-F365-4C93-B50C-E510F37D9E15}"/>
    <cellStyle name="Comma 5 5 2 2 5 6" xfId="16575" xr:uid="{E20AC4C6-B379-465A-9BA2-31180D5B832E}"/>
    <cellStyle name="Comma 5 5 2 2 6" xfId="4866" xr:uid="{2C2AF93C-FB36-43A0-A025-409ECF6C1BDB}"/>
    <cellStyle name="Comma 5 5 2 2 6 2" xfId="28231" xr:uid="{9D1E46B6-8E75-4D25-932A-5044949B17DB}"/>
    <cellStyle name="Comma 5 5 2 2 6 3" xfId="27318" xr:uid="{6ECABCF4-B3A6-49C3-A88A-0474DCE8E380}"/>
    <cellStyle name="Comma 5 5 2 2 6 4" xfId="14158" xr:uid="{AE8ED646-516E-47B4-8B48-EF4F052525B9}"/>
    <cellStyle name="Comma 5 5 2 2 7" xfId="6611" xr:uid="{43DD63CF-7129-4C83-8E53-6FBBDEAA6ABB}"/>
    <cellStyle name="Comma 5 5 2 2 7 2" xfId="16991" xr:uid="{EBEC6825-98E7-4C94-BEFF-7A674D1AC88D}"/>
    <cellStyle name="Comma 5 5 2 2 8" xfId="9444" xr:uid="{35DFDB9E-357C-4E4D-BC65-96DC64BA8B9F}"/>
    <cellStyle name="Comma 5 5 2 2 8 2" xfId="19824" xr:uid="{63F93CB6-2331-402A-A896-3CC3EE713676}"/>
    <cellStyle name="Comma 5 5 2 2 9" xfId="24568" xr:uid="{E63E51D1-8FE3-41BB-B561-CB42C3286D6B}"/>
    <cellStyle name="Comma 5 5 2 3" xfId="1630" xr:uid="{00000000-0005-0000-0000-00001E020000}"/>
    <cellStyle name="Comma 5 5 2 3 2" xfId="3033" xr:uid="{00000000-0005-0000-0000-0000BD010000}"/>
    <cellStyle name="Comma 5 5 2 3 2 2" xfId="8113" xr:uid="{81A888E5-0B53-4D56-8867-69F92F7C8E25}"/>
    <cellStyle name="Comma 5 5 2 3 2 2 2" xfId="28795" xr:uid="{13DD1A7F-3F45-4FED-A2A0-862C422EBE30}"/>
    <cellStyle name="Comma 5 5 2 3 2 2 2 2" xfId="31218" xr:uid="{25CDBFA8-B5EF-4E3D-9F68-CCC9EBFB7FA2}"/>
    <cellStyle name="Comma 5 5 2 3 2 2 2 3" xfId="30689" xr:uid="{59C9BFCC-C44C-4B53-BDE8-EA9524F87295}"/>
    <cellStyle name="Comma 5 5 2 3 2 2 3" xfId="27583" xr:uid="{76712071-AC0C-4F27-A46D-F4350A722BE1}"/>
    <cellStyle name="Comma 5 5 2 3 2 2 4" xfId="18493" xr:uid="{F21898EA-35F5-4361-9A5F-73415AB73E23}"/>
    <cellStyle name="Comma 5 5 2 3 2 3" xfId="10946" xr:uid="{780B36F9-F617-4AC3-AAD9-1E6BB2051FF1}"/>
    <cellStyle name="Comma 5 5 2 3 2 3 2" xfId="21326" xr:uid="{840CEE2D-9C0C-4488-B440-5DD48AF1B74B}"/>
    <cellStyle name="Comma 5 5 2 3 2 4" xfId="23436" xr:uid="{0F501286-54E5-483D-ACF4-0264FCD9BB1E}"/>
    <cellStyle name="Comma 5 5 2 3 2 5" xfId="15660" xr:uid="{E9E1ABC4-1CE5-40E4-9EBF-F54843E28052}"/>
    <cellStyle name="Comma 5 5 2 3 3" xfId="3568" xr:uid="{00000000-0005-0000-0000-00001E020000}"/>
    <cellStyle name="Comma 5 5 2 3 4" xfId="4398" xr:uid="{EA2E7E2E-2E7D-462B-A6DA-299801D6D98F}"/>
    <cellStyle name="Comma 5 5 2 3 4 2" xfId="9170" xr:uid="{3A6F7C63-ECFF-4582-83D4-F800D01FB1DE}"/>
    <cellStyle name="Comma 5 5 2 3 4 2 2" xfId="19550" xr:uid="{5F2F7421-CB3C-4C0C-94E1-149CF08D1218}"/>
    <cellStyle name="Comma 5 5 2 3 4 2 3" xfId="31064" xr:uid="{5EB8706E-0031-40A6-9765-3B305E95095B}"/>
    <cellStyle name="Comma 5 5 2 3 4 2 4" xfId="30688" xr:uid="{033FE0DB-75AA-4554-B811-17A0F466E96D}"/>
    <cellStyle name="Comma 5 5 2 3 4 3" xfId="12003" xr:uid="{4E20C26B-F108-4724-AF70-22A9F8145129}"/>
    <cellStyle name="Comma 5 5 2 3 4 3 2" xfId="22383" xr:uid="{F2BB2F88-D0E0-46A0-B0FE-BE3E1067F817}"/>
    <cellStyle name="Comma 5 5 2 3 4 4" xfId="16717" xr:uid="{BBCC3D97-496B-477C-8300-8068167F31C0}"/>
    <cellStyle name="Comma 5 5 2 3 5" xfId="5569" xr:uid="{7CF632E3-4777-4439-BD13-C36956A9A848}"/>
    <cellStyle name="Comma 5 5 2 3 5 2" xfId="29701" xr:uid="{5D2D8791-0CFD-4C9F-850F-A68D1255BD93}"/>
    <cellStyle name="Comma 5 5 2 3 5 2 2" xfId="30963" xr:uid="{A2A588AE-3984-4379-8013-6E0918DDA01D}"/>
    <cellStyle name="Comma 5 5 2 3 6" xfId="24250" xr:uid="{7854BEE0-FF20-4F98-AC86-A079A6833A12}"/>
    <cellStyle name="Comma 5 5 2 3 7" xfId="13536" xr:uid="{A8C823ED-4DEA-421E-8373-07016424A5F0}"/>
    <cellStyle name="Comma 5 5 2 4" xfId="1631" xr:uid="{00000000-0005-0000-0000-00001F020000}"/>
    <cellStyle name="Comma 5 5 2 4 2" xfId="3031" xr:uid="{00000000-0005-0000-0000-0000BE010000}"/>
    <cellStyle name="Comma 5 5 2 4 2 2" xfId="8111" xr:uid="{8B105B21-38BE-4440-B53F-339A3295330A}"/>
    <cellStyle name="Comma 5 5 2 4 2 2 2" xfId="28793" xr:uid="{3E7456B3-67D8-4BF3-A48D-6285E2F25D2F}"/>
    <cellStyle name="Comma 5 5 2 4 2 2 3" xfId="25870" xr:uid="{1DF288C7-35BA-4D3C-A265-6D70B9DA86F9}"/>
    <cellStyle name="Comma 5 5 2 4 2 2 4" xfId="18491" xr:uid="{CE2976AD-3E7B-473B-965A-9DA68EBE92A3}"/>
    <cellStyle name="Comma 5 5 2 4 2 3" xfId="10944" xr:uid="{6E07D054-C5EB-4EAA-9513-8C4E2C0CF1DD}"/>
    <cellStyle name="Comma 5 5 2 4 2 3 2" xfId="21324" xr:uid="{31A1617B-2604-4938-AC05-828CCACCA05F}"/>
    <cellStyle name="Comma 5 5 2 4 2 4" xfId="23469" xr:uid="{7AF72A65-EEAA-4E38-92FE-48D0406D6851}"/>
    <cellStyle name="Comma 5 5 2 4 2 5" xfId="15658" xr:uid="{66C431FE-8B2F-4382-85F1-4C640BDEA1DA}"/>
    <cellStyle name="Comma 5 5 2 4 3" xfId="3638" xr:uid="{00000000-0005-0000-0000-00001F020000}"/>
    <cellStyle name="Comma 5 5 2 4 4" xfId="5570" xr:uid="{A7DC721F-42E5-4C1F-981A-40EAC95C2325}"/>
    <cellStyle name="Comma 5 5 2 4 4 2" xfId="29941" xr:uid="{31D45137-92A6-45CF-83E9-6D020EE1BB31}"/>
    <cellStyle name="Comma 5 5 2 4 5" xfId="23247" xr:uid="{B403172A-62E5-44D4-B009-CA7BFE2860E8}"/>
    <cellStyle name="Comma 5 5 2 4 6" xfId="13534" xr:uid="{6BF3DCE5-8388-4FEB-84E2-0D7EA09FD106}"/>
    <cellStyle name="Comma 5 5 2 5" xfId="1626" xr:uid="{00000000-0005-0000-0000-000020020000}"/>
    <cellStyle name="Comma 5 5 2 5 2" xfId="2605" xr:uid="{00000000-0005-0000-0000-0000BF010000}"/>
    <cellStyle name="Comma 5 5 2 5 2 2" xfId="7730" xr:uid="{56F37DDA-B19E-4AA9-A4F8-DE511DB10BE5}"/>
    <cellStyle name="Comma 5 5 2 5 2 2 2" xfId="18110" xr:uid="{D6606970-6866-4700-B917-902B70B2829F}"/>
    <cellStyle name="Comma 5 5 2 5 2 3" xfId="10563" xr:uid="{03D93D01-874D-4C7E-B6E8-6646DF361B5C}"/>
    <cellStyle name="Comma 5 5 2 5 2 3 2" xfId="20943" xr:uid="{E3A04422-6F5B-4D81-B99D-FEECA48FA414}"/>
    <cellStyle name="Comma 5 5 2 5 2 4" xfId="27996" xr:uid="{24F21F37-5917-4018-9E6C-C7641984E9BA}"/>
    <cellStyle name="Comma 5 5 2 5 2 5" xfId="26252" xr:uid="{80D89265-A39A-4A4D-AA40-3E6C2AF5F497}"/>
    <cellStyle name="Comma 5 5 2 5 2 6" xfId="15277" xr:uid="{63730937-422D-4A27-AD40-BFB4F5596BAE}"/>
    <cellStyle name="Comma 5 5 2 5 3" xfId="3549" xr:uid="{00000000-0005-0000-0000-000020020000}"/>
    <cellStyle name="Comma 5 5 2 5 4" xfId="5567" xr:uid="{EC7E76E4-1CD5-4119-9B58-FCAE4C6C9289}"/>
    <cellStyle name="Comma 5 5 2 5 4 2" xfId="29884" xr:uid="{9981A58F-D7D0-4204-A4F1-535CDEC7F29D}"/>
    <cellStyle name="Comma 5 5 2 5 5" xfId="22662" xr:uid="{F87EE0D8-7605-4BAC-B8D1-1FD6C5DA9D4A}"/>
    <cellStyle name="Comma 5 5 2 5 6" xfId="12993" xr:uid="{9588B1C1-B65E-4EBC-AB1D-043F75641582}"/>
    <cellStyle name="Comma 5 5 2 6" xfId="2274" xr:uid="{00000000-0005-0000-0000-0000BA010000}"/>
    <cellStyle name="Comma 5 5 2 6 2" xfId="7401" xr:uid="{BF98D419-FCB0-41D0-A353-A83259F5C528}"/>
    <cellStyle name="Comma 5 5 2 6 2 2" xfId="17781" xr:uid="{390025A4-9054-43F4-89A9-9036C01644E6}"/>
    <cellStyle name="Comma 5 5 2 6 3" xfId="10234" xr:uid="{FB622232-7D94-4CBB-9F81-C5A85FAA7DA9}"/>
    <cellStyle name="Comma 5 5 2 6 3 2" xfId="20614" xr:uid="{545544AA-0E46-4DF1-9D8F-C74045C244F0}"/>
    <cellStyle name="Comma 5 5 2 6 4" xfId="24118" xr:uid="{48234A69-540E-4466-AF7F-44BCDE98E2A4}"/>
    <cellStyle name="Comma 5 5 2 6 5" xfId="27404" xr:uid="{ABDC0F9F-59FE-4E0C-9BE7-F6D4523E26FE}"/>
    <cellStyle name="Comma 5 5 2 6 6" xfId="14948" xr:uid="{1DE065CC-4608-4C0C-8409-E1C6F2AC946A}"/>
    <cellStyle name="Comma 5 5 2 7" xfId="3813" xr:uid="{A67031BB-4D52-4448-AB9D-D3F77FED678A}"/>
    <cellStyle name="Comma 5 5 2 7 2" xfId="8647" xr:uid="{4D276026-51BE-40B5-8A76-89745AA2C8E2}"/>
    <cellStyle name="Comma 5 5 2 7 2 2" xfId="19027" xr:uid="{A57E13C3-EBCF-453E-AE03-2188BAE1E0FF}"/>
    <cellStyle name="Comma 5 5 2 7 3" xfId="11480" xr:uid="{AC1120BC-EF38-4262-B0D1-BB10C54203BF}"/>
    <cellStyle name="Comma 5 5 2 7 3 2" xfId="21860" xr:uid="{25F3E778-9F05-41FB-B597-A8827EBEAE67}"/>
    <cellStyle name="Comma 5 5 2 7 4" xfId="26801" xr:uid="{FE9D49E4-1E54-4FAA-9138-988B81FAB27A}"/>
    <cellStyle name="Comma 5 5 2 7 5" xfId="28255" xr:uid="{BF69C093-3389-4484-9625-540DA25850F9}"/>
    <cellStyle name="Comma 5 5 2 7 6" xfId="16194" xr:uid="{14093B26-44B4-4D8D-85EC-F686ACA6DA89}"/>
    <cellStyle name="Comma 5 5 2 8" xfId="4865" xr:uid="{3F5F929F-AD2B-4FC4-AE06-B544850F07D3}"/>
    <cellStyle name="Comma 5 5 2 8 2" xfId="14157" xr:uid="{90DC75DC-4445-4B30-87EE-A4B6763538F9}"/>
    <cellStyle name="Comma 5 5 2 9" xfId="6610" xr:uid="{144C1629-C8C1-4821-87C6-162C8052B7EA}"/>
    <cellStyle name="Comma 5 5 2 9 2" xfId="16990" xr:uid="{DC45AB9B-391D-443C-B724-97D3B0C0202B}"/>
    <cellStyle name="Comma 5 5 3" xfId="474" xr:uid="{00000000-0005-0000-0000-000021020000}"/>
    <cellStyle name="Comma 5 5 3 10" xfId="12664" xr:uid="{D68EB013-F254-4863-ACEC-DA60B3543A3D}"/>
    <cellStyle name="Comma 5 5 3 2" xfId="1633" xr:uid="{00000000-0005-0000-0000-000022020000}"/>
    <cellStyle name="Comma 5 5 3 2 2" xfId="3034" xr:uid="{00000000-0005-0000-0000-0000C1010000}"/>
    <cellStyle name="Comma 5 5 3 2 2 2" xfId="8114" xr:uid="{6E923544-D563-4AE9-AE26-D3443DC7A6E3}"/>
    <cellStyle name="Comma 5 5 3 2 2 2 2" xfId="28796" xr:uid="{A55DA19D-13DF-4F01-8DC7-CB9DD8A0BF5D}"/>
    <cellStyle name="Comma 5 5 3 2 2 2 3" xfId="25894" xr:uid="{8077C871-5A3E-4EEB-A4E9-B37044B9AE3E}"/>
    <cellStyle name="Comma 5 5 3 2 2 2 4" xfId="18494" xr:uid="{5E3D5AAD-60D9-4BCC-90B8-A77A41D99312}"/>
    <cellStyle name="Comma 5 5 3 2 2 3" xfId="10947" xr:uid="{BE9B532B-5792-47DA-985D-55AE26C1EA63}"/>
    <cellStyle name="Comma 5 5 3 2 2 3 2" xfId="21327" xr:uid="{41026603-F574-491F-BCF3-37117BEB63D1}"/>
    <cellStyle name="Comma 5 5 3 2 2 4" xfId="25690" xr:uid="{5FA3279B-2654-4CA2-BACD-F90F9D86C517}"/>
    <cellStyle name="Comma 5 5 3 2 2 5" xfId="15661" xr:uid="{EB3C57A3-4285-47DF-B10F-BAA31E0E0EA4}"/>
    <cellStyle name="Comma 5 5 3 2 3" xfId="2083" xr:uid="{00000000-0005-0000-0000-000022020000}"/>
    <cellStyle name="Comma 5 5 3 2 4" xfId="5571" xr:uid="{7F7B9B60-E209-4826-8772-73BB4FDBD1ED}"/>
    <cellStyle name="Comma 5 5 3 2 4 2" xfId="29943" xr:uid="{6B08990C-50CE-496C-AF55-F4679CB10C17}"/>
    <cellStyle name="Comma 5 5 3 2 5" xfId="24165" xr:uid="{E7FDD2E5-1D1F-4CAC-8B51-254CB0BA565F}"/>
    <cellStyle name="Comma 5 5 3 2 6" xfId="13537" xr:uid="{539FD750-BD35-44FD-B4C4-DE5B1C8545BD}"/>
    <cellStyle name="Comma 5 5 3 3" xfId="1634" xr:uid="{00000000-0005-0000-0000-000023020000}"/>
    <cellStyle name="Comma 5 5 3 3 2" xfId="2669" xr:uid="{00000000-0005-0000-0000-0000C2010000}"/>
    <cellStyle name="Comma 5 5 3 3 2 2" xfId="7793" xr:uid="{4A10F71E-744D-4E1A-A1FE-41BDC13EC78E}"/>
    <cellStyle name="Comma 5 5 3 3 2 2 2" xfId="18173" xr:uid="{F479C927-2FBF-456E-962F-2BB26B8B5E78}"/>
    <cellStyle name="Comma 5 5 3 3 2 3" xfId="10626" xr:uid="{614256B1-AE40-4025-9914-9B24BC6C1ECC}"/>
    <cellStyle name="Comma 5 5 3 3 2 3 2" xfId="21006" xr:uid="{02977913-50DA-4A6B-9B82-7FA563FE47D2}"/>
    <cellStyle name="Comma 5 5 3 3 2 4" xfId="15340" xr:uid="{85A9ECBF-14B8-44B5-B486-82C0EDA7446D}"/>
    <cellStyle name="Comma 5 5 3 3 2 5" xfId="30427" xr:uid="{DD045C8D-2616-4424-BD5E-1B33066A33C9}"/>
    <cellStyle name="Comma 5 5 3 3 3" xfId="3631" xr:uid="{00000000-0005-0000-0000-000023020000}"/>
    <cellStyle name="Comma 5 5 3 3 4" xfId="5572" xr:uid="{D0F45DDC-9CDB-4C3E-93A0-24657C4062B9}"/>
    <cellStyle name="Comma 5 5 3 3 4 2" xfId="29895" xr:uid="{531BF005-CF26-4DAC-B1C2-BD66BC46E9D9}"/>
    <cellStyle name="Comma 5 5 3 3 5" xfId="23177" xr:uid="{74BC34BA-9E64-4536-9EB6-4B30CE239A63}"/>
    <cellStyle name="Comma 5 5 3 3 6" xfId="13072" xr:uid="{0E9C5BEA-DDA4-49FE-9724-C62B2409A9EA}"/>
    <cellStyle name="Comma 5 5 3 4" xfId="1632" xr:uid="{00000000-0005-0000-0000-000024020000}"/>
    <cellStyle name="Comma 5 5 3 4 2" xfId="4677" xr:uid="{B9CA75EE-6848-4AA5-B3D9-A7A171A3E051}"/>
    <cellStyle name="Comma 5 5 3 4 2 2" xfId="9415" xr:uid="{087A5C71-72A9-4C8C-8DC8-0B8A6B8E408D}"/>
    <cellStyle name="Comma 5 5 3 4 2 2 2" xfId="19795" xr:uid="{9FFFEBDC-B576-4F5E-8F99-42E4A0658875}"/>
    <cellStyle name="Comma 5 5 3 4 2 3" xfId="12248" xr:uid="{85F2F8A1-E1FC-46CB-B89B-6890C3DA8F52}"/>
    <cellStyle name="Comma 5 5 3 4 2 3 2" xfId="22628" xr:uid="{80D3B82D-12B4-47BF-AF61-83494EAD79A3}"/>
    <cellStyle name="Comma 5 5 3 4 2 4" xfId="28748" xr:uid="{93D84A67-D8DB-4673-83D2-4A6F044EE3BD}"/>
    <cellStyle name="Comma 5 5 3 4 2 5" xfId="27881" xr:uid="{D4E4B022-58AA-4ECF-86C5-24D758213D37}"/>
    <cellStyle name="Comma 5 5 3 4 2 6" xfId="16962" xr:uid="{3D84CB5F-A64D-43EB-A36F-70360BC76100}"/>
    <cellStyle name="Comma 5 5 3 4 3" xfId="24911" xr:uid="{5AB78E44-B5D0-4CFE-B1B8-4AE603F2D5C7}"/>
    <cellStyle name="Comma 5 5 3 5" xfId="4121" xr:uid="{F9973A0F-8A84-4C8A-80C2-6CF63390BF41}"/>
    <cellStyle name="Comma 5 5 3 5 2" xfId="8893" xr:uid="{B4833EEF-FAF9-469A-BCFF-08E2012902FC}"/>
    <cellStyle name="Comma 5 5 3 5 2 2" xfId="29005" xr:uid="{32F70AF6-8302-4259-9DC0-5AD688E9A765}"/>
    <cellStyle name="Comma 5 5 3 5 2 3" xfId="26008" xr:uid="{16F9C4AC-6605-4138-A205-E6C3179E3361}"/>
    <cellStyle name="Comma 5 5 3 5 2 4" xfId="19273" xr:uid="{B1A78896-43A9-4257-9712-3F3BAB8CA8B2}"/>
    <cellStyle name="Comma 5 5 3 5 2 5" xfId="31007" xr:uid="{58E598E3-3590-49F1-B280-EAD888A0713F}"/>
    <cellStyle name="Comma 5 5 3 5 3" xfId="11726" xr:uid="{833A21B9-B28B-48B7-BD91-F8EC505AE039}"/>
    <cellStyle name="Comma 5 5 3 5 3 2" xfId="22106" xr:uid="{6156231B-96D6-4D21-87C3-5B1C08A493DB}"/>
    <cellStyle name="Comma 5 5 3 5 4" xfId="22813" xr:uid="{CD5E9768-2E2D-485A-86C2-AC5CCD484776}"/>
    <cellStyle name="Comma 5 5 3 5 5" xfId="16440" xr:uid="{0BE3CE96-FC58-4E66-9786-5D9089BF5F79}"/>
    <cellStyle name="Comma 5 5 3 6" xfId="4867" xr:uid="{6CDB7086-3F7E-4B8C-83B7-15AF5968925D}"/>
    <cellStyle name="Comma 5 5 3 6 2" xfId="26471" xr:uid="{40C01BE4-3B4B-422B-B13D-EBDE566684C9}"/>
    <cellStyle name="Comma 5 5 3 6 3" xfId="25839" xr:uid="{636C888B-6D95-4AA4-9C85-D683CEE26CB5}"/>
    <cellStyle name="Comma 5 5 3 6 4" xfId="14159" xr:uid="{7AA3EFD5-48D3-4C89-81A7-2C1BBA541F72}"/>
    <cellStyle name="Comma 5 5 3 7" xfId="6612" xr:uid="{0422C13C-3179-47EE-9788-B0849F0D399F}"/>
    <cellStyle name="Comma 5 5 3 7 2" xfId="27333" xr:uid="{BB97225F-869E-462C-90A4-0FE2082968C7}"/>
    <cellStyle name="Comma 5 5 3 7 3" xfId="28382" xr:uid="{3876D861-CFB1-4352-8288-3939E4C2C2C6}"/>
    <cellStyle name="Comma 5 5 3 7 4" xfId="16992" xr:uid="{FD311E95-5931-4C7E-A2D6-4460925E8CF1}"/>
    <cellStyle name="Comma 5 5 3 8" xfId="9445" xr:uid="{D9A5DF78-B22F-4F63-B7FD-1261471BEB62}"/>
    <cellStyle name="Comma 5 5 3 8 2" xfId="19825" xr:uid="{CAEEA5C0-94B0-4D14-97A6-13D067BE12C3}"/>
    <cellStyle name="Comma 5 5 3 9" xfId="24289" xr:uid="{434FB94B-F66A-4EC7-B85E-453360D49FFB}"/>
    <cellStyle name="Comma 5 5 4" xfId="475" xr:uid="{00000000-0005-0000-0000-000025020000}"/>
    <cellStyle name="Comma 5 5 4 10" xfId="13538" xr:uid="{52959F97-844D-4783-8588-821405EEC601}"/>
    <cellStyle name="Comma 5 5 4 2" xfId="1636" xr:uid="{00000000-0005-0000-0000-000026020000}"/>
    <cellStyle name="Comma 5 5 4 2 2" xfId="23667" xr:uid="{BE20CEF4-E54C-4E87-9F90-20E06B4A9C52}"/>
    <cellStyle name="Comma 5 5 4 2 2 2" xfId="29803" xr:uid="{75BDAE03-1549-48B9-83F3-375AF8EEC7A4}"/>
    <cellStyle name="Comma 5 5 4 2 2 2 2" xfId="30691" xr:uid="{AF1A20E1-C8F0-45DD-A69C-428A1597AB3F}"/>
    <cellStyle name="Comma 5 5 4 2 3" xfId="25590" xr:uid="{C5C79797-796D-481F-AAE7-1B994078CEAF}"/>
    <cellStyle name="Comma 5 5 4 2 4" xfId="30049" xr:uid="{4FD2E640-EF0A-4B6E-AE70-83AC36DAACDC}"/>
    <cellStyle name="Comma 5 5 4 3" xfId="1637" xr:uid="{00000000-0005-0000-0000-000027020000}"/>
    <cellStyle name="Comma 5 5 4 4" xfId="1635" xr:uid="{00000000-0005-0000-0000-000028020000}"/>
    <cellStyle name="Comma 5 5 4 5" xfId="4399" xr:uid="{4AD22D2F-7376-4F6D-A8EB-D20D9398390F}"/>
    <cellStyle name="Comma 5 5 4 5 2" xfId="9171" xr:uid="{9CE4E2A7-06F7-4802-860E-3DB1A4C80443}"/>
    <cellStyle name="Comma 5 5 4 5 2 2" xfId="19551" xr:uid="{B4626BF8-4DAE-43DD-97D7-40333803E923}"/>
    <cellStyle name="Comma 5 5 4 5 2 3" xfId="31065" xr:uid="{7DC98981-9C7C-4223-A8C3-16FADEBAB0FA}"/>
    <cellStyle name="Comma 5 5 4 5 2 4" xfId="30690" xr:uid="{20EB5551-7940-4282-AE60-DB9923A87B4E}"/>
    <cellStyle name="Comma 5 5 4 5 3" xfId="12004" xr:uid="{08672713-E368-4414-8B05-B6F4ECCB6DAE}"/>
    <cellStyle name="Comma 5 5 4 5 3 2" xfId="22384" xr:uid="{8ADE4E6C-E077-48DC-AA62-B39F989094CC}"/>
    <cellStyle name="Comma 5 5 4 5 4" xfId="16718" xr:uid="{6F6E83C0-7BA6-4A15-BCFE-388011EE79AD}"/>
    <cellStyle name="Comma 5 5 4 6" xfId="4868" xr:uid="{6E7E2566-A69B-4335-AA59-9A2F4590121A}"/>
    <cellStyle name="Comma 5 5 4 6 2" xfId="14160" xr:uid="{59928C80-8214-4158-8CD6-159958BAF16E}"/>
    <cellStyle name="Comma 5 5 4 7" xfId="6613" xr:uid="{A2CA9998-405C-4801-9A0E-B5BB04470654}"/>
    <cellStyle name="Comma 5 5 4 7 2" xfId="16993" xr:uid="{279A185E-3C1E-475E-8598-F1442AD8668E}"/>
    <cellStyle name="Comma 5 5 4 8" xfId="9446" xr:uid="{979640D8-5E91-465F-815A-815C85C850AB}"/>
    <cellStyle name="Comma 5 5 4 8 2" xfId="19826" xr:uid="{A9F6BBF3-22DA-4DDF-AD3E-974E90743E99}"/>
    <cellStyle name="Comma 5 5 4 9" xfId="24856" xr:uid="{7FB1EF52-225D-4725-95B0-54202D5468A1}"/>
    <cellStyle name="Comma 5 5 5" xfId="1638" xr:uid="{00000000-0005-0000-0000-000029020000}"/>
    <cellStyle name="Comma 5 5 5 2" xfId="2869" xr:uid="{00000000-0005-0000-0000-0000C4010000}"/>
    <cellStyle name="Comma 5 5 5 2 2" xfId="7986" xr:uid="{29A84986-E58A-40F7-9B87-AA807030AA62}"/>
    <cellStyle name="Comma 5 5 5 2 2 2" xfId="25985" xr:uid="{16F92FF8-15CB-49E9-8F0C-FB6B355921A2}"/>
    <cellStyle name="Comma 5 5 5 2 2 2 2" xfId="31169" xr:uid="{3DC96652-2A4E-41B6-B5B5-AF5C41938E4F}"/>
    <cellStyle name="Comma 5 5 5 2 2 2 3" xfId="30692" xr:uid="{727C6657-9979-41CA-8FB2-D04CBFA2548B}"/>
    <cellStyle name="Comma 5 5 5 2 2 3" xfId="27411" xr:uid="{7327C762-DEAA-4740-8A92-318B57A0103E}"/>
    <cellStyle name="Comma 5 5 5 2 2 4" xfId="18366" xr:uid="{B9DAF87E-9808-4299-8F2C-975A54FF0ED6}"/>
    <cellStyle name="Comma 5 5 5 2 3" xfId="10819" xr:uid="{113CAD9F-03B5-4D0F-A2E4-549095C74A3F}"/>
    <cellStyle name="Comma 5 5 5 2 3 2" xfId="21199" xr:uid="{E8ED0350-EDF4-449C-8119-28C3857B0170}"/>
    <cellStyle name="Comma 5 5 5 2 4" xfId="25465" xr:uid="{2EEC30B5-A9EF-42AB-ADED-C066D036447C}"/>
    <cellStyle name="Comma 5 5 5 2 5" xfId="15533" xr:uid="{475D9237-6398-4066-BFFA-E5234E9258FD}"/>
    <cellStyle name="Comma 5 5 5 3" xfId="3612" xr:uid="{00000000-0005-0000-0000-000029020000}"/>
    <cellStyle name="Comma 5 5 5 4" xfId="5573" xr:uid="{4F1CE6FF-AA71-481C-8BF2-B8FC09BA5009}"/>
    <cellStyle name="Comma 5 5 5 4 2" xfId="29840" xr:uid="{232E3991-FF0B-45E7-A910-79D7101065D5}"/>
    <cellStyle name="Comma 5 5 5 5" xfId="23623" xr:uid="{D0C5F40A-D787-4A26-B4CF-4EE64D5B9F34}"/>
    <cellStyle name="Comma 5 5 5 6" xfId="13362" xr:uid="{2E4F9569-2F0D-4B42-B37C-29F96F2C4216}"/>
    <cellStyle name="Comma 5 5 6" xfId="1639" xr:uid="{00000000-0005-0000-0000-00002A020000}"/>
    <cellStyle name="Comma 5 5 6 2" xfId="2442" xr:uid="{00000000-0005-0000-0000-0000C5010000}"/>
    <cellStyle name="Comma 5 5 6 2 2" xfId="7567" xr:uid="{0E384CDF-EC04-4AB2-B167-3E9A5731DB57}"/>
    <cellStyle name="Comma 5 5 6 2 2 2" xfId="17947" xr:uid="{71FA7491-3B38-4BA2-BADD-889276EC9B89}"/>
    <cellStyle name="Comma 5 5 6 2 3" xfId="10400" xr:uid="{AD6131B3-BBA5-46AB-B806-9320D29F340C}"/>
    <cellStyle name="Comma 5 5 6 2 3 2" xfId="20780" xr:uid="{B13600EA-D6DF-4EA7-B63A-BBA19B5A0581}"/>
    <cellStyle name="Comma 5 5 6 2 4" xfId="27107" xr:uid="{AB827138-78E5-4DAF-A0A0-D965DA151480}"/>
    <cellStyle name="Comma 5 5 6 2 5" xfId="26429" xr:uid="{F013FF34-42E7-41E6-B800-2B1CF255EDCF}"/>
    <cellStyle name="Comma 5 5 6 2 6" xfId="15114" xr:uid="{EA2A9E5A-F293-4AFA-AC72-7D67370376C1}"/>
    <cellStyle name="Comma 5 5 6 3" xfId="3693" xr:uid="{00000000-0005-0000-0000-00002A020000}"/>
    <cellStyle name="Comma 5 5 6 4" xfId="5574" xr:uid="{B5BA4AD0-DC02-456E-A640-580BDC9DB8DF}"/>
    <cellStyle name="Comma 5 5 6 4 2" xfId="29858" xr:uid="{57A21993-13B3-4F68-9E76-EAB12ABFCDAB}"/>
    <cellStyle name="Comma 5 5 6 5" xfId="23465" xr:uid="{3EB5FC1B-5E47-47CA-BC98-1616598D5F2B}"/>
    <cellStyle name="Comma 5 5 6 6" xfId="12830" xr:uid="{DA9C056C-3B55-42DB-89ED-804B52FCC034}"/>
    <cellStyle name="Comma 5 5 7" xfId="1625" xr:uid="{00000000-0005-0000-0000-00002B020000}"/>
    <cellStyle name="Comma 5 5 7 2" xfId="2196" xr:uid="{00000000-0005-0000-0000-0000B9010000}"/>
    <cellStyle name="Comma 5 5 7 2 2" xfId="7323" xr:uid="{60A9C9F5-0888-44FB-A61A-088452754AF8}"/>
    <cellStyle name="Comma 5 5 7 2 2 2" xfId="17703" xr:uid="{9DFAE71D-3CF0-41D5-A132-3F367A7B4522}"/>
    <cellStyle name="Comma 5 5 7 2 3" xfId="10156" xr:uid="{902EA43B-AA92-451D-9A23-84C0CFC3C463}"/>
    <cellStyle name="Comma 5 5 7 2 3 2" xfId="20536" xr:uid="{7BB306FB-53BD-4B76-A88C-2E46E6DAF0EF}"/>
    <cellStyle name="Comma 5 5 7 2 4" xfId="27267" xr:uid="{F9A93237-4771-4507-841A-E0028EFD4773}"/>
    <cellStyle name="Comma 5 5 7 2 5" xfId="27537" xr:uid="{A91A1F1E-F001-4F27-81D4-EA59774C3354}"/>
    <cellStyle name="Comma 5 5 7 2 6" xfId="14870" xr:uid="{5C1D607C-DE55-4E8C-BB31-6AE40BC46878}"/>
    <cellStyle name="Comma 5 5 7 3" xfId="2074" xr:uid="{00000000-0005-0000-0000-00002B020000}"/>
    <cellStyle name="Comma 5 5 7 4" xfId="24411" xr:uid="{36ED9414-6024-4C62-872F-AAB37126E048}"/>
    <cellStyle name="Comma 5 5 8" xfId="3861" xr:uid="{BB40D789-347F-4EEE-90F2-9CD69067EE82}"/>
    <cellStyle name="Comma 5 5 8 2" xfId="8693" xr:uid="{9AC2FF51-5884-4416-8AA7-99DEB4C93414}"/>
    <cellStyle name="Comma 5 5 8 2 2" xfId="19073" xr:uid="{D9087CDC-1BF9-44A7-942A-4E4300147E7C}"/>
    <cellStyle name="Comma 5 5 8 3" xfId="11526" xr:uid="{2226F7C8-E552-4431-83FD-43EEB0C89BE2}"/>
    <cellStyle name="Comma 5 5 8 3 2" xfId="21906" xr:uid="{E0D8DC67-387B-47A9-B90F-611BE4F644CB}"/>
    <cellStyle name="Comma 5 5 8 4" xfId="27256" xr:uid="{C3B1FE98-E167-4B42-A1A5-6B0CA8C6C9CC}"/>
    <cellStyle name="Comma 5 5 8 5" xfId="27527" xr:uid="{50DD4C2B-E28F-48EA-93F2-2D2DE77BD327}"/>
    <cellStyle name="Comma 5 5 8 6" xfId="16240" xr:uid="{AD88B16B-0A6C-452A-AD27-7870C55AC2FD}"/>
    <cellStyle name="Comma 5 5 9" xfId="4864" xr:uid="{B96B2491-42C5-4567-9EF8-BEC2D1E7545A}"/>
    <cellStyle name="Comma 5 5 9 2" xfId="26547" xr:uid="{134CF6A7-AB77-467B-8E41-7C60BAEA582B}"/>
    <cellStyle name="Comma 5 5 9 3" xfId="26082" xr:uid="{A12382A4-48B3-4796-98C1-5472E8FD67FF}"/>
    <cellStyle name="Comma 5 5 9 4" xfId="14156" xr:uid="{F3D6CAA8-4E24-4DDA-AA85-AB4D929CC559}"/>
    <cellStyle name="Comma 5 6" xfId="476" xr:uid="{00000000-0005-0000-0000-00002C020000}"/>
    <cellStyle name="Comma 5 6 10" xfId="6614" xr:uid="{4631C7B0-5C00-4CE0-8E11-16DD7869E95A}"/>
    <cellStyle name="Comma 5 6 10 2" xfId="16994" xr:uid="{7A6C54D8-02D6-429F-A42C-8E718AD5DFFE}"/>
    <cellStyle name="Comma 5 6 11" xfId="9447" xr:uid="{0817B479-15F8-4772-92B0-336A3AAC008A}"/>
    <cellStyle name="Comma 5 6 11 2" xfId="19827" xr:uid="{55B5DE64-A888-4BDD-8E24-20AF3620EF38}"/>
    <cellStyle name="Comma 5 6 12" xfId="23251" xr:uid="{5847251C-B219-4630-9A49-4180AEBB92B2}"/>
    <cellStyle name="Comma 5 6 13" xfId="12490" xr:uid="{EB278AF2-1EFC-48A1-BAA3-6917F0523B0C}"/>
    <cellStyle name="Comma 5 6 2" xfId="477" xr:uid="{00000000-0005-0000-0000-00002D020000}"/>
    <cellStyle name="Comma 5 6 2 10" xfId="9448" xr:uid="{E37CCC6A-49F8-4C59-90E3-E68DF5B33094}"/>
    <cellStyle name="Comma 5 6 2 10 2" xfId="19828" xr:uid="{361AB468-D565-4E6D-A09E-0B8E69EE5726}"/>
    <cellStyle name="Comma 5 6 2 11" xfId="24861" xr:uid="{4A5F0AD4-A439-4F36-82D8-67A6150E45A6}"/>
    <cellStyle name="Comma 5 6 2 12" xfId="12507" xr:uid="{1918E5B2-94C3-4D29-A3BC-9F3126EC19AA}"/>
    <cellStyle name="Comma 5 6 2 2" xfId="478" xr:uid="{00000000-0005-0000-0000-00002E020000}"/>
    <cellStyle name="Comma 5 6 2 2 10" xfId="13075" xr:uid="{7F6D88B7-EE84-4B56-87E6-68195EA61EE9}"/>
    <cellStyle name="Comma 5 6 2 2 2" xfId="1643" xr:uid="{00000000-0005-0000-0000-00002F020000}"/>
    <cellStyle name="Comma 5 6 2 2 2 2" xfId="3036" xr:uid="{00000000-0005-0000-0000-0000C9010000}"/>
    <cellStyle name="Comma 5 6 2 2 2 2 2" xfId="8116" xr:uid="{13C664D6-8F08-440D-A9C4-5CC6CDB949F4}"/>
    <cellStyle name="Comma 5 6 2 2 2 2 2 2" xfId="28798" xr:uid="{6BB8A824-ABEF-4125-8742-F9940CAA7413}"/>
    <cellStyle name="Comma 5 6 2 2 2 2 2 3" xfId="26172" xr:uid="{CE3052D4-B364-445E-AFF8-5FBD2024463F}"/>
    <cellStyle name="Comma 5 6 2 2 2 2 2 4" xfId="18496" xr:uid="{12F04B86-DCA1-4EB9-A5D4-F44D51920EFD}"/>
    <cellStyle name="Comma 5 6 2 2 2 2 3" xfId="10949" xr:uid="{0DFBAED6-CE41-4977-AC84-6FF4D775334E}"/>
    <cellStyle name="Comma 5 6 2 2 2 2 3 2" xfId="21329" xr:uid="{5BA0FFA3-55B2-4543-B4AB-6DE34D11799D}"/>
    <cellStyle name="Comma 5 6 2 2 2 2 4" xfId="25212" xr:uid="{39FEBC27-FB7B-46B5-AE79-C04E454412EC}"/>
    <cellStyle name="Comma 5 6 2 2 2 2 5" xfId="15663" xr:uid="{3B247BE5-DA95-4BFE-9265-B2B51170AFF7}"/>
    <cellStyle name="Comma 5 6 2 2 2 3" xfId="3630" xr:uid="{00000000-0005-0000-0000-00002F020000}"/>
    <cellStyle name="Comma 5 6 2 2 2 4" xfId="5576" xr:uid="{6D3BDC34-D827-46F7-88BE-922304634FC0}"/>
    <cellStyle name="Comma 5 6 2 2 2 4 2" xfId="29945" xr:uid="{5B635471-5052-46FB-B146-0AFDD2B36BB8}"/>
    <cellStyle name="Comma 5 6 2 2 2 5" xfId="23106" xr:uid="{9CFBFF4A-AACF-4C42-972E-6670CAEF7B56}"/>
    <cellStyle name="Comma 5 6 2 2 2 6" xfId="13540" xr:uid="{E9C2FC4A-4DB4-45EE-844D-58014A703BCA}"/>
    <cellStyle name="Comma 5 6 2 2 3" xfId="1644" xr:uid="{00000000-0005-0000-0000-000030020000}"/>
    <cellStyle name="Comma 5 6 2 2 3 2" xfId="3773" xr:uid="{52C0A8FE-1672-4A0B-98CC-065396CA1D15}"/>
    <cellStyle name="Comma 5 6 2 2 3 2 2" xfId="8615" xr:uid="{64BD4978-527D-4288-B2AB-FBF9C340B835}"/>
    <cellStyle name="Comma 5 6 2 2 3 2 2 2" xfId="18995" xr:uid="{BE87114A-A879-451A-904F-9B8394E04AD9}"/>
    <cellStyle name="Comma 5 6 2 2 3 2 3" xfId="11448" xr:uid="{484B0271-B7DE-48CC-BC39-BD671855720F}"/>
    <cellStyle name="Comma 5 6 2 2 3 2 3 2" xfId="21828" xr:uid="{A82818FE-8A85-4A83-9105-B98121CD5D49}"/>
    <cellStyle name="Comma 5 6 2 2 3 2 4" xfId="28040" xr:uid="{E8790A02-C6B4-4E08-B93B-1543C39976AC}"/>
    <cellStyle name="Comma 5 6 2 2 3 2 5" xfId="28353" xr:uid="{A5FDD8F2-E7A6-4DFB-92B1-23B2DA4ED5A9}"/>
    <cellStyle name="Comma 5 6 2 2 3 2 6" xfId="16162" xr:uid="{3F8CAF59-7B9A-4C41-A777-B69CB3B25928}"/>
    <cellStyle name="Comma 5 6 2 2 3 3" xfId="23466" xr:uid="{1555F18E-3585-42BA-B21C-3F5224485A58}"/>
    <cellStyle name="Comma 5 6 2 2 3 3 2" xfId="29898" xr:uid="{E6772AFF-F70E-4799-AD63-89E737EDB507}"/>
    <cellStyle name="Comma 5 6 2 2 3 4" xfId="30011" xr:uid="{D420D383-93D8-4BAC-8C64-58B618B5958B}"/>
    <cellStyle name="Comma 5 6 2 2 4" xfId="1642" xr:uid="{00000000-0005-0000-0000-000031020000}"/>
    <cellStyle name="Comma 5 6 2 2 4 2" xfId="26908" xr:uid="{666AAA86-1F0C-4D09-92AE-DEB1BB345679}"/>
    <cellStyle name="Comma 5 6 2 2 4 3" xfId="26325" xr:uid="{BEE176BE-0587-4DAF-B5D8-95DE1ABCEAEC}"/>
    <cellStyle name="Comma 5 6 2 2 5" xfId="4257" xr:uid="{C071F0C2-7FF9-419E-AB53-1A006D8F91B9}"/>
    <cellStyle name="Comma 5 6 2 2 5 2" xfId="9029" xr:uid="{285A04F3-6FB7-4F5B-8BC6-3FCCB88A082D}"/>
    <cellStyle name="Comma 5 6 2 2 5 2 2" xfId="19409" xr:uid="{1D6CE86A-4B28-4E17-B4CA-9401F4858BAC}"/>
    <cellStyle name="Comma 5 6 2 2 5 2 3" xfId="31033" xr:uid="{1EA9922A-E309-408C-BB74-3D1F5E1A14F2}"/>
    <cellStyle name="Comma 5 6 2 2 5 2 4" xfId="30693" xr:uid="{885FB70C-6BB5-4532-A96A-20D44FAFED30}"/>
    <cellStyle name="Comma 5 6 2 2 5 3" xfId="11862" xr:uid="{AA7B603D-CCF5-46C0-805C-CEDE698D7B9D}"/>
    <cellStyle name="Comma 5 6 2 2 5 3 2" xfId="22242" xr:uid="{AFB1E244-0332-4A88-A911-B4D13437BB6F}"/>
    <cellStyle name="Comma 5 6 2 2 5 4" xfId="28690" xr:uid="{0733BD59-3F00-421F-A046-E4A0EDF2EDAF}"/>
    <cellStyle name="Comma 5 6 2 2 5 5" xfId="26457" xr:uid="{3079EAE1-684B-4BD4-876B-9ECEB73EE7D2}"/>
    <cellStyle name="Comma 5 6 2 2 5 6" xfId="16576" xr:uid="{79B256E5-8985-4D8C-848D-75F1C654E724}"/>
    <cellStyle name="Comma 5 6 2 2 6" xfId="4871" xr:uid="{B5D55B10-0881-419C-B732-466306D768E8}"/>
    <cellStyle name="Comma 5 6 2 2 6 2" xfId="28495" xr:uid="{FD4128A6-B85A-433F-BEBA-57CCE7A19CA1}"/>
    <cellStyle name="Comma 5 6 2 2 6 3" xfId="27040" xr:uid="{C2FD6024-063C-4BB6-A319-41F4C7C9715C}"/>
    <cellStyle name="Comma 5 6 2 2 6 4" xfId="14163" xr:uid="{20DE546D-3E6E-442C-A8E9-AB799FE01011}"/>
    <cellStyle name="Comma 5 6 2 2 7" xfId="6616" xr:uid="{CE2FA26B-5BAF-4EA3-A162-02D41BDEF9B8}"/>
    <cellStyle name="Comma 5 6 2 2 7 2" xfId="16996" xr:uid="{8C122B7D-CDA4-4B20-8EE6-B2A18A27E27F}"/>
    <cellStyle name="Comma 5 6 2 2 8" xfId="9449" xr:uid="{493A5F72-E443-4750-8205-310134CA00FC}"/>
    <cellStyle name="Comma 5 6 2 2 8 2" xfId="19829" xr:uid="{FD82A86A-8BB1-4631-B78D-BB6CC76D7B97}"/>
    <cellStyle name="Comma 5 6 2 2 9" xfId="24442" xr:uid="{DBC2662B-0096-4825-97AB-0A53BE0D05F8}"/>
    <cellStyle name="Comma 5 6 2 3" xfId="1645" xr:uid="{00000000-0005-0000-0000-000032020000}"/>
    <cellStyle name="Comma 5 6 2 3 2" xfId="3037" xr:uid="{00000000-0005-0000-0000-0000CA010000}"/>
    <cellStyle name="Comma 5 6 2 3 2 2" xfId="8117" xr:uid="{23E0A0A0-0515-4440-8FC8-CE55588B6DD2}"/>
    <cellStyle name="Comma 5 6 2 3 2 2 2" xfId="28799" xr:uid="{671BDB14-243E-45CA-A23C-8F371B38EA75}"/>
    <cellStyle name="Comma 5 6 2 3 2 2 2 2" xfId="31219" xr:uid="{E754FD69-8023-47E5-8936-45EC17C01A95}"/>
    <cellStyle name="Comma 5 6 2 3 2 2 2 3" xfId="30695" xr:uid="{8B730094-61E6-4360-85C8-E6490B245982}"/>
    <cellStyle name="Comma 5 6 2 3 2 2 3" xfId="26239" xr:uid="{1C759D9A-2B57-4B81-B6D1-6564D25BFE66}"/>
    <cellStyle name="Comma 5 6 2 3 2 2 4" xfId="18497" xr:uid="{AA1167CE-168B-4A15-AC11-7ADE41422C75}"/>
    <cellStyle name="Comma 5 6 2 3 2 3" xfId="10950" xr:uid="{76F3881A-2D5E-4D63-B789-77D4C66CF866}"/>
    <cellStyle name="Comma 5 6 2 3 2 3 2" xfId="21330" xr:uid="{DD20E463-3FD4-42FE-B7B4-D5FC84C459A2}"/>
    <cellStyle name="Comma 5 6 2 3 2 4" xfId="25052" xr:uid="{745800EE-3017-450A-8B34-6DA470EE4EEE}"/>
    <cellStyle name="Comma 5 6 2 3 2 5" xfId="15664" xr:uid="{5090D05D-6DBC-4C7E-B89F-187F563DADDA}"/>
    <cellStyle name="Comma 5 6 2 3 3" xfId="3573" xr:uid="{00000000-0005-0000-0000-000032020000}"/>
    <cellStyle name="Comma 5 6 2 3 4" xfId="4400" xr:uid="{801E30CD-C57C-4AA0-AD44-E472084856B7}"/>
    <cellStyle name="Comma 5 6 2 3 4 2" xfId="9172" xr:uid="{A2245F6E-C818-462B-A577-BFD6A878F55E}"/>
    <cellStyle name="Comma 5 6 2 3 4 2 2" xfId="19552" xr:uid="{14D9B2EC-B766-4595-9CDC-448355EE4724}"/>
    <cellStyle name="Comma 5 6 2 3 4 2 3" xfId="31066" xr:uid="{0BCC3248-510F-4F80-AE31-2C20A5227116}"/>
    <cellStyle name="Comma 5 6 2 3 4 2 4" xfId="30694" xr:uid="{9A1704C5-92D3-4EC2-ABE4-64113981F989}"/>
    <cellStyle name="Comma 5 6 2 3 4 3" xfId="12005" xr:uid="{35882B78-1782-4B44-B952-8D8F152EFB59}"/>
    <cellStyle name="Comma 5 6 2 3 4 3 2" xfId="22385" xr:uid="{FDCEE5D9-8336-48C7-815D-C9B7E8AFD011}"/>
    <cellStyle name="Comma 5 6 2 3 4 4" xfId="16719" xr:uid="{56D238A3-EADF-4C6C-ABC2-259D1B9EC20B}"/>
    <cellStyle name="Comma 5 6 2 3 5" xfId="5577" xr:uid="{7DAFC742-BDFC-41FC-ABDD-C89BACF93A27}"/>
    <cellStyle name="Comma 5 6 2 3 5 2" xfId="29714" xr:uid="{4E272700-95C3-44A0-BF31-07E252DAB136}"/>
    <cellStyle name="Comma 5 6 2 3 5 2 2" xfId="30964" xr:uid="{AF3CA143-BBE9-44FB-93FF-A7145ECBFBE4}"/>
    <cellStyle name="Comma 5 6 2 3 6" xfId="22841" xr:uid="{3FBDAED5-388D-4D26-8D74-FFEB528015CE}"/>
    <cellStyle name="Comma 5 6 2 3 7" xfId="13541" xr:uid="{4651E5BC-44DB-49EC-9E1E-2E263F7FB541}"/>
    <cellStyle name="Comma 5 6 2 4" xfId="1646" xr:uid="{00000000-0005-0000-0000-000033020000}"/>
    <cellStyle name="Comma 5 6 2 4 2" xfId="3035" xr:uid="{00000000-0005-0000-0000-0000CB010000}"/>
    <cellStyle name="Comma 5 6 2 4 2 2" xfId="8115" xr:uid="{5EE1CF64-9D10-4519-BE5F-3CC0CCD2C426}"/>
    <cellStyle name="Comma 5 6 2 4 2 2 2" xfId="28797" xr:uid="{FC49F608-A2B9-4DAE-9F80-E69D118BB65C}"/>
    <cellStyle name="Comma 5 6 2 4 2 2 3" xfId="28250" xr:uid="{F93BFCD3-1F2B-43DD-96BE-336BBD34E889}"/>
    <cellStyle name="Comma 5 6 2 4 2 2 4" xfId="18495" xr:uid="{681A9550-561D-4D2B-8618-A8501797004F}"/>
    <cellStyle name="Comma 5 6 2 4 2 3" xfId="10948" xr:uid="{CE55CC3B-C858-449C-8599-4E031514088A}"/>
    <cellStyle name="Comma 5 6 2 4 2 3 2" xfId="21328" xr:uid="{33E04FD2-637C-43D6-9B1F-5240F7C246D5}"/>
    <cellStyle name="Comma 5 6 2 4 2 4" xfId="23232" xr:uid="{EBC3B05A-7A0A-438A-8E96-15B08D86831D}"/>
    <cellStyle name="Comma 5 6 2 4 2 5" xfId="15662" xr:uid="{9E52C520-ED29-4051-AAED-430610354ED6}"/>
    <cellStyle name="Comma 5 6 2 4 3" xfId="3688" xr:uid="{00000000-0005-0000-0000-000033020000}"/>
    <cellStyle name="Comma 5 6 2 4 4" xfId="5578" xr:uid="{71C6AC17-1809-4613-A9BC-C403E4D7EDC1}"/>
    <cellStyle name="Comma 5 6 2 4 4 2" xfId="29944" xr:uid="{9FB3FC22-56A3-44B5-87A0-EBCF4B7BBF43}"/>
    <cellStyle name="Comma 5 6 2 4 5" xfId="23077" xr:uid="{05CE79C8-0595-4073-995E-F515BE239074}"/>
    <cellStyle name="Comma 5 6 2 4 6" xfId="13539" xr:uid="{123920D6-4E19-4240-B326-B292C9E4F685}"/>
    <cellStyle name="Comma 5 6 2 5" xfId="1641" xr:uid="{00000000-0005-0000-0000-000034020000}"/>
    <cellStyle name="Comma 5 6 2 5 2" xfId="2653" xr:uid="{00000000-0005-0000-0000-0000CC010000}"/>
    <cellStyle name="Comma 5 6 2 5 2 2" xfId="7778" xr:uid="{760C978A-BC3A-4099-B272-60CBCFE1F49B}"/>
    <cellStyle name="Comma 5 6 2 5 2 2 2" xfId="18158" xr:uid="{2B4F0818-04F1-4A3E-90AA-FE9F67CABD12}"/>
    <cellStyle name="Comma 5 6 2 5 2 3" xfId="10611" xr:uid="{7AA3840D-60B5-4811-AB3A-C2D763B540B5}"/>
    <cellStyle name="Comma 5 6 2 5 2 3 2" xfId="20991" xr:uid="{C3848658-C243-4766-91B7-F43B4247BE32}"/>
    <cellStyle name="Comma 5 6 2 5 2 4" xfId="27022" xr:uid="{14B37001-6DB6-47D9-8135-F7341B2B6043}"/>
    <cellStyle name="Comma 5 6 2 5 2 5" xfId="28048" xr:uid="{FC30BF35-A10F-4B9E-A7FB-BF166BA75823}"/>
    <cellStyle name="Comma 5 6 2 5 2 6" xfId="15325" xr:uid="{8D630E77-B1F3-4F87-9EBE-468BD74161CE}"/>
    <cellStyle name="Comma 5 6 2 5 3" xfId="3569" xr:uid="{00000000-0005-0000-0000-000034020000}"/>
    <cellStyle name="Comma 5 6 2 5 4" xfId="5575" xr:uid="{15CA7CF0-8774-44B8-89C4-66779EB5AB03}"/>
    <cellStyle name="Comma 5 6 2 5 4 2" xfId="29888" xr:uid="{BA1CDCF9-FD46-4D60-8CA7-A7079119BBF5}"/>
    <cellStyle name="Comma 5 6 2 5 5" xfId="23182" xr:uid="{B695C334-6D1D-4BA0-B65E-4327AA00C741}"/>
    <cellStyle name="Comma 5 6 2 5 6" xfId="13055" xr:uid="{3F962ED6-CBA7-4F78-907C-74062DC5C426}"/>
    <cellStyle name="Comma 5 6 2 6" xfId="2275" xr:uid="{00000000-0005-0000-0000-0000C7010000}"/>
    <cellStyle name="Comma 5 6 2 6 2" xfId="7402" xr:uid="{55AA8196-864E-4FAA-8F38-8D933D4F67BF}"/>
    <cellStyle name="Comma 5 6 2 6 2 2" xfId="17782" xr:uid="{C063C035-9AC4-4188-9411-57900EC33309}"/>
    <cellStyle name="Comma 5 6 2 6 3" xfId="10235" xr:uid="{E5CAEABC-95FB-49C6-B95D-77795AB6341F}"/>
    <cellStyle name="Comma 5 6 2 6 3 2" xfId="20615" xr:uid="{B66BB9E8-0F84-4162-915D-02AB7DEBA8AA}"/>
    <cellStyle name="Comma 5 6 2 6 4" xfId="22975" xr:uid="{703D8A09-5AB2-4384-B084-DFBDDF5134A9}"/>
    <cellStyle name="Comma 5 6 2 6 5" xfId="26450" xr:uid="{33747A0D-B40C-45E9-9527-F5B33B70402A}"/>
    <cellStyle name="Comma 5 6 2 6 6" xfId="14949" xr:uid="{1F7EDEBB-CF6F-429D-A222-FF76750F2126}"/>
    <cellStyle name="Comma 5 6 2 7" xfId="3816" xr:uid="{B4AAABA5-2912-46C4-A8A7-5D7C242BB3E0}"/>
    <cellStyle name="Comma 5 6 2 7 2" xfId="8650" xr:uid="{505361DD-BC03-414D-B75F-B325FF6A087B}"/>
    <cellStyle name="Comma 5 6 2 7 2 2" xfId="19030" xr:uid="{B5825790-102F-4786-BFC8-CA5B7795FBB2}"/>
    <cellStyle name="Comma 5 6 2 7 3" xfId="11483" xr:uid="{291CBEEB-96E2-4CE2-92F5-992FFCAAB487}"/>
    <cellStyle name="Comma 5 6 2 7 3 2" xfId="21863" xr:uid="{2ADB1291-B0DB-4F88-9875-C60D450EDD3C}"/>
    <cellStyle name="Comma 5 6 2 7 4" xfId="26445" xr:uid="{A599851F-1443-4C53-AD67-76E79E60D3E9}"/>
    <cellStyle name="Comma 5 6 2 7 5" xfId="26373" xr:uid="{1A9D8B69-476D-44F6-966C-060DEC326322}"/>
    <cellStyle name="Comma 5 6 2 7 6" xfId="16197" xr:uid="{0561A9D7-E3C0-4658-9A12-427315DCB20E}"/>
    <cellStyle name="Comma 5 6 2 8" xfId="4870" xr:uid="{3E8F4A8B-934A-488E-B0D8-9CDBF3BAF43D}"/>
    <cellStyle name="Comma 5 6 2 8 2" xfId="14162" xr:uid="{6135CAAB-BC69-4100-9762-167B1382FD8C}"/>
    <cellStyle name="Comma 5 6 2 9" xfId="6615" xr:uid="{F76A3232-5316-48AB-B1C1-521032568CB1}"/>
    <cellStyle name="Comma 5 6 2 9 2" xfId="16995" xr:uid="{8E3E216E-86EF-454F-91CB-3A0F6E6FCD17}"/>
    <cellStyle name="Comma 5 6 3" xfId="479" xr:uid="{00000000-0005-0000-0000-000035020000}"/>
    <cellStyle name="Comma 5 6 3 10" xfId="12665" xr:uid="{9A4BCD8E-F5B8-42BC-A351-057634D261C4}"/>
    <cellStyle name="Comma 5 6 3 2" xfId="1648" xr:uid="{00000000-0005-0000-0000-000036020000}"/>
    <cellStyle name="Comma 5 6 3 2 2" xfId="3038" xr:uid="{00000000-0005-0000-0000-0000CE010000}"/>
    <cellStyle name="Comma 5 6 3 2 2 2" xfId="8118" xr:uid="{2988140F-C9BB-4F35-BE88-8B632235552C}"/>
    <cellStyle name="Comma 5 6 3 2 2 2 2" xfId="28800" xr:uid="{15CF8EA8-D872-4A1A-BBD9-2FBA5C11DD5A}"/>
    <cellStyle name="Comma 5 6 3 2 2 2 3" xfId="26472" xr:uid="{514830B1-160E-4F8B-9AB5-3550D757909B}"/>
    <cellStyle name="Comma 5 6 3 2 2 2 4" xfId="18498" xr:uid="{AAC7EE76-4F4E-4C78-BEAC-B2E459246B53}"/>
    <cellStyle name="Comma 5 6 3 2 2 3" xfId="10951" xr:uid="{6651C9F7-8EE7-4D75-AC11-54ED3950982A}"/>
    <cellStyle name="Comma 5 6 3 2 2 3 2" xfId="21331" xr:uid="{6EE81B4D-AED8-464B-BF44-6E2802D87D53}"/>
    <cellStyle name="Comma 5 6 3 2 2 4" xfId="25810" xr:uid="{56264640-B7B6-4259-88CF-94ABC0784962}"/>
    <cellStyle name="Comma 5 6 3 2 2 5" xfId="15665" xr:uid="{51AFB86B-CB9C-4C17-A951-DCC2815DA1FB}"/>
    <cellStyle name="Comma 5 6 3 2 3" xfId="3537" xr:uid="{00000000-0005-0000-0000-000036020000}"/>
    <cellStyle name="Comma 5 6 3 2 4" xfId="5579" xr:uid="{8D6F4F08-AEE7-4E1C-9695-7E8F22B5E68C}"/>
    <cellStyle name="Comma 5 6 3 2 4 2" xfId="29946" xr:uid="{8B1B28A8-133C-4516-A9F3-7FE36BF04379}"/>
    <cellStyle name="Comma 5 6 3 2 5" xfId="24535" xr:uid="{3605F36D-2DA4-4E1E-B5B2-7275CC3D770B}"/>
    <cellStyle name="Comma 5 6 3 2 6" xfId="13542" xr:uid="{10618A8C-FF4F-43A9-8C44-8968BE992A4F}"/>
    <cellStyle name="Comma 5 6 3 3" xfId="1649" xr:uid="{00000000-0005-0000-0000-000037020000}"/>
    <cellStyle name="Comma 5 6 3 3 2" xfId="2670" xr:uid="{00000000-0005-0000-0000-0000CF010000}"/>
    <cellStyle name="Comma 5 6 3 3 2 2" xfId="7794" xr:uid="{FC4E818E-86CA-4871-A53F-6AE683E00537}"/>
    <cellStyle name="Comma 5 6 3 3 2 2 2" xfId="18174" xr:uid="{A6F7B1FA-D58C-4E72-B7F5-1DA4608A0506}"/>
    <cellStyle name="Comma 5 6 3 3 2 3" xfId="10627" xr:uid="{466915EA-A5DE-480D-873A-773BC4A7C5B4}"/>
    <cellStyle name="Comma 5 6 3 3 2 3 2" xfId="21007" xr:uid="{58DD9EC1-7FAE-451B-B84B-7FF34BA949B1}"/>
    <cellStyle name="Comma 5 6 3 3 2 4" xfId="15341" xr:uid="{CBFC83F7-B5FD-47E9-9402-9883DBB0922C}"/>
    <cellStyle name="Comma 5 6 3 3 2 5" xfId="30428" xr:uid="{ED4880D0-7E90-4301-AA4F-4731D701629B}"/>
    <cellStyle name="Comma 5 6 3 3 3" xfId="3539" xr:uid="{00000000-0005-0000-0000-000037020000}"/>
    <cellStyle name="Comma 5 6 3 3 4" xfId="5580" xr:uid="{761EBF54-5B24-4AA9-86E2-6BDAAF962FA7}"/>
    <cellStyle name="Comma 5 6 3 3 4 2" xfId="29897" xr:uid="{AB4FD6CD-0861-47AC-BFF8-0942381BE83B}"/>
    <cellStyle name="Comma 5 6 3 3 5" xfId="22820" xr:uid="{414F5BD6-9601-4501-97FD-1B91957F007A}"/>
    <cellStyle name="Comma 5 6 3 3 6" xfId="13074" xr:uid="{EFA9F08E-5102-40A7-B488-32F84DE311D1}"/>
    <cellStyle name="Comma 5 6 3 4" xfId="1647" xr:uid="{00000000-0005-0000-0000-000038020000}"/>
    <cellStyle name="Comma 5 6 3 4 2" xfId="4655" xr:uid="{96B839EE-44EA-4FBB-9175-77FE529D3877}"/>
    <cellStyle name="Comma 5 6 3 4 2 2" xfId="9407" xr:uid="{630F016D-D656-47E0-9F46-225F3907DBA3}"/>
    <cellStyle name="Comma 5 6 3 4 2 2 2" xfId="19787" xr:uid="{96E2F542-CA8D-4ECC-9D80-96C38592BB84}"/>
    <cellStyle name="Comma 5 6 3 4 2 3" xfId="12240" xr:uid="{F19B67DB-29E6-4352-AFB8-B111561F27E7}"/>
    <cellStyle name="Comma 5 6 3 4 2 3 2" xfId="22620" xr:uid="{1F87520B-F67C-418A-B875-7FAAFF828D33}"/>
    <cellStyle name="Comma 5 6 3 4 2 4" xfId="28277" xr:uid="{21A54E6A-310D-4239-8B26-446127D07DBF}"/>
    <cellStyle name="Comma 5 6 3 4 2 5" xfId="26647" xr:uid="{1B152A18-1C82-4286-836C-A679DC640C6A}"/>
    <cellStyle name="Comma 5 6 3 4 2 6" xfId="16954" xr:uid="{0487E457-D63A-4098-84BA-4D4BC076AA8F}"/>
    <cellStyle name="Comma 5 6 3 4 3" xfId="24252" xr:uid="{605FDD89-0425-4367-8C3B-784B5D425380}"/>
    <cellStyle name="Comma 5 6 3 5" xfId="4122" xr:uid="{DF63986C-EEEC-420A-A145-91C5AAECDE50}"/>
    <cellStyle name="Comma 5 6 3 5 2" xfId="8894" xr:uid="{5901397A-C167-4D60-9058-B5323971A03C}"/>
    <cellStyle name="Comma 5 6 3 5 2 2" xfId="29006" xr:uid="{E9821182-F511-459C-8200-A6ACE1605CCE}"/>
    <cellStyle name="Comma 5 6 3 5 2 3" xfId="27074" xr:uid="{AA58A71E-A9E2-47FF-A519-0B5400D31F1E}"/>
    <cellStyle name="Comma 5 6 3 5 2 4" xfId="19274" xr:uid="{537EFCF4-5CA5-4F86-8653-BC297AE15835}"/>
    <cellStyle name="Comma 5 6 3 5 2 5" xfId="31008" xr:uid="{B8E6B64A-486D-4071-8DC3-AA330959E8E0}"/>
    <cellStyle name="Comma 5 6 3 5 3" xfId="11727" xr:uid="{31C10FCD-B77E-4316-A776-403BF58FAB36}"/>
    <cellStyle name="Comma 5 6 3 5 3 2" xfId="22107" xr:uid="{E8D6B2DA-D8E8-4FC4-BBC5-E6A7E0071C73}"/>
    <cellStyle name="Comma 5 6 3 5 4" xfId="25651" xr:uid="{978D8406-2F72-4AD1-90F1-6B8A28C381C1}"/>
    <cellStyle name="Comma 5 6 3 5 5" xfId="16441" xr:uid="{C75A4B7E-E15F-49D1-A402-7902E8917AC0}"/>
    <cellStyle name="Comma 5 6 3 6" xfId="4872" xr:uid="{62C1F978-25D8-4CC1-9BA5-9A9C3B52A758}"/>
    <cellStyle name="Comma 5 6 3 6 2" xfId="28688" xr:uid="{7979634E-E2D5-43B6-BABA-61DBAA353967}"/>
    <cellStyle name="Comma 5 6 3 6 3" xfId="26007" xr:uid="{9332BC9F-0C97-4623-974D-D0703A9F521C}"/>
    <cellStyle name="Comma 5 6 3 6 4" xfId="14164" xr:uid="{C4FD2E18-8907-418E-BEFD-599F2FBB4D80}"/>
    <cellStyle name="Comma 5 6 3 7" xfId="6617" xr:uid="{7B8BE26E-8EB7-40A6-8C1F-A5C8F82DD8AB}"/>
    <cellStyle name="Comma 5 6 3 7 2" xfId="26274" xr:uid="{47A7EEA5-49CD-448B-AF24-B40E545AFC4C}"/>
    <cellStyle name="Comma 5 6 3 7 3" xfId="27405" xr:uid="{CC90C86D-535E-4CD2-9515-9AFB75C393D7}"/>
    <cellStyle name="Comma 5 6 3 7 4" xfId="16997" xr:uid="{B82D5362-48A2-4270-B9FB-2ACCDDD72ED1}"/>
    <cellStyle name="Comma 5 6 3 8" xfId="9450" xr:uid="{1A55361D-A709-4349-9372-B9ADC2352EFB}"/>
    <cellStyle name="Comma 5 6 3 8 2" xfId="19830" xr:uid="{918C8C6A-4561-4334-BA22-26C3070BF72F}"/>
    <cellStyle name="Comma 5 6 3 9" xfId="24349" xr:uid="{725B2A9C-E526-44FB-94FB-67F2A605326F}"/>
    <cellStyle name="Comma 5 6 4" xfId="480" xr:uid="{00000000-0005-0000-0000-000039020000}"/>
    <cellStyle name="Comma 5 6 4 10" xfId="13543" xr:uid="{69DFF61A-3937-4D61-A1C6-BCFA084C7E61}"/>
    <cellStyle name="Comma 5 6 4 2" xfId="1651" xr:uid="{00000000-0005-0000-0000-00003A020000}"/>
    <cellStyle name="Comma 5 6 4 2 2" xfId="23231" xr:uid="{631D18D8-9F14-4EF0-8240-8FC074BE2970}"/>
    <cellStyle name="Comma 5 6 4 2 2 2" xfId="29832" xr:uid="{ACAEC5BD-7D04-4A07-8311-C37FECBDA470}"/>
    <cellStyle name="Comma 5 6 4 2 2 2 2" xfId="30697" xr:uid="{6FD28594-8527-46A9-81FF-53A5969F8A03}"/>
    <cellStyle name="Comma 5 6 4 2 3" xfId="23616" xr:uid="{EB20E96A-ABBE-4405-A83A-0C56D225D782}"/>
    <cellStyle name="Comma 5 6 4 2 4" xfId="30050" xr:uid="{55CA51AD-2F4D-46A7-8227-ED4BBA99702B}"/>
    <cellStyle name="Comma 5 6 4 3" xfId="1652" xr:uid="{00000000-0005-0000-0000-00003B020000}"/>
    <cellStyle name="Comma 5 6 4 4" xfId="1650" xr:uid="{00000000-0005-0000-0000-00003C020000}"/>
    <cellStyle name="Comma 5 6 4 5" xfId="4401" xr:uid="{DCD7CC65-2C6B-43C4-8785-9E881C1BCA13}"/>
    <cellStyle name="Comma 5 6 4 5 2" xfId="9173" xr:uid="{29D46A5B-5EF4-4D5F-A22D-461AEE36AEE4}"/>
    <cellStyle name="Comma 5 6 4 5 2 2" xfId="19553" xr:uid="{915B69A5-F130-476E-A455-3362F3718E7A}"/>
    <cellStyle name="Comma 5 6 4 5 2 3" xfId="31067" xr:uid="{F2786672-7DFE-4FB0-BA25-C00762325A99}"/>
    <cellStyle name="Comma 5 6 4 5 2 4" xfId="30696" xr:uid="{4B424C80-EECD-4381-B558-D0681B8D1102}"/>
    <cellStyle name="Comma 5 6 4 5 3" xfId="12006" xr:uid="{F056B21E-8EEC-42D1-A5EC-AC363C419105}"/>
    <cellStyle name="Comma 5 6 4 5 3 2" xfId="22386" xr:uid="{6193C099-469F-4BED-9B2E-5342B05049AB}"/>
    <cellStyle name="Comma 5 6 4 5 4" xfId="16720" xr:uid="{101AE1AE-F90A-41ED-876F-AC99EDFE262D}"/>
    <cellStyle name="Comma 5 6 4 6" xfId="4873" xr:uid="{606B6403-7A80-4C7A-AB8E-023D16F4F682}"/>
    <cellStyle name="Comma 5 6 4 6 2" xfId="14165" xr:uid="{AAE9E0B8-5207-490D-B683-5B8B2029A3E9}"/>
    <cellStyle name="Comma 5 6 4 7" xfId="6618" xr:uid="{D8BDED57-485A-4A5D-A931-A9573409E00D}"/>
    <cellStyle name="Comma 5 6 4 7 2" xfId="16998" xr:uid="{4FDFD70E-F66A-4013-9215-3448C2947268}"/>
    <cellStyle name="Comma 5 6 4 8" xfId="9451" xr:uid="{7331E9E2-6F0D-46C8-9F00-16E1BAED187C}"/>
    <cellStyle name="Comma 5 6 4 8 2" xfId="19831" xr:uid="{982F0F29-74E0-425B-826B-D189FCA037A6}"/>
    <cellStyle name="Comma 5 6 4 9" xfId="24590" xr:uid="{E92AF8D2-F737-4F3F-8E21-3899B629C4BC}"/>
    <cellStyle name="Comma 5 6 5" xfId="1653" xr:uid="{00000000-0005-0000-0000-00003D020000}"/>
    <cellStyle name="Comma 5 6 5 2" xfId="2870" xr:uid="{00000000-0005-0000-0000-0000D1010000}"/>
    <cellStyle name="Comma 5 6 5 2 2" xfId="7987" xr:uid="{A4168C2C-017A-4E86-848B-D43FC33D9E71}"/>
    <cellStyle name="Comma 5 6 5 2 2 2" xfId="28257" xr:uid="{5F5CF18B-E883-4239-80F4-25A57F9ABFF8}"/>
    <cellStyle name="Comma 5 6 5 2 2 2 2" xfId="31204" xr:uid="{7D4C9951-2CC3-4A50-BBC9-67EE0E29863D}"/>
    <cellStyle name="Comma 5 6 5 2 2 2 3" xfId="30698" xr:uid="{776FC7D4-7BCD-4D98-A3F7-74BEEC5CD323}"/>
    <cellStyle name="Comma 5 6 5 2 2 3" xfId="27866" xr:uid="{C54C1D54-1B79-487A-9CB9-DFE7AE2A9CD6}"/>
    <cellStyle name="Comma 5 6 5 2 2 4" xfId="18367" xr:uid="{58248E8F-2F5A-4FBC-BA63-B8901727DC47}"/>
    <cellStyle name="Comma 5 6 5 2 3" xfId="10820" xr:uid="{78AA1DAD-4757-4283-9FE6-DE180516122E}"/>
    <cellStyle name="Comma 5 6 5 2 3 2" xfId="21200" xr:uid="{0F318335-83CE-4969-9344-703F784264E8}"/>
    <cellStyle name="Comma 5 6 5 2 4" xfId="24842" xr:uid="{58FE6BB2-A654-4842-9D03-347B90CB102C}"/>
    <cellStyle name="Comma 5 6 5 2 5" xfId="15534" xr:uid="{90E983AF-E2A7-47E2-8A74-579B8D03F159}"/>
    <cellStyle name="Comma 5 6 5 3" xfId="3540" xr:uid="{00000000-0005-0000-0000-00003D020000}"/>
    <cellStyle name="Comma 5 6 5 4" xfId="5581" xr:uid="{F71FC95D-44D7-4567-A472-4307DC68F426}"/>
    <cellStyle name="Comma 5 6 5 4 2" xfId="29841" xr:uid="{C378B11F-FE1B-4D48-8F76-B07AE9EB0C13}"/>
    <cellStyle name="Comma 5 6 5 5" xfId="22674" xr:uid="{55490A9E-01D7-460C-A9F7-9F91E148E222}"/>
    <cellStyle name="Comma 5 6 5 6" xfId="13363" xr:uid="{EA787D51-6E05-4DA2-BB3C-931FD37A02C3}"/>
    <cellStyle name="Comma 5 6 6" xfId="1654" xr:uid="{00000000-0005-0000-0000-00003E020000}"/>
    <cellStyle name="Comma 5 6 6 2" xfId="2502" xr:uid="{00000000-0005-0000-0000-0000D2010000}"/>
    <cellStyle name="Comma 5 6 6 2 2" xfId="7627" xr:uid="{1BEB08BA-662C-4878-B2D9-0F34C8877877}"/>
    <cellStyle name="Comma 5 6 6 2 2 2" xfId="18007" xr:uid="{BD27081A-33EF-4C77-96E7-2C5D52AB2CB3}"/>
    <cellStyle name="Comma 5 6 6 2 3" xfId="10460" xr:uid="{B1DF0B21-DA5F-41AD-B192-AC41182AEEC6}"/>
    <cellStyle name="Comma 5 6 6 2 3 2" xfId="20840" xr:uid="{BF5CE5FE-3EF1-4520-BDE5-A886A7DBD274}"/>
    <cellStyle name="Comma 5 6 6 2 4" xfId="27699" xr:uid="{ABFDF23C-0423-457C-83B1-A087B20ABBEA}"/>
    <cellStyle name="Comma 5 6 6 2 5" xfId="27362" xr:uid="{F19CC4E9-508D-499B-8F9E-0BA9B4616EF6}"/>
    <cellStyle name="Comma 5 6 6 2 6" xfId="15174" xr:uid="{7FD278A5-F30B-4C06-B250-225256092BE0}"/>
    <cellStyle name="Comma 5 6 6 3" xfId="3542" xr:uid="{00000000-0005-0000-0000-00003E020000}"/>
    <cellStyle name="Comma 5 6 6 4" xfId="5582" xr:uid="{C299B670-1E97-4C26-B434-264A76914A49}"/>
    <cellStyle name="Comma 5 6 6 4 2" xfId="29870" xr:uid="{C06840A9-7BF7-48E8-BD43-5AA0864EF63B}"/>
    <cellStyle name="Comma 5 6 6 5" xfId="23725" xr:uid="{5713D575-9C81-4804-B1A8-F5DE5B0FFABF}"/>
    <cellStyle name="Comma 5 6 6 6" xfId="12890" xr:uid="{FB173E75-DA18-4987-8EEB-D3CA7E70D2C0}"/>
    <cellStyle name="Comma 5 6 7" xfId="1640" xr:uid="{00000000-0005-0000-0000-00003F020000}"/>
    <cellStyle name="Comma 5 6 7 2" xfId="2258" xr:uid="{00000000-0005-0000-0000-0000C6010000}"/>
    <cellStyle name="Comma 5 6 7 2 2" xfId="7385" xr:uid="{B1ADE0B4-0841-4EA0-8361-A573FE98E495}"/>
    <cellStyle name="Comma 5 6 7 2 2 2" xfId="17765" xr:uid="{35FCECEC-1608-4E78-8E5B-E19FCE3F68EB}"/>
    <cellStyle name="Comma 5 6 7 2 3" xfId="10218" xr:uid="{5D91E43A-ED10-41E3-9D74-036AA5B5FE1B}"/>
    <cellStyle name="Comma 5 6 7 2 3 2" xfId="20598" xr:uid="{B2E5C644-A4CF-49A9-AA57-CA35A1AF6478}"/>
    <cellStyle name="Comma 5 6 7 2 4" xfId="28490" xr:uid="{9A66F825-2F8B-4320-A260-883602AAA4D7}"/>
    <cellStyle name="Comma 5 6 7 2 5" xfId="25898" xr:uid="{3DDE40A2-D002-44C3-BB89-D8C7AFCBCEAB}"/>
    <cellStyle name="Comma 5 6 7 2 6" xfId="14932" xr:uid="{9070B726-4E0F-4A72-B935-ED3611F82692}"/>
    <cellStyle name="Comma 5 6 7 3" xfId="3681" xr:uid="{00000000-0005-0000-0000-00003F020000}"/>
    <cellStyle name="Comma 5 6 7 4" xfId="23676" xr:uid="{98C2CE82-9E9A-455F-9994-C8EBEE219C54}"/>
    <cellStyle name="Comma 5 6 8" xfId="3862" xr:uid="{75645FB4-205D-4E97-ABC5-C721ABB9F46B}"/>
    <cellStyle name="Comma 5 6 8 2" xfId="8694" xr:uid="{9C4DAFBF-0377-441E-B8E5-C883A9095C2E}"/>
    <cellStyle name="Comma 5 6 8 2 2" xfId="19074" xr:uid="{B509ABE0-D8C4-4066-83AA-AE80A9FA47F9}"/>
    <cellStyle name="Comma 5 6 8 3" xfId="11527" xr:uid="{8BBD3814-0477-4211-98F9-083CA8A425D3}"/>
    <cellStyle name="Comma 5 6 8 3 2" xfId="21907" xr:uid="{41DAC589-E123-4832-BCB0-093350FF3653}"/>
    <cellStyle name="Comma 5 6 8 4" xfId="26490" xr:uid="{5A3E59E1-46B3-4497-B3B1-54407837B839}"/>
    <cellStyle name="Comma 5 6 8 5" xfId="27286" xr:uid="{C2C9EF68-7E4B-49EF-B522-A266D5396DCF}"/>
    <cellStyle name="Comma 5 6 8 6" xfId="16241" xr:uid="{9E8CB0D6-6B8E-4477-B094-490FBDC1FBC1}"/>
    <cellStyle name="Comma 5 6 9" xfId="4869" xr:uid="{C6A25E47-8C83-4DB5-8384-5642D1F451D1}"/>
    <cellStyle name="Comma 5 6 9 2" xfId="28492" xr:uid="{17BF5DBF-6F50-48C0-B849-55785DDD8055}"/>
    <cellStyle name="Comma 5 6 9 3" xfId="26491" xr:uid="{C62C78BA-C0F0-45C9-8AE1-A73B68B1AD84}"/>
    <cellStyle name="Comma 5 6 9 4" xfId="14161" xr:uid="{B80FD583-A4D1-422C-8EF7-CDF096FE6F6F}"/>
    <cellStyle name="Comma 5 7" xfId="481" xr:uid="{00000000-0005-0000-0000-000040020000}"/>
    <cellStyle name="Comma 5 7 10" xfId="6619" xr:uid="{14EE97B8-3107-4485-AD21-11E6538925C2}"/>
    <cellStyle name="Comma 5 7 10 2" xfId="16999" xr:uid="{5CBD8036-72DA-473D-8A8A-0E93E593676C}"/>
    <cellStyle name="Comma 5 7 11" xfId="9452" xr:uid="{CBC3D018-F339-48CA-809A-9BD129D1579D}"/>
    <cellStyle name="Comma 5 7 11 2" xfId="19832" xr:uid="{6D1C1702-DB26-4213-A813-D47E860EB7BE}"/>
    <cellStyle name="Comma 5 7 12" xfId="24089" xr:uid="{730B1F54-6836-4D9C-81FE-2FB8C980C0BD}"/>
    <cellStyle name="Comma 5 7 13" xfId="12508" xr:uid="{66F9A521-1AD4-4187-BA8A-DB446B7A9868}"/>
    <cellStyle name="Comma 5 7 2" xfId="482" xr:uid="{00000000-0005-0000-0000-000041020000}"/>
    <cellStyle name="Comma 5 7 2 10" xfId="24573" xr:uid="{4F2F782D-5870-4461-A2CB-636E40F9A215}"/>
    <cellStyle name="Comma 5 7 2 11" xfId="12666" xr:uid="{8E6FD8F7-43D2-4EB7-8A0D-38A637E02AD2}"/>
    <cellStyle name="Comma 5 7 2 2" xfId="483" xr:uid="{00000000-0005-0000-0000-000042020000}"/>
    <cellStyle name="Comma 5 7 2 2 2" xfId="1658" xr:uid="{00000000-0005-0000-0000-000043020000}"/>
    <cellStyle name="Comma 5 7 2 2 2 2" xfId="23366" xr:uid="{1634567F-8A14-4929-8EE8-848E60E811A4}"/>
    <cellStyle name="Comma 5 7 2 2 2 2 2" xfId="29734" xr:uid="{FE2222D0-7793-40F0-A436-798F90E6F940}"/>
    <cellStyle name="Comma 5 7 2 2 2 2 2 2" xfId="30700" xr:uid="{9BD97334-2881-445B-A34E-42326F312AE5}"/>
    <cellStyle name="Comma 5 7 2 2 2 3" xfId="25602" xr:uid="{2E4144DF-BA35-444A-B073-CD4ECDA4E41B}"/>
    <cellStyle name="Comma 5 7 2 2 2 4" xfId="30051" xr:uid="{9E34B2C9-B31D-4C5D-8B66-EEB757494DBF}"/>
    <cellStyle name="Comma 5 7 2 2 3" xfId="1659" xr:uid="{00000000-0005-0000-0000-000044020000}"/>
    <cellStyle name="Comma 5 7 2 2 3 2" xfId="26635" xr:uid="{5556106A-FC6B-4A1F-BCE2-D4D23FB55ECF}"/>
    <cellStyle name="Comma 5 7 2 2 3 3" xfId="26990" xr:uid="{79683DFE-2E88-4A76-9341-AE0DCE02312A}"/>
    <cellStyle name="Comma 5 7 2 2 4" xfId="1657" xr:uid="{00000000-0005-0000-0000-000045020000}"/>
    <cellStyle name="Comma 5 7 2 2 5" xfId="4876" xr:uid="{662677CF-EED7-4EE9-A1F4-218A4809BCE7}"/>
    <cellStyle name="Comma 5 7 2 2 5 2" xfId="26536" xr:uid="{2AA00ACA-3F70-4143-882E-9AB90CBCFDA9}"/>
    <cellStyle name="Comma 5 7 2 2 5 2 2" xfId="31178" xr:uid="{0FF2F87E-EA1D-4F08-B923-8F0B3224573A}"/>
    <cellStyle name="Comma 5 7 2 2 5 2 3" xfId="30699" xr:uid="{A84E266A-6C4D-48FB-B0F5-7AE41F9D8B5F}"/>
    <cellStyle name="Comma 5 7 2 2 5 3" xfId="26332" xr:uid="{DC4C886B-FA07-433C-8E3D-E3869D9D293F}"/>
    <cellStyle name="Comma 5 7 2 2 5 4" xfId="14168" xr:uid="{11D3F6A0-2075-4D5B-886A-9165B7D14B04}"/>
    <cellStyle name="Comma 5 7 2 2 6" xfId="6621" xr:uid="{1663967D-20F1-45F3-ACE2-E60A145759CC}"/>
    <cellStyle name="Comma 5 7 2 2 6 2" xfId="17001" xr:uid="{40A5B1FA-4FD8-4C4C-9CCE-C8EF4F188AD0}"/>
    <cellStyle name="Comma 5 7 2 2 7" xfId="9454" xr:uid="{97B3FDC4-0CBD-4885-BFCD-715739C8CD60}"/>
    <cellStyle name="Comma 5 7 2 2 7 2" xfId="19834" xr:uid="{1C7A9CF3-0EA0-4CBB-AB63-A14EBACE1599}"/>
    <cellStyle name="Comma 5 7 2 2 8" xfId="24471" xr:uid="{F8F1E486-2341-40EC-80C1-2B7172C7D86B}"/>
    <cellStyle name="Comma 5 7 2 2 9" xfId="13544" xr:uid="{305B0BF6-F862-44A4-BF42-178CF9A94E26}"/>
    <cellStyle name="Comma 5 7 2 3" xfId="1660" xr:uid="{00000000-0005-0000-0000-000046020000}"/>
    <cellStyle name="Comma 5 7 2 3 2" xfId="2671" xr:uid="{00000000-0005-0000-0000-0000D6010000}"/>
    <cellStyle name="Comma 5 7 2 3 2 2" xfId="7795" xr:uid="{13AA3425-DA08-49E7-8A0E-AF84A7626225}"/>
    <cellStyle name="Comma 5 7 2 3 2 2 2" xfId="18175" xr:uid="{846E0AB7-6954-4E03-AD74-1E9D6DC8BA7D}"/>
    <cellStyle name="Comma 5 7 2 3 2 3" xfId="10628" xr:uid="{BB9D0CC4-E015-488B-9CCE-E31DBCA3579D}"/>
    <cellStyle name="Comma 5 7 2 3 2 3 2" xfId="21008" xr:uid="{68F76178-87A8-4557-8677-E967A2D7086C}"/>
    <cellStyle name="Comma 5 7 2 3 2 4" xfId="15342" xr:uid="{190957A6-4825-4713-AF5A-F13B9F2FAB46}"/>
    <cellStyle name="Comma 5 7 2 3 2 5" xfId="30429" xr:uid="{73CA2C10-218A-4D2A-81E4-A47A78477738}"/>
    <cellStyle name="Comma 5 7 2 3 3" xfId="3541" xr:uid="{00000000-0005-0000-0000-000046020000}"/>
    <cellStyle name="Comma 5 7 2 3 4" xfId="5583" xr:uid="{F1C4E9C9-E7C5-4999-9F4B-6A3BEE167DF3}"/>
    <cellStyle name="Comma 5 7 2 3 4 2" xfId="29750" xr:uid="{9A070076-FD0C-4E69-84C5-AB1037CE374D}"/>
    <cellStyle name="Comma 5 7 2 3 5" xfId="25179" xr:uid="{5683F0CD-3BA8-4FCE-9083-BEF5A0F955FE}"/>
    <cellStyle name="Comma 5 7 2 3 6" xfId="13076" xr:uid="{20152E85-0F02-4F68-B0EF-188D729F7246}"/>
    <cellStyle name="Comma 5 7 2 4" xfId="1661" xr:uid="{00000000-0005-0000-0000-000047020000}"/>
    <cellStyle name="Comma 5 7 2 4 2" xfId="4681" xr:uid="{8FBE2D01-7106-47CC-A850-387B386B4D74}"/>
    <cellStyle name="Comma 5 7 2 4 2 2" xfId="9416" xr:uid="{B2026E21-6175-42C0-A65E-87647A35362B}"/>
    <cellStyle name="Comma 5 7 2 4 2 2 2" xfId="19796" xr:uid="{F0303F0C-183A-45C1-9195-D7000C274528}"/>
    <cellStyle name="Comma 5 7 2 4 2 2 3" xfId="31110" xr:uid="{F57B2301-3A0F-4B61-985A-7206CFD1129C}"/>
    <cellStyle name="Comma 5 7 2 4 2 2 4" xfId="30701" xr:uid="{A568AC5A-EBC6-4C11-987C-AB2234DC4239}"/>
    <cellStyle name="Comma 5 7 2 4 2 3" xfId="12249" xr:uid="{23FBDDE2-9ADE-4BC0-9007-49DEC224EDA3}"/>
    <cellStyle name="Comma 5 7 2 4 2 3 2" xfId="22629" xr:uid="{F0FD67B3-C129-4D8C-9442-46DA1BB55B29}"/>
    <cellStyle name="Comma 5 7 2 4 2 4" xfId="26492" xr:uid="{981C4E56-484D-4484-8BE4-DD13E3CB5DF3}"/>
    <cellStyle name="Comma 5 7 2 4 2 5" xfId="28340" xr:uid="{2FB2A506-78EB-4959-BCD8-892F75D1E3C7}"/>
    <cellStyle name="Comma 5 7 2 4 2 6" xfId="16963" xr:uid="{009B3A7B-75F5-4FB4-ABD6-939E56B02676}"/>
    <cellStyle name="Comma 5 7 2 4 3" xfId="23507" xr:uid="{85B2F1AA-03A0-41BE-B69E-339100CEA82F}"/>
    <cellStyle name="Comma 5 7 2 4 3 2" xfId="29899" xr:uid="{9C01E95A-74BC-47F7-B7A5-8BC1061F59A5}"/>
    <cellStyle name="Comma 5 7 2 4 4" xfId="30012" xr:uid="{106398AA-ED2F-4348-890B-9FBF05EF801E}"/>
    <cellStyle name="Comma 5 7 2 5" xfId="1656" xr:uid="{00000000-0005-0000-0000-000048020000}"/>
    <cellStyle name="Comma 5 7 2 5 2" xfId="25609" xr:uid="{B6E4083F-4A15-4CCF-B5C9-4526FACB1C2F}"/>
    <cellStyle name="Comma 5 7 2 5 3" xfId="25776" xr:uid="{FEC3CEA1-CCC7-4BCE-9945-F426DD63FDF4}"/>
    <cellStyle name="Comma 5 7 2 6" xfId="4123" xr:uid="{8B4C8D43-E0E5-4AA4-896D-89B582FFE9A0}"/>
    <cellStyle name="Comma 5 7 2 6 2" xfId="8895" xr:uid="{62414F10-5354-497E-9F35-D71FE3175349}"/>
    <cellStyle name="Comma 5 7 2 6 2 2" xfId="19275" xr:uid="{7239C4D9-0548-4ECD-A092-E1DF8E4C4DB6}"/>
    <cellStyle name="Comma 5 7 2 6 3" xfId="11728" xr:uid="{49F6E218-397A-4FC8-9A8F-49C9BA16B765}"/>
    <cellStyle name="Comma 5 7 2 6 3 2" xfId="22108" xr:uid="{3E9E1955-D564-42C6-A7B8-8DC94F3EFD2C}"/>
    <cellStyle name="Comma 5 7 2 6 4" xfId="27452" xr:uid="{B4576E0B-D014-4B36-B0DD-0BDA3C01EE80}"/>
    <cellStyle name="Comma 5 7 2 6 5" xfId="26754" xr:uid="{005A14DE-8FA2-49BA-AE9F-6B3B044914EF}"/>
    <cellStyle name="Comma 5 7 2 6 6" xfId="16442" xr:uid="{E0CC5760-C206-4DC8-959C-1204DE4D6DE6}"/>
    <cellStyle name="Comma 5 7 2 7" xfId="4875" xr:uid="{26FF34ED-32CA-4593-8F59-D08580833D08}"/>
    <cellStyle name="Comma 5 7 2 7 2" xfId="28446" xr:uid="{E4551655-4C6A-4234-9FB2-AA0A4072A4B6}"/>
    <cellStyle name="Comma 5 7 2 7 3" xfId="26474" xr:uid="{57B3AF28-A89F-4CFC-8F6D-F0E5AA0A664B}"/>
    <cellStyle name="Comma 5 7 2 7 4" xfId="14167" xr:uid="{5169EB45-ED88-4614-9E7A-6738ED91774B}"/>
    <cellStyle name="Comma 5 7 2 8" xfId="6620" xr:uid="{E2A93D07-4B32-4972-B959-0EF776D3F38D}"/>
    <cellStyle name="Comma 5 7 2 8 2" xfId="17000" xr:uid="{C7C32092-0198-4FBA-8CC3-16465F53900E}"/>
    <cellStyle name="Comma 5 7 2 9" xfId="9453" xr:uid="{78968388-FF15-4048-A1C5-0A2045233C55}"/>
    <cellStyle name="Comma 5 7 2 9 2" xfId="19833" xr:uid="{319B5FCB-59F1-49DD-985E-DEAA88C6C8A2}"/>
    <cellStyle name="Comma 5 7 3" xfId="484" xr:uid="{00000000-0005-0000-0000-000049020000}"/>
    <cellStyle name="Comma 5 7 3 10" xfId="13545" xr:uid="{D15422AB-BBBC-4DF0-9758-B4A5EE187C6E}"/>
    <cellStyle name="Comma 5 7 3 2" xfId="1663" xr:uid="{00000000-0005-0000-0000-00004A020000}"/>
    <cellStyle name="Comma 5 7 3 2 2" xfId="24168" xr:uid="{7614F62F-C149-4F7B-BB0D-0F5F3513A3E3}"/>
    <cellStyle name="Comma 5 7 3 2 2 2" xfId="29676" xr:uid="{2D743BA9-5D74-41FF-8A56-E6FF48540754}"/>
    <cellStyle name="Comma 5 7 3 2 2 2 2" xfId="30703" xr:uid="{F8B265D7-D215-4C1F-B255-1B417890B3FC}"/>
    <cellStyle name="Comma 5 7 3 2 3" xfId="24035" xr:uid="{A956536C-0D0C-4B64-AB6C-3D32B84691CB}"/>
    <cellStyle name="Comma 5 7 3 2 3 2" xfId="27245" xr:uid="{2D391E2F-17BF-40F3-AC9B-F935480D75C5}"/>
    <cellStyle name="Comma 5 7 3 2 4" xfId="30052" xr:uid="{7D739D2D-6EFB-4DC1-9CEE-49DF4959E175}"/>
    <cellStyle name="Comma 5 7 3 3" xfId="1664" xr:uid="{00000000-0005-0000-0000-00004B020000}"/>
    <cellStyle name="Comma 5 7 3 4" xfId="1662" xr:uid="{00000000-0005-0000-0000-00004C020000}"/>
    <cellStyle name="Comma 5 7 3 4 2" xfId="27492" xr:uid="{255A2A1F-FD39-4D43-951D-12CE0A0F4BA0}"/>
    <cellStyle name="Comma 5 7 3 4 3" xfId="27821" xr:uid="{27574CA1-AC0A-41F4-AA4C-8BF3E9895FE7}"/>
    <cellStyle name="Comma 5 7 3 5" xfId="4402" xr:uid="{4DD17AB7-B1D9-46CC-BF1C-EB5BCE74B406}"/>
    <cellStyle name="Comma 5 7 3 5 2" xfId="9174" xr:uid="{4D4C7758-87C3-4B4E-8E9C-C9B199390E7A}"/>
    <cellStyle name="Comma 5 7 3 5 2 2" xfId="19554" xr:uid="{3B6289B8-4D36-4925-82A9-3737B8F64823}"/>
    <cellStyle name="Comma 5 7 3 5 2 3" xfId="31068" xr:uid="{4F35AD9B-147C-403E-AC2A-4005FB889638}"/>
    <cellStyle name="Comma 5 7 3 5 2 4" xfId="30702" xr:uid="{2CF44F40-820F-4CCA-B82A-E11E5C240E31}"/>
    <cellStyle name="Comma 5 7 3 5 3" xfId="12007" xr:uid="{559DC158-2D14-4ABB-AC79-7AAA8E5548A3}"/>
    <cellStyle name="Comma 5 7 3 5 3 2" xfId="22387" xr:uid="{3F42002C-0E4F-47D5-BBD6-1EEC7BAE73C5}"/>
    <cellStyle name="Comma 5 7 3 5 4" xfId="28129" xr:uid="{D1033E38-680C-4A2B-B69A-7E4E343DB956}"/>
    <cellStyle name="Comma 5 7 3 5 5" xfId="26097" xr:uid="{6849C713-679B-445F-AF71-4C1F1D6E6B36}"/>
    <cellStyle name="Comma 5 7 3 5 6" xfId="16721" xr:uid="{410E88C8-AC3B-421E-A629-73B44050E3B6}"/>
    <cellStyle name="Comma 5 7 3 6" xfId="4877" xr:uid="{1876B2D4-FC16-4C19-AC17-48842C3BA5C3}"/>
    <cellStyle name="Comma 5 7 3 6 2" xfId="26356" xr:uid="{0C0228FA-0A20-403D-B2B7-730C2183EAD4}"/>
    <cellStyle name="Comma 5 7 3 6 3" xfId="27312" xr:uid="{E5C09990-3CDE-48AF-8C5B-2501A3A2AF89}"/>
    <cellStyle name="Comma 5 7 3 6 4" xfId="14169" xr:uid="{B41F4920-B677-4008-8D4D-4C97D33518E5}"/>
    <cellStyle name="Comma 5 7 3 7" xfId="6622" xr:uid="{2238A681-9B22-49F9-A64A-5EA4AB96A8CD}"/>
    <cellStyle name="Comma 5 7 3 7 2" xfId="17002" xr:uid="{345BFF67-6D65-4053-B41A-B181030CAC76}"/>
    <cellStyle name="Comma 5 7 3 8" xfId="9455" xr:uid="{B1DC7DC7-1B68-4A50-AC4D-163FEEDE3729}"/>
    <cellStyle name="Comma 5 7 3 8 2" xfId="19835" xr:uid="{75625703-E2A7-4A13-8668-CA64BE646442}"/>
    <cellStyle name="Comma 5 7 3 9" xfId="23406" xr:uid="{900D5B1C-1589-4E23-9FE1-E88EEF3CCA25}"/>
    <cellStyle name="Comma 5 7 4" xfId="485" xr:uid="{00000000-0005-0000-0000-00004D020000}"/>
    <cellStyle name="Comma 5 7 4 2" xfId="1666" xr:uid="{00000000-0005-0000-0000-00004E020000}"/>
    <cellStyle name="Comma 5 7 4 2 2" xfId="23872" xr:uid="{318CB862-A3EC-47AD-A897-C9FDF3F8389C}"/>
    <cellStyle name="Comma 5 7 4 2 2 2" xfId="29829" xr:uid="{F7CD230F-B65A-4593-9417-9FB6AD98AA28}"/>
    <cellStyle name="Comma 5 7 4 2 2 2 2" xfId="30705" xr:uid="{8D9CD661-7477-4CA4-A153-5E6471FBB6CB}"/>
    <cellStyle name="Comma 5 7 4 2 3" xfId="23288" xr:uid="{D45419FA-DEA1-4FF5-944A-3804F3B313AF}"/>
    <cellStyle name="Comma 5 7 4 2 4" xfId="30034" xr:uid="{AC32E726-9F55-4195-96E0-7352BD474D9D}"/>
    <cellStyle name="Comma 5 7 4 3" xfId="1667" xr:uid="{00000000-0005-0000-0000-00004F020000}"/>
    <cellStyle name="Comma 5 7 4 4" xfId="1665" xr:uid="{00000000-0005-0000-0000-000050020000}"/>
    <cellStyle name="Comma 5 7 4 5" xfId="4878" xr:uid="{3D09B3A8-38B2-40D7-B78F-B863AAC63FA9}"/>
    <cellStyle name="Comma 5 7 4 5 2" xfId="14170" xr:uid="{AD591B44-9CC8-430F-9198-2C6296802480}"/>
    <cellStyle name="Comma 5 7 4 5 2 2" xfId="31113" xr:uid="{FF2EE620-52C5-4E38-901B-D8EC7D6F936B}"/>
    <cellStyle name="Comma 5 7 4 5 2 3" xfId="30704" xr:uid="{1BAA88F6-1BCE-4EA7-8A2A-713DC40B742F}"/>
    <cellStyle name="Comma 5 7 4 6" xfId="6623" xr:uid="{894ABF0A-6BA8-48AA-8DFF-AC94D6126965}"/>
    <cellStyle name="Comma 5 7 4 6 2" xfId="17003" xr:uid="{6A00D9E2-AA70-4FB1-84BE-F4DDC6A9E149}"/>
    <cellStyle name="Comma 5 7 4 7" xfId="9456" xr:uid="{B2F99BCC-99DB-48BC-B179-3BE0EBE58D9C}"/>
    <cellStyle name="Comma 5 7 4 7 2" xfId="19836" xr:uid="{DADE28A0-C82D-46F6-9BA7-9602FC15CA84}"/>
    <cellStyle name="Comma 5 7 4 8" xfId="25327" xr:uid="{BF51AFBA-C3EF-4A49-AF89-92329EABBD92}"/>
    <cellStyle name="Comma 5 7 4 9" xfId="13364" xr:uid="{48C609D4-FB79-4C2B-8D6D-7E9A662F329E}"/>
    <cellStyle name="Comma 5 7 5" xfId="1668" xr:uid="{00000000-0005-0000-0000-000051020000}"/>
    <cellStyle name="Comma 5 7 5 2" xfId="2562" xr:uid="{00000000-0005-0000-0000-0000D9010000}"/>
    <cellStyle name="Comma 5 7 5 2 2" xfId="7687" xr:uid="{81DA16CF-D215-46C7-B658-9ECDB619D97F}"/>
    <cellStyle name="Comma 5 7 5 2 2 2" xfId="18067" xr:uid="{2726BB12-E6AC-481B-9208-5B10A5F45B41}"/>
    <cellStyle name="Comma 5 7 5 2 3" xfId="10520" xr:uid="{DABF3BF7-D668-403B-A2AE-D3063CA6539E}"/>
    <cellStyle name="Comma 5 7 5 2 3 2" xfId="20900" xr:uid="{E5785C61-46FE-4A81-9423-D6AB3976B8C6}"/>
    <cellStyle name="Comma 5 7 5 2 4" xfId="15234" xr:uid="{FC16F968-3DF9-4BFB-B7B1-D95C3D6F7201}"/>
    <cellStyle name="Comma 5 7 5 2 5" xfId="30430" xr:uid="{0C859140-1E98-42C7-9ADC-47E8A5D1F2C8}"/>
    <cellStyle name="Comma 5 7 5 3" xfId="3707" xr:uid="{00000000-0005-0000-0000-000051020000}"/>
    <cellStyle name="Comma 5 7 5 4" xfId="5584" xr:uid="{445FBE4B-D100-4012-9843-6726F1C23419}"/>
    <cellStyle name="Comma 5 7 5 4 2" xfId="29842" xr:uid="{04BAC53C-0E86-4839-945D-6630D920F403}"/>
    <cellStyle name="Comma 5 7 5 5" xfId="23018" xr:uid="{36FEE959-41F0-4AD2-ACE4-7B3C0AB91829}"/>
    <cellStyle name="Comma 5 7 5 6" xfId="12950" xr:uid="{AD226341-77D4-472E-947F-DD3D504A66EE}"/>
    <cellStyle name="Comma 5 7 6" xfId="1669" xr:uid="{00000000-0005-0000-0000-000052020000}"/>
    <cellStyle name="Comma 5 7 6 2" xfId="2276" xr:uid="{00000000-0005-0000-0000-0000D3010000}"/>
    <cellStyle name="Comma 5 7 6 2 2" xfId="7403" xr:uid="{3226EB56-C19C-4DBE-9045-9998AD6D10C3}"/>
    <cellStyle name="Comma 5 7 6 2 2 2" xfId="17783" xr:uid="{7675AAEB-FC53-4CB7-B026-3B64B3F06C49}"/>
    <cellStyle name="Comma 5 7 6 2 3" xfId="10236" xr:uid="{92857883-0D6F-453D-9F27-EA6BC1F109FE}"/>
    <cellStyle name="Comma 5 7 6 2 3 2" xfId="20616" xr:uid="{F6F49F5D-3C06-4B15-8741-620B84013F91}"/>
    <cellStyle name="Comma 5 7 6 2 4" xfId="28557" xr:uid="{11E3C67F-D49E-4BF1-9903-523A4EE179B5}"/>
    <cellStyle name="Comma 5 7 6 2 5" xfId="28426" xr:uid="{28E3BD14-F77D-4EF8-8E21-6A639D6701CD}"/>
    <cellStyle name="Comma 5 7 6 2 6" xfId="14950" xr:uid="{0A31539B-6983-42F9-B3F7-A5F5AC1A26E7}"/>
    <cellStyle name="Comma 5 7 6 3" xfId="2064" xr:uid="{00000000-0005-0000-0000-000052020000}"/>
    <cellStyle name="Comma 5 7 6 4" xfId="23609" xr:uid="{D63C9F0C-4833-4AA3-880E-89DB790C2360}"/>
    <cellStyle name="Comma 5 7 6 4 2" xfId="29881" xr:uid="{46A80738-32FD-4F61-83A7-D4444073205A}"/>
    <cellStyle name="Comma 5 7 6 5" xfId="30003" xr:uid="{9E45B833-AA3E-4C42-86BA-FF11565FD327}"/>
    <cellStyle name="Comma 5 7 7" xfId="1655" xr:uid="{00000000-0005-0000-0000-000053020000}"/>
    <cellStyle name="Comma 5 7 7 2" xfId="27466" xr:uid="{F7E8B45B-C5F3-45F3-8652-1B25E60F4742}"/>
    <cellStyle name="Comma 5 7 7 3" xfId="28400" xr:uid="{94908BF2-0398-46D6-996F-F460030C3D64}"/>
    <cellStyle name="Comma 5 7 8" xfId="3863" xr:uid="{4D8E6C94-8977-4B3D-8541-5736DE38FB0C}"/>
    <cellStyle name="Comma 5 7 8 2" xfId="8695" xr:uid="{40566834-5CF1-4919-ABA6-CD259060D39C}"/>
    <cellStyle name="Comma 5 7 8 2 2" xfId="19075" xr:uid="{7FBF4413-9D43-4675-86AB-DC0EECC16F3B}"/>
    <cellStyle name="Comma 5 7 8 3" xfId="11528" xr:uid="{6BA6E460-B37A-4259-936B-5A7951C58242}"/>
    <cellStyle name="Comma 5 7 8 3 2" xfId="21908" xr:uid="{4E395C52-F27A-4799-8125-21C56070155B}"/>
    <cellStyle name="Comma 5 7 8 4" xfId="27981" xr:uid="{A1830401-4BE9-4047-8037-B582661AD80D}"/>
    <cellStyle name="Comma 5 7 8 5" xfId="27392" xr:uid="{A15B847E-0BCF-49BD-8467-CBB5224689F1}"/>
    <cellStyle name="Comma 5 7 8 6" xfId="16242" xr:uid="{FEEF5453-E726-4908-8A0B-7BD9DE73FA2F}"/>
    <cellStyle name="Comma 5 7 9" xfId="4874" xr:uid="{03CC9048-C24C-410E-B772-7E39F372F37F}"/>
    <cellStyle name="Comma 5 7 9 2" xfId="25914" xr:uid="{AD33B97C-D782-4AFC-9027-B6A080A83C9D}"/>
    <cellStyle name="Comma 5 7 9 3" xfId="27495" xr:uid="{82106660-3FC9-438C-BE38-76FC4CF091A9}"/>
    <cellStyle name="Comma 5 7 9 4" xfId="14166" xr:uid="{EF4ABBE1-E4DF-499A-A6CF-1C49A7ED091F}"/>
    <cellStyle name="Comma 5 8" xfId="486" xr:uid="{00000000-0005-0000-0000-000054020000}"/>
    <cellStyle name="Comma 5 8 10" xfId="9457" xr:uid="{3C0A6B10-AD79-48DD-AD99-93B446F10170}"/>
    <cellStyle name="Comma 5 8 10 2" xfId="19837" xr:uid="{F1C8E9F7-1193-43B8-8AB8-F02488840E21}"/>
    <cellStyle name="Comma 5 8 11" xfId="25155" xr:uid="{75EAFF25-E7F3-4723-A770-3674B2E75CAB}"/>
    <cellStyle name="Comma 5 8 12" xfId="12509" xr:uid="{A942E7ED-6000-4D8F-BC51-BE1BC90B00D9}"/>
    <cellStyle name="Comma 5 8 2" xfId="487" xr:uid="{00000000-0005-0000-0000-000055020000}"/>
    <cellStyle name="Comma 5 8 2 10" xfId="12667" xr:uid="{2D2060DC-65AE-4C74-A3D9-8EB52DE8C408}"/>
    <cellStyle name="Comma 5 8 2 2" xfId="1672" xr:uid="{00000000-0005-0000-0000-000056020000}"/>
    <cellStyle name="Comma 5 8 2 2 2" xfId="3039" xr:uid="{00000000-0005-0000-0000-0000DC010000}"/>
    <cellStyle name="Comma 5 8 2 2 2 2" xfId="8119" xr:uid="{2FF0FD7F-E2DD-4DD8-9A96-350194FBC0BA}"/>
    <cellStyle name="Comma 5 8 2 2 2 2 2" xfId="18499" xr:uid="{6CBA26F6-B2A4-410D-8EE9-DD2208A3DA39}"/>
    <cellStyle name="Comma 5 8 2 2 2 2 2 2" xfId="31142" xr:uid="{45C30206-3A93-4FA0-9F4F-E970C6555ABA}"/>
    <cellStyle name="Comma 5 8 2 2 2 2 2 3" xfId="30706" xr:uid="{40931A3F-EFB0-4B78-8C96-34DE658927E1}"/>
    <cellStyle name="Comma 5 8 2 2 2 3" xfId="10952" xr:uid="{B67D79DF-839B-42F2-A78D-28B2A1C986A8}"/>
    <cellStyle name="Comma 5 8 2 2 2 3 2" xfId="21332" xr:uid="{3AB97040-58F8-431F-9EC8-19760859A498}"/>
    <cellStyle name="Comma 5 8 2 2 2 4" xfId="27338" xr:uid="{D41D5792-1986-4C04-A298-742DBF272AAF}"/>
    <cellStyle name="Comma 5 8 2 2 2 5" xfId="26730" xr:uid="{27B648EF-2FFF-427C-A176-666178209CC9}"/>
    <cellStyle name="Comma 5 8 2 2 2 6" xfId="15666" xr:uid="{2608C0D8-305F-419E-951B-D34D60039A78}"/>
    <cellStyle name="Comma 5 8 2 2 3" xfId="2079" xr:uid="{00000000-0005-0000-0000-000056020000}"/>
    <cellStyle name="Comma 5 8 2 2 4" xfId="5585" xr:uid="{D7CC4C04-6A8E-45ED-B093-5C53AC1FD03A}"/>
    <cellStyle name="Comma 5 8 2 2 4 2" xfId="29775" xr:uid="{06F5E240-6626-40DD-94FD-891798718C4E}"/>
    <cellStyle name="Comma 5 8 2 2 5" xfId="24965" xr:uid="{48F91E01-18C6-4DBA-9EA4-A83AD4E1DC50}"/>
    <cellStyle name="Comma 5 8 2 2 6" xfId="13546" xr:uid="{108AFC75-5EEA-45DD-B81D-0BD1DFE89DC5}"/>
    <cellStyle name="Comma 5 8 2 3" xfId="1673" xr:uid="{00000000-0005-0000-0000-000057020000}"/>
    <cellStyle name="Comma 5 8 2 3 2" xfId="24076" xr:uid="{3CCF6D1F-E1E6-4134-8808-CE7380243E72}"/>
    <cellStyle name="Comma 5 8 2 3 2 2" xfId="30707" xr:uid="{33BA462E-2DD6-45C4-9B64-D122CEE1605E}"/>
    <cellStyle name="Comma 5 8 2 3 2 3" xfId="30551" xr:uid="{B6513C23-9EE7-4413-9D8F-CAD62F9FD3DE}"/>
    <cellStyle name="Comma 5 8 2 3 3" xfId="23016" xr:uid="{DB6EE825-2DCD-429A-9F59-4AC7F43A2769}"/>
    <cellStyle name="Comma 5 8 2 3 4" xfId="30053" xr:uid="{978411B6-56DD-4C90-89F4-2121420A39C1}"/>
    <cellStyle name="Comma 5 8 2 3 5" xfId="29659" xr:uid="{A80A5DC5-EADA-408A-9E37-AA5872793871}"/>
    <cellStyle name="Comma 5 8 2 4" xfId="1671" xr:uid="{00000000-0005-0000-0000-000058020000}"/>
    <cellStyle name="Comma 5 8 2 4 2" xfId="28518" xr:uid="{DB5287D2-A3BC-4D9D-A5AD-D97C9934A7A4}"/>
    <cellStyle name="Comma 5 8 2 4 2 2" xfId="30708" xr:uid="{A3272CAB-83C9-416E-A5D9-D0B05295D51B}"/>
    <cellStyle name="Comma 5 8 2 4 2 3" xfId="30583" xr:uid="{E0F084EF-22C3-46D5-95E2-A0541AFFE25C}"/>
    <cellStyle name="Comma 5 8 2 4 3" xfId="26171" xr:uid="{7E618281-1C5F-460A-94D7-A8DF3AFFB69C}"/>
    <cellStyle name="Comma 5 8 2 5" xfId="4124" xr:uid="{1C3F77AF-A7C8-4533-B6B1-C8D28CB13A7B}"/>
    <cellStyle name="Comma 5 8 2 5 2" xfId="8896" xr:uid="{C3FF4CD3-EA9C-4318-B21E-3EA018511DCC}"/>
    <cellStyle name="Comma 5 8 2 5 2 2" xfId="19276" xr:uid="{3E624E4B-E89E-4968-9CC0-EAE8815D9589}"/>
    <cellStyle name="Comma 5 8 2 5 3" xfId="11729" xr:uid="{8895AA23-CF82-461B-8E31-DD794132AE9D}"/>
    <cellStyle name="Comma 5 8 2 5 3 2" xfId="22109" xr:uid="{B7E67C1F-B7FD-434C-9B87-E2B23FFE9A5A}"/>
    <cellStyle name="Comma 5 8 2 5 4" xfId="28139" xr:uid="{0F13D4FA-A56D-4B66-9D52-CC35EC6B2EEF}"/>
    <cellStyle name="Comma 5 8 2 5 5" xfId="28677" xr:uid="{D048A341-189D-403E-9C40-F13CE9BE81D0}"/>
    <cellStyle name="Comma 5 8 2 5 6" xfId="16443" xr:uid="{33935AFE-4F51-43AC-A6CB-9FDF190C92D7}"/>
    <cellStyle name="Comma 5 8 2 6" xfId="4880" xr:uid="{21AB6E75-CF3F-4863-AC61-3207B7577E91}"/>
    <cellStyle name="Comma 5 8 2 6 2" xfId="27388" xr:uid="{098BB1CA-BEA7-42F8-BF5F-85FEFB2D0AC9}"/>
    <cellStyle name="Comma 5 8 2 6 3" xfId="26883" xr:uid="{9E4D90C0-1C17-4307-ACEB-2359B2B61208}"/>
    <cellStyle name="Comma 5 8 2 6 4" xfId="14172" xr:uid="{C4778CE6-4BAC-44F1-9E41-1C8635F87209}"/>
    <cellStyle name="Comma 5 8 2 7" xfId="6625" xr:uid="{D3EAA14D-1E0B-4538-8E65-683FE1BE0297}"/>
    <cellStyle name="Comma 5 8 2 7 2" xfId="17005" xr:uid="{93B3EE8D-DDDC-4809-8B2B-5B5C7070BE70}"/>
    <cellStyle name="Comma 5 8 2 8" xfId="9458" xr:uid="{808E7EFB-896F-4927-AB71-638EC05A045F}"/>
    <cellStyle name="Comma 5 8 2 8 2" xfId="19838" xr:uid="{1A77B867-59F3-4355-915F-8AB538248483}"/>
    <cellStyle name="Comma 5 8 2 9" xfId="23447" xr:uid="{18C3C4C3-B3EA-4314-BF62-9AB647559B8D}"/>
    <cellStyle name="Comma 5 8 3" xfId="488" xr:uid="{00000000-0005-0000-0000-000059020000}"/>
    <cellStyle name="Comma 5 8 3 2" xfId="1675" xr:uid="{00000000-0005-0000-0000-00005A020000}"/>
    <cellStyle name="Comma 5 8 3 2 2" xfId="25617" xr:uid="{53D484A8-05DA-4B3D-8DBA-5F4A6B0638B9}"/>
    <cellStyle name="Comma 5 8 3 2 2 2" xfId="29807" xr:uid="{A16796A0-C536-46DB-8E0E-8CC66009832A}"/>
    <cellStyle name="Comma 5 8 3 2 2 2 2" xfId="30710" xr:uid="{F658FE12-6F3E-4B0A-B54E-A7FF09FDADE0}"/>
    <cellStyle name="Comma 5 8 3 2 3" xfId="25443" xr:uid="{8F83E9BD-D752-4670-83D0-42D787B89054}"/>
    <cellStyle name="Comma 5 8 3 2 3 2" xfId="27840" xr:uid="{3EDC9502-0DFD-4975-83D4-00C65AD487AD}"/>
    <cellStyle name="Comma 5 8 3 2 4" xfId="30035" xr:uid="{D3FD3568-0D74-4E96-85CC-D3A48B10523B}"/>
    <cellStyle name="Comma 5 8 3 3" xfId="1676" xr:uid="{00000000-0005-0000-0000-00005B020000}"/>
    <cellStyle name="Comma 5 8 3 4" xfId="1674" xr:uid="{00000000-0005-0000-0000-00005C020000}"/>
    <cellStyle name="Comma 5 8 3 4 2" xfId="28744" xr:uid="{CF49AA05-3FBE-48B3-9169-779FBD244A47}"/>
    <cellStyle name="Comma 5 8 3 4 3" xfId="26130" xr:uid="{29D4BED2-56B6-46AE-9E4F-1972B40BC537}"/>
    <cellStyle name="Comma 5 8 3 5" xfId="4881" xr:uid="{E6C69C7E-ECF0-471C-B3AB-6AF66D256BD8}"/>
    <cellStyle name="Comma 5 8 3 5 2" xfId="26283" xr:uid="{F9068B74-A36E-44C0-939A-8D82B5973B25}"/>
    <cellStyle name="Comma 5 8 3 5 2 2" xfId="31171" xr:uid="{842693BC-CC20-404C-8856-79558A6CD263}"/>
    <cellStyle name="Comma 5 8 3 5 2 3" xfId="30709" xr:uid="{813779E3-886C-4293-B28F-F0E9872B5AA5}"/>
    <cellStyle name="Comma 5 8 3 5 3" xfId="26317" xr:uid="{1F5EA9DF-30F0-424B-AA92-67EE89D7FD61}"/>
    <cellStyle name="Comma 5 8 3 5 4" xfId="14173" xr:uid="{053831D1-E6B8-4D4A-B53A-F0EA227B0C6B}"/>
    <cellStyle name="Comma 5 8 3 6" xfId="6626" xr:uid="{302D9AAF-4033-4F4A-9333-B2DAF1AC72E0}"/>
    <cellStyle name="Comma 5 8 3 6 2" xfId="26391" xr:uid="{EA4E0055-C778-4480-AF6D-C956F19B9F0C}"/>
    <cellStyle name="Comma 5 8 3 6 3" xfId="28167" xr:uid="{D160F3C5-B249-4A1B-8E65-E9A7B655F03E}"/>
    <cellStyle name="Comma 5 8 3 6 4" xfId="17006" xr:uid="{5B3EE229-9EF7-412C-9A14-4B62794194FD}"/>
    <cellStyle name="Comma 5 8 3 7" xfId="9459" xr:uid="{0F73EF67-2D55-4AA3-878F-7FA988FAA07A}"/>
    <cellStyle name="Comma 5 8 3 7 2" xfId="19839" xr:uid="{E87BF8B2-8F07-4B67-9777-D74549380BEF}"/>
    <cellStyle name="Comma 5 8 3 8" xfId="24642" xr:uid="{90466407-5C59-4679-A0DF-9465241FFE2E}"/>
    <cellStyle name="Comma 5 8 3 9" xfId="13365" xr:uid="{68C72232-8F8D-4BCD-95DB-452386CA181A}"/>
    <cellStyle name="Comma 5 8 4" xfId="1677" xr:uid="{00000000-0005-0000-0000-00005D020000}"/>
    <cellStyle name="Comma 5 8 4 2" xfId="2672" xr:uid="{00000000-0005-0000-0000-0000DE010000}"/>
    <cellStyle name="Comma 5 8 4 2 2" xfId="7796" xr:uid="{F638EECE-0E71-4D65-AB7A-5EC3D2DA2DE2}"/>
    <cellStyle name="Comma 5 8 4 2 2 2" xfId="18176" xr:uid="{29AD6800-71EF-4AC6-A5C0-235188E8DC06}"/>
    <cellStyle name="Comma 5 8 4 2 2 2 2" xfId="31134" xr:uid="{62D238FC-6347-4192-97CE-39DC26771B37}"/>
    <cellStyle name="Comma 5 8 4 2 2 2 3" xfId="30711" xr:uid="{CA877F40-44FB-4FD0-BE13-08310BD6406D}"/>
    <cellStyle name="Comma 5 8 4 2 3" xfId="10629" xr:uid="{A662D3E5-5529-433E-9F38-0E72E24892E7}"/>
    <cellStyle name="Comma 5 8 4 2 3 2" xfId="21009" xr:uid="{156F5CEB-62E7-4B15-BA2E-009B2D4A8D0C}"/>
    <cellStyle name="Comma 5 8 4 2 4" xfId="26593" xr:uid="{A98F3AEB-51B2-45FA-8234-BBC221C42CF9}"/>
    <cellStyle name="Comma 5 8 4 2 5" xfId="27638" xr:uid="{73969B14-80A1-422D-9678-64C5F63C541B}"/>
    <cellStyle name="Comma 5 8 4 2 6" xfId="15343" xr:uid="{1793C24A-20F7-42CB-8755-0ECC50167B23}"/>
    <cellStyle name="Comma 5 8 4 3" xfId="3591" xr:uid="{00000000-0005-0000-0000-00005D020000}"/>
    <cellStyle name="Comma 5 8 4 4" xfId="5586" xr:uid="{61B5B5BD-8CAB-4FD9-954C-4983326E849B}"/>
    <cellStyle name="Comma 5 8 4 4 2" xfId="29751" xr:uid="{B23374D4-9EA4-47D3-8221-B7DC4E11F6B5}"/>
    <cellStyle name="Comma 5 8 4 5" xfId="24622" xr:uid="{96C61288-71E4-410D-9E9C-8A084F7F738F}"/>
    <cellStyle name="Comma 5 8 4 6" xfId="13077" xr:uid="{93829F7F-8524-4FFE-ACB1-9DD87786DFD4}"/>
    <cellStyle name="Comma 5 8 5" xfId="1678" xr:uid="{00000000-0005-0000-0000-00005E020000}"/>
    <cellStyle name="Comma 5 8 5 2" xfId="2277" xr:uid="{00000000-0005-0000-0000-0000DA010000}"/>
    <cellStyle name="Comma 5 8 5 2 2" xfId="7404" xr:uid="{4CC94E42-2A69-4288-91E6-0A0CDB39740A}"/>
    <cellStyle name="Comma 5 8 5 2 2 2" xfId="17784" xr:uid="{EA5B116C-180F-42F3-A88C-9CF1C6EA4E88}"/>
    <cellStyle name="Comma 5 8 5 2 3" xfId="10237" xr:uid="{F37603B7-020C-4446-94E9-26E402843D14}"/>
    <cellStyle name="Comma 5 8 5 2 3 2" xfId="20617" xr:uid="{60368DDF-8376-4547-8F84-A1CE8660B8E2}"/>
    <cellStyle name="Comma 5 8 5 2 4" xfId="14951" xr:uid="{FE4C11F4-8B91-4C78-8892-97B10F08CBF2}"/>
    <cellStyle name="Comma 5 8 5 2 5" xfId="30431" xr:uid="{3EAE95C7-3CF1-49BF-B334-23DF8958441E}"/>
    <cellStyle name="Comma 5 8 5 3" xfId="2085" xr:uid="{00000000-0005-0000-0000-00005E020000}"/>
    <cellStyle name="Comma 5 8 5 4" xfId="24920" xr:uid="{73CD0007-7AA6-4C23-BE0B-E3F5295A5FA9}"/>
    <cellStyle name="Comma 5 8 5 4 2" xfId="29900" xr:uid="{5F75C6C7-0D1C-4F31-BA20-114360A40F9E}"/>
    <cellStyle name="Comma 5 8 5 5" xfId="30013" xr:uid="{C09199D8-A0F8-4F00-B4B1-D5B29F949D0F}"/>
    <cellStyle name="Comma 5 8 6" xfId="1670" xr:uid="{00000000-0005-0000-0000-00005F020000}"/>
    <cellStyle name="Comma 5 8 6 2" xfId="26585" xr:uid="{422903AC-287E-4EC3-BB8E-0A504F69CB1D}"/>
    <cellStyle name="Comma 5 8 6 2 2" xfId="30712" xr:uid="{3462D339-733B-4AEB-9A0A-A3A3A15B2E2A}"/>
    <cellStyle name="Comma 5 8 6 2 3" xfId="30582" xr:uid="{646BD82D-6032-48CF-BAD3-144F8987CF64}"/>
    <cellStyle name="Comma 5 8 6 3" xfId="27533" xr:uid="{6FB8E0C2-84CE-424A-9E5E-DE1608CF9682}"/>
    <cellStyle name="Comma 5 8 7" xfId="3864" xr:uid="{4309ED3C-13B3-40DD-AFCB-1964E1D79399}"/>
    <cellStyle name="Comma 5 8 7 2" xfId="8696" xr:uid="{6D792B25-135D-4B16-8980-F3F2F50FD3A9}"/>
    <cellStyle name="Comma 5 8 7 2 2" xfId="28963" xr:uid="{12EFBB26-22AB-4525-8B73-9E6EE6188A84}"/>
    <cellStyle name="Comma 5 8 7 2 3" xfId="28214" xr:uid="{BDEFF1D8-EA45-4FD4-AD6E-90DC9E7A8A92}"/>
    <cellStyle name="Comma 5 8 7 2 4" xfId="19076" xr:uid="{F4A6846B-B33F-431E-B946-D5A1090DE87E}"/>
    <cellStyle name="Comma 5 8 7 3" xfId="11529" xr:uid="{70E5CEA8-78E3-404C-87F4-D8594ADBD2E1}"/>
    <cellStyle name="Comma 5 8 7 3 2" xfId="21909" xr:uid="{03ABB417-6320-4C4B-B47B-E5281074FC3B}"/>
    <cellStyle name="Comma 5 8 7 4" xfId="27712" xr:uid="{43C01292-8563-4C2D-9596-CA4514F06ED5}"/>
    <cellStyle name="Comma 5 8 7 5" xfId="16243" xr:uid="{027DC86C-6CC5-41FE-B7A8-5ECB900FB562}"/>
    <cellStyle name="Comma 5 8 8" xfId="4879" xr:uid="{3975A4B3-1503-41FB-ABCA-1D4006BBF9BA}"/>
    <cellStyle name="Comma 5 8 8 2" xfId="28465" xr:uid="{B669142D-2D0E-4CC0-AC1B-4C10E42362FA}"/>
    <cellStyle name="Comma 5 8 8 3" xfId="26046" xr:uid="{E58D5665-27FE-4987-AD95-0A055250DE0C}"/>
    <cellStyle name="Comma 5 8 8 4" xfId="14171" xr:uid="{CAF53E0B-9FD1-474B-8289-846C9B226674}"/>
    <cellStyle name="Comma 5 8 9" xfId="6624" xr:uid="{3050AF58-F09A-4D88-B8F2-C44941E3F062}"/>
    <cellStyle name="Comma 5 8 9 2" xfId="28475" xr:uid="{52B97D21-9AEC-4805-8592-FA8E249EE80F}"/>
    <cellStyle name="Comma 5 8 9 3" xfId="26200" xr:uid="{F48E14F4-8D95-44D5-907B-4EE1B8C5C414}"/>
    <cellStyle name="Comma 5 8 9 4" xfId="17004" xr:uid="{4C160034-B13B-49E5-B4D1-8B6F80BB1E65}"/>
    <cellStyle name="Comma 5 9" xfId="489" xr:uid="{00000000-0005-0000-0000-000060020000}"/>
    <cellStyle name="Comma 5 9 10" xfId="9460" xr:uid="{577F916E-DE24-46FE-A2E8-3876BCD7E17C}"/>
    <cellStyle name="Comma 5 9 10 2" xfId="19840" xr:uid="{3787D89A-519B-42FB-85C6-20D76F758C0F}"/>
    <cellStyle name="Comma 5 9 11" xfId="22709" xr:uid="{921E912D-4404-49CE-A58D-AFF85BABD250}"/>
    <cellStyle name="Comma 5 9 12" xfId="12510"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8" xr:uid="{DD600399-F264-4A5C-A259-2FD82D633A78}"/>
    <cellStyle name="Comma 5 9 2 2 2 2 2" xfId="18368" xr:uid="{293B0666-BA43-442C-A608-F87E97D4D469}"/>
    <cellStyle name="Comma 5 9 2 2 2 2 2 2" xfId="31135" xr:uid="{6BE75A01-8681-4A86-852E-5CA96578CD07}"/>
    <cellStyle name="Comma 5 9 2 2 2 2 2 3" xfId="30713" xr:uid="{4CB97A7A-50B9-47D4-B501-400C9AC937B3}"/>
    <cellStyle name="Comma 5 9 2 2 2 3" xfId="10821" xr:uid="{3DDC180D-A0D2-4408-B3F8-BD3A718A8D50}"/>
    <cellStyle name="Comma 5 9 2 2 2 3 2" xfId="21201" xr:uid="{BA03261A-B2A9-4611-A71A-6EC3BE0B938E}"/>
    <cellStyle name="Comma 5 9 2 2 2 4" xfId="26495" xr:uid="{1A82B4E7-142C-46F5-BEB3-F201FD231155}"/>
    <cellStyle name="Comma 5 9 2 2 2 5" xfId="26784" xr:uid="{35D6FCB8-6D81-4D29-8AAF-EA0F5D40EC9C}"/>
    <cellStyle name="Comma 5 9 2 2 2 6" xfId="15535" xr:uid="{7EA2C2D2-2C27-4270-9D44-D926BB025009}"/>
    <cellStyle name="Comma 5 9 2 2 3" xfId="3687" xr:uid="{00000000-0005-0000-0000-000062020000}"/>
    <cellStyle name="Comma 5 9 2 2 4" xfId="5587" xr:uid="{5DEDC809-A58D-4915-8292-CB2064C3F8DA}"/>
    <cellStyle name="Comma 5 9 2 2 4 2" xfId="29763" xr:uid="{5A5A3821-4E20-4ABC-8E69-75E4640375B8}"/>
    <cellStyle name="Comma 5 9 2 2 5" xfId="23353" xr:uid="{2FD97EFD-1F02-49AF-B9C5-4ADE3EC81F0C}"/>
    <cellStyle name="Comma 5 9 2 2 6" xfId="13366" xr:uid="{C41E76B2-0C39-41CB-BB65-50AA0681065C}"/>
    <cellStyle name="Comma 5 9 2 3" xfId="1682" xr:uid="{00000000-0005-0000-0000-000063020000}"/>
    <cellStyle name="Comma 5 9 2 3 2" xfId="24902" xr:uid="{F6A819E7-49AD-4347-96EC-10C8648C30A8}"/>
    <cellStyle name="Comma 5 9 2 3 2 2" xfId="30714" xr:uid="{47DB5FD4-96FA-4173-8E53-6DA4234BEA2D}"/>
    <cellStyle name="Comma 5 9 2 3 2 3" xfId="30552" xr:uid="{F5088134-8CE5-4A2C-9753-895A284CAC6E}"/>
    <cellStyle name="Comma 5 9 2 3 3" xfId="22955" xr:uid="{1221D88C-6031-4EEF-9013-D90C6923BB63}"/>
    <cellStyle name="Comma 5 9 2 3 4" xfId="30036" xr:uid="{8E6C886B-4461-492D-A2D3-77A7DD14FA89}"/>
    <cellStyle name="Comma 5 9 2 3 5" xfId="29660" xr:uid="{5C83A64C-738C-4B76-A536-451C4CDAEBDA}"/>
    <cellStyle name="Comma 5 9 2 4" xfId="1680" xr:uid="{00000000-0005-0000-0000-000064020000}"/>
    <cellStyle name="Comma 5 9 2 4 2" xfId="26143" xr:uid="{11F3DDB7-F030-4752-8665-FF4829009ADA}"/>
    <cellStyle name="Comma 5 9 2 4 2 2" xfId="30715" xr:uid="{BD8F26DD-5947-436A-8E4A-F7C8D3342C18}"/>
    <cellStyle name="Comma 5 9 2 4 2 3" xfId="30585" xr:uid="{A1610AE6-DFB3-4902-854F-8CE0CA56D516}"/>
    <cellStyle name="Comma 5 9 2 4 3" xfId="28645" xr:uid="{83F077EA-14EA-49D6-9313-1E9410A6F85D}"/>
    <cellStyle name="Comma 5 9 2 5" xfId="4883" xr:uid="{EB3A30E8-3647-49C2-A1DA-99DCDC29C0ED}"/>
    <cellStyle name="Comma 5 9 2 5 2" xfId="26684" xr:uid="{0EA01B93-8071-4C3D-B4C1-26E4128E262C}"/>
    <cellStyle name="Comma 5 9 2 5 3" xfId="28233" xr:uid="{AB8BE62E-19B6-423D-8338-0BEE8D7165AA}"/>
    <cellStyle name="Comma 5 9 2 5 4" xfId="14175" xr:uid="{5E14F82E-952A-47F6-A880-3BF07391B1FC}"/>
    <cellStyle name="Comma 5 9 2 5 5" xfId="30616" xr:uid="{06850C7D-2AAC-4475-AD05-17DE7A9F5617}"/>
    <cellStyle name="Comma 5 9 2 6" xfId="6628" xr:uid="{36AC8BC2-135C-4F0E-B9F4-4BE70C750E75}"/>
    <cellStyle name="Comma 5 9 2 6 2" xfId="27701" xr:uid="{AFECA7B3-832F-448B-8E3C-E62DF09C48C7}"/>
    <cellStyle name="Comma 5 9 2 6 3" xfId="26780" xr:uid="{0F87FA41-FC1E-4FCF-BDF8-53C40C3C032A}"/>
    <cellStyle name="Comma 5 9 2 6 4" xfId="17008" xr:uid="{B4200961-E2C0-4BC1-94EE-3A85E626AA74}"/>
    <cellStyle name="Comma 5 9 2 7" xfId="9461" xr:uid="{6886AE68-520F-4832-BF74-5FAF0008B37D}"/>
    <cellStyle name="Comma 5 9 2 7 2" xfId="19841" xr:uid="{1C8C4465-DEA0-4CB4-A309-8A836052CF50}"/>
    <cellStyle name="Comma 5 9 2 8" xfId="23185" xr:uid="{158B3261-B414-4969-87FD-E8CE88BB4099}"/>
    <cellStyle name="Comma 5 9 2 9" xfId="12668" xr:uid="{CB2B0EDD-44CF-4098-A63F-95E232219291}"/>
    <cellStyle name="Comma 5 9 3" xfId="491" xr:uid="{00000000-0005-0000-0000-000065020000}"/>
    <cellStyle name="Comma 5 9 3 2" xfId="1684" xr:uid="{00000000-0005-0000-0000-000066020000}"/>
    <cellStyle name="Comma 5 9 3 2 2" xfId="28581" xr:uid="{24970741-0E29-4246-A189-27E01992A00F}"/>
    <cellStyle name="Comma 5 9 3 2 2 2" xfId="30717" xr:uid="{B0C70532-9092-4845-BAD0-1BA2E82A1E86}"/>
    <cellStyle name="Comma 5 9 3 2 2 3" xfId="30600" xr:uid="{431458AB-C9BA-4E59-BFC7-8AC4B17F7501}"/>
    <cellStyle name="Comma 5 9 3 2 3" xfId="27019" xr:uid="{E598149C-FE07-4DC5-86B7-E13C07F268AF}"/>
    <cellStyle name="Comma 5 9 3 3" xfId="1685" xr:uid="{00000000-0005-0000-0000-000067020000}"/>
    <cellStyle name="Comma 5 9 3 4" xfId="1683" xr:uid="{00000000-0005-0000-0000-000068020000}"/>
    <cellStyle name="Comma 5 9 3 5" xfId="4884" xr:uid="{672D1938-E8B9-4EE4-A404-E4869E3DF097}"/>
    <cellStyle name="Comma 5 9 3 5 2" xfId="27915" xr:uid="{2CCA1919-C0E3-437A-AEA4-A7FE9B7E2006}"/>
    <cellStyle name="Comma 5 9 3 5 2 2" xfId="31197" xr:uid="{0301959F-F531-44B8-B593-826B6FD4315E}"/>
    <cellStyle name="Comma 5 9 3 5 2 3" xfId="30716" xr:uid="{84D65F06-96BE-4435-B794-A50A7ACD6ECD}"/>
    <cellStyle name="Comma 5 9 3 5 3" xfId="25881" xr:uid="{246E0EAC-A073-4023-BCDF-D485F4AAD117}"/>
    <cellStyle name="Comma 5 9 3 5 4" xfId="14176" xr:uid="{A3B19FAE-253A-4C9F-A824-7995242F9A40}"/>
    <cellStyle name="Comma 5 9 3 6" xfId="6629" xr:uid="{BCFE293F-552A-4FD1-843B-79E4089F5F29}"/>
    <cellStyle name="Comma 5 9 3 6 2" xfId="17009" xr:uid="{998E47F5-BD2A-4263-B6E7-BA0F6615FD09}"/>
    <cellStyle name="Comma 5 9 3 7" xfId="9462" xr:uid="{93F546B0-E630-48A1-A3A2-E60736345D88}"/>
    <cellStyle name="Comma 5 9 3 7 2" xfId="19842" xr:uid="{D384727D-B11B-4ACD-80DE-E21FB1AA851B}"/>
    <cellStyle name="Comma 5 9 3 8" xfId="23364" xr:uid="{A42F84E4-61A4-4AB1-B8D4-24F3C88470B4}"/>
    <cellStyle name="Comma 5 9 3 9" xfId="13078" xr:uid="{58B4F309-4F73-4AC0-9E82-9AB850A0C1EB}"/>
    <cellStyle name="Comma 5 9 4" xfId="1686" xr:uid="{00000000-0005-0000-0000-000069020000}"/>
    <cellStyle name="Comma 5 9 4 2" xfId="2278" xr:uid="{00000000-0005-0000-0000-0000DF010000}"/>
    <cellStyle name="Comma 5 9 4 2 2" xfId="7405" xr:uid="{1E1556D7-8993-43B8-B4DC-ADC5347F2892}"/>
    <cellStyle name="Comma 5 9 4 2 2 2" xfId="17785" xr:uid="{FC874948-C6B9-476A-9918-1FD3D1FDA1DC}"/>
    <cellStyle name="Comma 5 9 4 2 2 2 2" xfId="31125" xr:uid="{0B51279B-2A5B-4395-ADC6-689D69249167}"/>
    <cellStyle name="Comma 5 9 4 2 2 2 3" xfId="30718" xr:uid="{2B2AC912-036D-468D-8CF3-4AA2B8F5290D}"/>
    <cellStyle name="Comma 5 9 4 2 3" xfId="10238" xr:uid="{9E45737F-46A4-4824-9796-8F7DC6D1045A}"/>
    <cellStyle name="Comma 5 9 4 2 3 2" xfId="20618" xr:uid="{553028C3-EAAC-4756-93F3-35A270C1AD70}"/>
    <cellStyle name="Comma 5 9 4 2 4" xfId="28235" xr:uid="{A4F5614C-A5DF-4D87-88B0-071B9BC4EA7E}"/>
    <cellStyle name="Comma 5 9 4 2 5" xfId="26399" xr:uid="{9FE368F8-BEEE-4267-9DC6-5222CA95E77A}"/>
    <cellStyle name="Comma 5 9 4 2 6" xfId="14952" xr:uid="{A57EE24B-4604-4638-8EF3-39D2D495CEA9}"/>
    <cellStyle name="Comma 5 9 4 3" xfId="2057" xr:uid="{00000000-0005-0000-0000-000069020000}"/>
    <cellStyle name="Comma 5 9 4 4" xfId="22688" xr:uid="{10E129FC-ED19-4FA8-991C-0D82ED6B82C1}"/>
    <cellStyle name="Comma 5 9 4 4 2" xfId="29736" xr:uid="{23982877-3765-4743-AD98-45F4A9C681B2}"/>
    <cellStyle name="Comma 5 9 4 5" xfId="29843" xr:uid="{45E3FC05-22F4-4882-A2EE-6AE2BB9EB86D}"/>
    <cellStyle name="Comma 5 9 4 6" xfId="29988" xr:uid="{6B05C73D-E431-4BD3-A0E9-D68B75A751E3}"/>
    <cellStyle name="Comma 5 9 5" xfId="1687" xr:uid="{00000000-0005-0000-0000-00006A020000}"/>
    <cellStyle name="Comma 5 9 5 2" xfId="24214" xr:uid="{4EF621CF-F50D-4230-AF83-2E870655BDA3}"/>
    <cellStyle name="Comma 5 9 5 2 2" xfId="29797" xr:uid="{AC7AD2D9-EE19-437C-B1CB-74F8FC52A265}"/>
    <cellStyle name="Comma 5 9 5 2 2 2" xfId="30719" xr:uid="{B026E2CA-F479-4414-B3BC-598E63AD2D30}"/>
    <cellStyle name="Comma 5 9 5 3" xfId="24966" xr:uid="{569BA925-3A3B-4717-B1B9-3D852F1BB19D}"/>
    <cellStyle name="Comma 5 9 5 4" xfId="30014" xr:uid="{0A634316-065C-4E51-B319-E58017A9EF5E}"/>
    <cellStyle name="Comma 5 9 6" xfId="1679" xr:uid="{00000000-0005-0000-0000-00006B020000}"/>
    <cellStyle name="Comma 5 9 6 2" xfId="27177" xr:uid="{14EF25F5-D9BE-45D5-9005-4E60957A0203}"/>
    <cellStyle name="Comma 5 9 6 2 2" xfId="30720" xr:uid="{FDE5ECE4-C2F4-4D3A-A86F-4B131C787202}"/>
    <cellStyle name="Comma 5 9 6 2 3" xfId="30584" xr:uid="{A40CFB98-27E5-4F51-8348-E9CA033F2552}"/>
    <cellStyle name="Comma 5 9 6 3" xfId="26359" xr:uid="{33843480-E46E-46E8-A098-789A42CAEACB}"/>
    <cellStyle name="Comma 5 9 7" xfId="3865" xr:uid="{B9DE1D30-4F88-4738-9237-DC4A3CFC8DA9}"/>
    <cellStyle name="Comma 5 9 7 2" xfId="8697" xr:uid="{217EDCE2-9B0E-4A25-BC3B-8C29294786F7}"/>
    <cellStyle name="Comma 5 9 7 2 2" xfId="28964" xr:uid="{40DF6CCF-C7EB-4E2F-8943-4010C4F20435}"/>
    <cellStyle name="Comma 5 9 7 2 3" xfId="27298" xr:uid="{F77F18D5-5BCA-4F28-938A-BCE11258A9A2}"/>
    <cellStyle name="Comma 5 9 7 2 4" xfId="19077" xr:uid="{96203E88-F519-4C89-86D3-CA0BFFC30A7C}"/>
    <cellStyle name="Comma 5 9 7 3" xfId="11530" xr:uid="{29D5A212-8ECB-4895-AE43-EE1FA4977D49}"/>
    <cellStyle name="Comma 5 9 7 3 2" xfId="21910" xr:uid="{4E2A553C-24C0-40AA-A554-9E1ED5799483}"/>
    <cellStyle name="Comma 5 9 7 4" xfId="26983" xr:uid="{3E732908-041F-46A5-A79F-0CF9D6D2313D}"/>
    <cellStyle name="Comma 5 9 7 5" xfId="16244" xr:uid="{5D36E793-C1E0-440E-8E25-0EACBB5C7075}"/>
    <cellStyle name="Comma 5 9 8" xfId="4882" xr:uid="{19062C3A-3DA8-4519-BE2C-EB4890D3976C}"/>
    <cellStyle name="Comma 5 9 8 2" xfId="28601" xr:uid="{43816189-9755-4F5B-9F31-479975E420E6}"/>
    <cellStyle name="Comma 5 9 8 3" xfId="26587" xr:uid="{8B938DC1-312A-41D7-8860-4BA13CAE14F7}"/>
    <cellStyle name="Comma 5 9 8 4" xfId="14174" xr:uid="{6230BFD7-AEE5-43EB-8885-BB2F9158B86E}"/>
    <cellStyle name="Comma 5 9 9" xfId="6627" xr:uid="{E289BBFE-C525-4650-8B0E-5AD183962837}"/>
    <cellStyle name="Comma 5 9 9 2" xfId="28563" xr:uid="{F1666656-BD91-4BFD-8C97-C71A38433776}"/>
    <cellStyle name="Comma 5 9 9 3" xfId="28024" xr:uid="{DB2661FD-D525-4319-94EB-088EB495F608}"/>
    <cellStyle name="Comma 5 9 9 4" xfId="17007"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4" xr:uid="{8A7DAFD7-2CA3-48AB-8998-82D5CBA4FD5D}"/>
    <cellStyle name="Comma 6 3 2 2 2" xfId="29823" xr:uid="{993FD6BC-13E5-4F0C-A1CB-0B9266626B05}"/>
    <cellStyle name="Comma 6 3 2 3" xfId="24575" xr:uid="{A28E2AF0-11DC-454F-8523-E8CC9FF3477F}"/>
    <cellStyle name="Comma 6 3 3" xfId="1690" xr:uid="{00000000-0005-0000-0000-000070020000}"/>
    <cellStyle name="Comma 6 3 3 2" xfId="31308" xr:uid="{B892DCB0-225F-4A82-BF1C-F3D3857F7969}"/>
    <cellStyle name="Comma 6 3 3 3" xfId="31267" xr:uid="{6EC989E8-EEBE-4E56-B842-6FAA8089D686}"/>
    <cellStyle name="Comma 6 3 4" xfId="1688" xr:uid="{00000000-0005-0000-0000-000071020000}"/>
    <cellStyle name="Comma 6 3 5" xfId="30401" xr:uid="{826A58AB-2EF0-437D-8B25-98E5B40781A9}"/>
    <cellStyle name="Comma 6 3 5 2" xfId="30432" xr:uid="{C80FF380-C62E-48FE-B3CF-F41618084E64}"/>
    <cellStyle name="Comma 6 4" xfId="495" xr:uid="{00000000-0005-0000-0000-000072020000}"/>
    <cellStyle name="Comma 6 4 10" xfId="4885" xr:uid="{590EB0C8-22E1-4978-891E-C4F933D87663}"/>
    <cellStyle name="Comma 6 4 10 2" xfId="14177" xr:uid="{D116F717-0813-48E8-85B0-A4EAB548CEE8}"/>
    <cellStyle name="Comma 6 4 11" xfId="6630" xr:uid="{C7EE9BD2-A05B-4FE7-B3BA-FA91B2818E1F}"/>
    <cellStyle name="Comma 6 4 11 2" xfId="17010" xr:uid="{B8DB3F00-9E9D-409B-8728-AFBA1086C4B3}"/>
    <cellStyle name="Comma 6 4 12" xfId="9463" xr:uid="{9FF30183-B51D-4652-85E9-61D6B4505CEA}"/>
    <cellStyle name="Comma 6 4 12 2" xfId="19843" xr:uid="{43B3ED84-FCF3-429C-B5C8-F790869B9743}"/>
    <cellStyle name="Comma 6 4 13" xfId="24564" xr:uid="{ECE51940-59D9-4508-834B-EE611846C330}"/>
    <cellStyle name="Comma 6 4 14" xfId="12453" xr:uid="{CD5DDB80-C41A-4879-9C53-6EC2F07C554B}"/>
    <cellStyle name="Comma 6 4 2" xfId="496" xr:uid="{00000000-0005-0000-0000-000073020000}"/>
    <cellStyle name="Comma 6 4 2 10" xfId="9464" xr:uid="{D5BF1811-2803-4948-A0EE-3FF96738624E}"/>
    <cellStyle name="Comma 6 4 2 10 2" xfId="19844" xr:uid="{3F5543A8-A093-4FBE-974F-9BCDC3B3402A}"/>
    <cellStyle name="Comma 6 4 2 11" xfId="25403" xr:uid="{29A5D357-8B2B-46F0-A662-77123053171A}"/>
    <cellStyle name="Comma 6 4 2 12" xfId="12511" xr:uid="{D05CF195-F9B5-4A45-AE3D-41A5E0351F83}"/>
    <cellStyle name="Comma 6 4 2 2" xfId="497" xr:uid="{00000000-0005-0000-0000-000074020000}"/>
    <cellStyle name="Comma 6 4 2 2 10" xfId="13080" xr:uid="{9036A2BC-18BE-4FB3-B52B-3678CFDC02B6}"/>
    <cellStyle name="Comma 6 4 2 2 2" xfId="1694" xr:uid="{00000000-0005-0000-0000-000075020000}"/>
    <cellStyle name="Comma 6 4 2 2 2 2" xfId="3041" xr:uid="{00000000-0005-0000-0000-0000E9010000}"/>
    <cellStyle name="Comma 6 4 2 2 2 2 2" xfId="8121" xr:uid="{CC6411F4-1CBE-4402-84DA-435DBF322A64}"/>
    <cellStyle name="Comma 6 4 2 2 2 2 2 2" xfId="28802" xr:uid="{7F89C405-4E7B-4D58-BF46-41EB446A6018}"/>
    <cellStyle name="Comma 6 4 2 2 2 2 2 3" xfId="26831" xr:uid="{668C4A35-0F7A-4120-9061-A68B9CC43049}"/>
    <cellStyle name="Comma 6 4 2 2 2 2 2 4" xfId="18501" xr:uid="{0D6186E5-DE10-4652-AD63-5E412EF765C3}"/>
    <cellStyle name="Comma 6 4 2 2 2 2 3" xfId="10954" xr:uid="{4EFEE2EA-4567-467B-89A0-B0256E14CC5D}"/>
    <cellStyle name="Comma 6 4 2 2 2 2 3 2" xfId="21334" xr:uid="{6EE04AED-26C1-47DD-9F9D-12E30109AB5F}"/>
    <cellStyle name="Comma 6 4 2 2 2 2 4" xfId="25681" xr:uid="{EF41D050-0AE8-4E89-BB9E-051DF5630730}"/>
    <cellStyle name="Comma 6 4 2 2 2 2 5" xfId="15668" xr:uid="{F2560B0F-AD65-4450-AD2A-D2B82D41C930}"/>
    <cellStyle name="Comma 6 4 2 2 2 3" xfId="3574" xr:uid="{00000000-0005-0000-0000-000075020000}"/>
    <cellStyle name="Comma 6 4 2 2 2 4" xfId="5590" xr:uid="{8BF347F7-3DE4-4C27-A5DD-8CA2A1920DC5}"/>
    <cellStyle name="Comma 6 4 2 2 2 4 2" xfId="29948" xr:uid="{233E463F-54C2-4C29-870A-0D49BFA16A91}"/>
    <cellStyle name="Comma 6 4 2 2 2 5" xfId="23720" xr:uid="{ADD3F041-ED7E-4808-8804-F82B1C69DADD}"/>
    <cellStyle name="Comma 6 4 2 2 2 6" xfId="13548" xr:uid="{5B965AB5-811C-4C8F-9776-A7E6E46FEFB1}"/>
    <cellStyle name="Comma 6 4 2 2 3" xfId="1695" xr:uid="{00000000-0005-0000-0000-000076020000}"/>
    <cellStyle name="Comma 6 4 2 2 3 2" xfId="4646" xr:uid="{187D3BBC-2F30-4E54-BF60-6686AA852718}"/>
    <cellStyle name="Comma 6 4 2 2 3 2 2" xfId="9402" xr:uid="{ACAD8495-9410-477A-A199-35531A3A5934}"/>
    <cellStyle name="Comma 6 4 2 2 3 2 2 2" xfId="19782" xr:uid="{93C5B541-0741-49C6-BEF0-3FE0CDC50F93}"/>
    <cellStyle name="Comma 6 4 2 2 3 2 3" xfId="12235" xr:uid="{8A4C0AE4-CA6B-43CE-A304-C1A77EFC9CE7}"/>
    <cellStyle name="Comma 6 4 2 2 3 2 3 2" xfId="22615" xr:uid="{351A7092-E753-446E-A119-ADEAA0D954FF}"/>
    <cellStyle name="Comma 6 4 2 2 3 2 4" xfId="27966" xr:uid="{ABD3612A-144F-4974-A4D6-F6C5F0703320}"/>
    <cellStyle name="Comma 6 4 2 2 3 2 5" xfId="28595" xr:uid="{312B778F-60C6-4219-81C0-7FD53D492B70}"/>
    <cellStyle name="Comma 6 4 2 2 3 2 6" xfId="16949" xr:uid="{129F80BC-EC3D-44D7-8C98-01595460F21A}"/>
    <cellStyle name="Comma 6 4 2 2 3 3" xfId="24959" xr:uid="{2283E414-46E5-4049-907A-D24F13EDDB5E}"/>
    <cellStyle name="Comma 6 4 2 2 3 3 2" xfId="29902" xr:uid="{4DA074B1-E9A6-4FB2-9574-AF0CB56E487E}"/>
    <cellStyle name="Comma 6 4 2 2 3 4" xfId="30016" xr:uid="{B0E6ED8B-7F94-4C65-B922-D81312B6C1B9}"/>
    <cellStyle name="Comma 6 4 2 2 4" xfId="1693" xr:uid="{00000000-0005-0000-0000-000077020000}"/>
    <cellStyle name="Comma 6 4 2 2 4 2" xfId="26919" xr:uid="{5EED627A-0015-4E1B-A2B6-EF5D8B44E99E}"/>
    <cellStyle name="Comma 6 4 2 2 4 3" xfId="26328" xr:uid="{A5E211ED-3697-47AE-AFB7-DC4A9AEBCE66}"/>
    <cellStyle name="Comma 6 4 2 2 5" xfId="4259" xr:uid="{57211779-9320-44C5-9837-0748906E7A4C}"/>
    <cellStyle name="Comma 6 4 2 2 5 2" xfId="9031" xr:uid="{3A1E14F9-50A9-4BC3-9B23-12F98A7CD057}"/>
    <cellStyle name="Comma 6 4 2 2 5 2 2" xfId="19411" xr:uid="{5B746D22-E62E-4BCC-B5AB-8BE294689550}"/>
    <cellStyle name="Comma 6 4 2 2 5 2 3" xfId="31035" xr:uid="{E5D61C2A-5E38-417B-8489-A5D1DF3FC18F}"/>
    <cellStyle name="Comma 6 4 2 2 5 2 4" xfId="30721" xr:uid="{0FF41AB0-D970-4E31-9E8E-8298D6AF25BD}"/>
    <cellStyle name="Comma 6 4 2 2 5 3" xfId="11864" xr:uid="{000755D5-7700-4754-B967-5ED980124053}"/>
    <cellStyle name="Comma 6 4 2 2 5 3 2" xfId="22244" xr:uid="{901EA211-D1BA-4DDB-BF1A-DE2745178C81}"/>
    <cellStyle name="Comma 6 4 2 2 5 4" xfId="27948" xr:uid="{7A21C380-1C3B-405E-8007-F7F0A2667C6A}"/>
    <cellStyle name="Comma 6 4 2 2 5 5" xfId="26354" xr:uid="{BF873D68-89B9-4165-9916-E524D274416D}"/>
    <cellStyle name="Comma 6 4 2 2 5 6" xfId="16578" xr:uid="{DD76C47B-4BEF-4E5F-8149-569D6F982A01}"/>
    <cellStyle name="Comma 6 4 2 2 6" xfId="4887" xr:uid="{EA5D0D92-CCEF-4853-BE03-D86DFD2ECEDF}"/>
    <cellStyle name="Comma 6 4 2 2 6 2" xfId="28017" xr:uid="{8DB2376A-D7D2-4A96-83ED-7EFE0D22FA4E}"/>
    <cellStyle name="Comma 6 4 2 2 6 3" xfId="27153" xr:uid="{88855DC0-CDE1-4E14-A52B-9DE3A3E64F10}"/>
    <cellStyle name="Comma 6 4 2 2 6 4" xfId="14179" xr:uid="{D4053323-D138-435E-B09B-2D06BF1F3177}"/>
    <cellStyle name="Comma 6 4 2 2 7" xfId="6632" xr:uid="{A8C3E90C-E98A-4A69-BCCD-D65AB4659552}"/>
    <cellStyle name="Comma 6 4 2 2 7 2" xfId="17012" xr:uid="{35E27ADC-64E2-48C3-B047-3B99EA26CD8E}"/>
    <cellStyle name="Comma 6 4 2 2 8" xfId="9465" xr:uid="{1DE1E175-6029-46A6-8D6A-130CCE65B77A}"/>
    <cellStyle name="Comma 6 4 2 2 8 2" xfId="19845" xr:uid="{D0522DD5-F40C-4C3E-B363-511EC1C0075F}"/>
    <cellStyle name="Comma 6 4 2 2 9" xfId="24420" xr:uid="{8074B458-5983-4302-BBAA-E98DEE0AEFCE}"/>
    <cellStyle name="Comma 6 4 2 3" xfId="1696" xr:uid="{00000000-0005-0000-0000-000078020000}"/>
    <cellStyle name="Comma 6 4 2 3 2" xfId="3042" xr:uid="{00000000-0005-0000-0000-0000EA010000}"/>
    <cellStyle name="Comma 6 4 2 3 2 2" xfId="8122" xr:uid="{0384A77A-4C50-4A21-9871-8CEEE901F830}"/>
    <cellStyle name="Comma 6 4 2 3 2 2 2" xfId="28803" xr:uid="{AC14E83F-D38E-4E39-AEB7-0CD9C098D261}"/>
    <cellStyle name="Comma 6 4 2 3 2 2 2 2" xfId="31220" xr:uid="{020E94C7-3C33-4C62-9CE1-8B3A7270B784}"/>
    <cellStyle name="Comma 6 4 2 3 2 2 2 3" xfId="30723" xr:uid="{F335279E-1B9E-4D18-8CA1-66BD0EDC3A2A}"/>
    <cellStyle name="Comma 6 4 2 3 2 2 3" xfId="26799" xr:uid="{ABDB6786-F739-47A6-AB97-7ACED774675F}"/>
    <cellStyle name="Comma 6 4 2 3 2 2 4" xfId="18502" xr:uid="{8B0BF2DE-017B-40C1-987A-4EA279A1DDD3}"/>
    <cellStyle name="Comma 6 4 2 3 2 3" xfId="10955" xr:uid="{F5D47024-2265-4130-A6B8-E2481033798A}"/>
    <cellStyle name="Comma 6 4 2 3 2 3 2" xfId="21335" xr:uid="{5CC7CCD4-B9FD-41AF-86B6-CBA8245B1A71}"/>
    <cellStyle name="Comma 6 4 2 3 2 4" xfId="25446" xr:uid="{1DEB5072-6A52-41B8-B09E-A4269DE1A5FD}"/>
    <cellStyle name="Comma 6 4 2 3 2 5" xfId="15669" xr:uid="{AFFB747D-8F23-4C0B-A899-0DC021FEA89B}"/>
    <cellStyle name="Comma 6 4 2 3 3" xfId="2080" xr:uid="{00000000-0005-0000-0000-000078020000}"/>
    <cellStyle name="Comma 6 4 2 3 4" xfId="4403" xr:uid="{1FB2328B-4382-487E-A902-9BD441BC9913}"/>
    <cellStyle name="Comma 6 4 2 3 4 2" xfId="9175" xr:uid="{8F66199E-1B28-43E3-A19F-CFC291178D6D}"/>
    <cellStyle name="Comma 6 4 2 3 4 2 2" xfId="19555" xr:uid="{D5DEDE6B-E6E5-4EAD-AA05-81693599A82E}"/>
    <cellStyle name="Comma 6 4 2 3 4 2 3" xfId="31069" xr:uid="{55898A08-20A6-4893-81F2-362535D71995}"/>
    <cellStyle name="Comma 6 4 2 3 4 2 4" xfId="30722" xr:uid="{991663E5-093A-4C82-AB81-8EF79A9D4B8B}"/>
    <cellStyle name="Comma 6 4 2 3 4 3" xfId="12008" xr:uid="{D49E91B3-9301-482A-B4BF-5C9AEB14AC53}"/>
    <cellStyle name="Comma 6 4 2 3 4 3 2" xfId="22388" xr:uid="{17A37291-6571-4D15-B536-039ED25AA43D}"/>
    <cellStyle name="Comma 6 4 2 3 4 4" xfId="16722" xr:uid="{0E1BB8D7-1061-41AD-9946-F1642322DE7C}"/>
    <cellStyle name="Comma 6 4 2 3 5" xfId="5591" xr:uid="{B77D97DF-34AC-4B61-94AB-5E81CC907204}"/>
    <cellStyle name="Comma 6 4 2 3 5 2" xfId="29689" xr:uid="{63269818-A85D-49A6-B8ED-4F376BDFFA23}"/>
    <cellStyle name="Comma 6 4 2 3 5 2 2" xfId="30965" xr:uid="{7D70C7BF-EF85-401A-AD86-BF5235BE5695}"/>
    <cellStyle name="Comma 6 4 2 3 6" xfId="23431" xr:uid="{44806F47-1906-4B34-89B1-7A5705E499F2}"/>
    <cellStyle name="Comma 6 4 2 3 7" xfId="13549" xr:uid="{85825A31-9239-462E-B016-0AC77AABAAAB}"/>
    <cellStyle name="Comma 6 4 2 4" xfId="1697" xr:uid="{00000000-0005-0000-0000-000079020000}"/>
    <cellStyle name="Comma 6 4 2 4 2" xfId="3040" xr:uid="{00000000-0005-0000-0000-0000EB010000}"/>
    <cellStyle name="Comma 6 4 2 4 2 2" xfId="8120" xr:uid="{ADF22222-811F-4F84-B720-222185DDB4A1}"/>
    <cellStyle name="Comma 6 4 2 4 2 2 2" xfId="28801" xr:uid="{922D86D4-CE5F-49B6-BB93-8FE1C4D72254}"/>
    <cellStyle name="Comma 6 4 2 4 2 2 3" xfId="27696" xr:uid="{6FD99DB8-EBD7-49EB-8A7C-1342FBAC3836}"/>
    <cellStyle name="Comma 6 4 2 4 2 2 4" xfId="18500" xr:uid="{1239A679-9578-452E-BA64-7D79A9553E4B}"/>
    <cellStyle name="Comma 6 4 2 4 2 3" xfId="10953" xr:uid="{9CFE8881-6865-452C-A880-B409BA8FC2FB}"/>
    <cellStyle name="Comma 6 4 2 4 2 3 2" xfId="21333" xr:uid="{3FD0A189-72D1-44EF-8586-68EB0ACC380D}"/>
    <cellStyle name="Comma 6 4 2 4 2 4" xfId="24416" xr:uid="{D6823635-BF87-412A-97CD-62CD1E9247DB}"/>
    <cellStyle name="Comma 6 4 2 4 2 5" xfId="15667" xr:uid="{31150317-04E8-41C9-A993-9077679AFEB5}"/>
    <cellStyle name="Comma 6 4 2 4 3" xfId="3670" xr:uid="{00000000-0005-0000-0000-000079020000}"/>
    <cellStyle name="Comma 6 4 2 4 4" xfId="5592" xr:uid="{5E240531-8C52-4B64-996E-6CF2C56EAD6B}"/>
    <cellStyle name="Comma 6 4 2 4 4 2" xfId="29947" xr:uid="{F9D8C378-6662-4A0B-BF57-80CDD28C6729}"/>
    <cellStyle name="Comma 6 4 2 4 5" xfId="23884" xr:uid="{43568BDD-A2A2-40C8-B1D3-E9FAF4B904FE}"/>
    <cellStyle name="Comma 6 4 2 4 6" xfId="13547" xr:uid="{B4E62D67-D4F8-4AEE-A0C8-D1B0BC76898D}"/>
    <cellStyle name="Comma 6 4 2 5" xfId="1692" xr:uid="{00000000-0005-0000-0000-00007A020000}"/>
    <cellStyle name="Comma 6 4 2 5 2" xfId="2527" xr:uid="{00000000-0005-0000-0000-0000EC010000}"/>
    <cellStyle name="Comma 6 4 2 5 2 2" xfId="7652" xr:uid="{31EE074A-1A25-4279-9498-1557E65A9611}"/>
    <cellStyle name="Comma 6 4 2 5 2 2 2" xfId="18032" xr:uid="{2E5103D4-FE6F-4FD3-8CF2-4F6CBE43E536}"/>
    <cellStyle name="Comma 6 4 2 5 2 3" xfId="10485" xr:uid="{47A8CDED-9374-4C4C-9AD1-F9989393134E}"/>
    <cellStyle name="Comma 6 4 2 5 2 3 2" xfId="20865" xr:uid="{894DF4C3-B7A2-4D59-8DF5-E6A4EC275E7C}"/>
    <cellStyle name="Comma 6 4 2 5 2 4" xfId="27790" xr:uid="{E1105289-3713-4AAF-B940-F952224F0EDC}"/>
    <cellStyle name="Comma 6 4 2 5 2 5" xfId="28455" xr:uid="{D273BE61-BBFD-447D-B264-4CFF693C5FDF}"/>
    <cellStyle name="Comma 6 4 2 5 2 6" xfId="15199" xr:uid="{4A290AF2-28F0-47E5-8AC6-D53A411884E3}"/>
    <cellStyle name="Comma 6 4 2 5 3" xfId="3562" xr:uid="{00000000-0005-0000-0000-00007A020000}"/>
    <cellStyle name="Comma 6 4 2 5 4" xfId="5589" xr:uid="{79D951B6-7C6B-413F-B554-86ACD55AFC22}"/>
    <cellStyle name="Comma 6 4 2 5 4 2" xfId="29874" xr:uid="{1F5868CB-B8F6-4FD2-BE45-16F85B1BB38D}"/>
    <cellStyle name="Comma 6 4 2 5 5" xfId="23934" xr:uid="{61B540B9-A018-4E28-B282-83577ECA9D03}"/>
    <cellStyle name="Comma 6 4 2 5 6" xfId="12915" xr:uid="{C6259B45-015A-4F34-84F8-1B874A052B21}"/>
    <cellStyle name="Comma 6 4 2 6" xfId="2279" xr:uid="{00000000-0005-0000-0000-0000E7010000}"/>
    <cellStyle name="Comma 6 4 2 6 2" xfId="7406" xr:uid="{6714873E-F416-44C5-82FA-E05131962C6E}"/>
    <cellStyle name="Comma 6 4 2 6 2 2" xfId="17786" xr:uid="{DAB56B7B-C136-47C5-A747-7B121669E960}"/>
    <cellStyle name="Comma 6 4 2 6 3" xfId="10239" xr:uid="{4C8AE7B1-A4A9-425A-9167-B6967CFE222E}"/>
    <cellStyle name="Comma 6 4 2 6 3 2" xfId="20619" xr:uid="{19177BF8-5573-4BFF-B173-1662A0989156}"/>
    <cellStyle name="Comma 6 4 2 6 4" xfId="23821" xr:uid="{AC9C99D0-AB2A-4CD9-91CC-19279A8AFCB3}"/>
    <cellStyle name="Comma 6 4 2 6 5" xfId="26846" xr:uid="{1A57839F-464C-450B-87F9-255CD7C009FB}"/>
    <cellStyle name="Comma 6 4 2 6 6" xfId="14953" xr:uid="{1E6FD0BC-2500-4D19-B49D-410520A4EE12}"/>
    <cellStyle name="Comma 6 4 2 7" xfId="3818" xr:uid="{92CFE6F2-A1C9-4A93-BBED-550530B8857A}"/>
    <cellStyle name="Comma 6 4 2 7 2" xfId="8651" xr:uid="{6163D877-2216-4038-9EB4-81712A04994C}"/>
    <cellStyle name="Comma 6 4 2 7 2 2" xfId="19031" xr:uid="{03ADF068-45AD-4DAB-8C61-3E6015003565}"/>
    <cellStyle name="Comma 6 4 2 7 3" xfId="11484" xr:uid="{B63E5292-1B5E-45E0-93E5-4A060B62CDFF}"/>
    <cellStyle name="Comma 6 4 2 7 3 2" xfId="21864" xr:uid="{7283CF71-5EE7-47AA-B790-60924D944E8F}"/>
    <cellStyle name="Comma 6 4 2 7 4" xfId="25889" xr:uid="{F39EEEA6-603F-4E58-945E-BB29862672B2}"/>
    <cellStyle name="Comma 6 4 2 7 5" xfId="26506" xr:uid="{C2E764BB-88F9-4C12-9ADA-9E379CE1C073}"/>
    <cellStyle name="Comma 6 4 2 7 6" xfId="16198" xr:uid="{EF1D7535-5DF8-4A8B-938B-FBCFC8BDE855}"/>
    <cellStyle name="Comma 6 4 2 8" xfId="4886" xr:uid="{B9ED5642-C6EF-4D18-85FB-1F3A8F4EEE28}"/>
    <cellStyle name="Comma 6 4 2 8 2" xfId="14178" xr:uid="{ECD191D8-EC14-4B95-862F-94FDC2BBCD9C}"/>
    <cellStyle name="Comma 6 4 2 9" xfId="6631" xr:uid="{D4B262BE-F461-4DC9-89DC-2023215ABCFD}"/>
    <cellStyle name="Comma 6 4 2 9 2" xfId="17011" xr:uid="{6E0271B9-4A40-4868-BD41-DAD782E2C209}"/>
    <cellStyle name="Comma 6 4 3" xfId="498" xr:uid="{00000000-0005-0000-0000-00007B020000}"/>
    <cellStyle name="Comma 6 4 3 10" xfId="25486" xr:uid="{99E9E6DC-A851-4F87-A404-F8E922B22778}"/>
    <cellStyle name="Comma 6 4 3 11" xfId="12669" xr:uid="{5A4B5E9F-8AD8-4DAE-ADCF-C4E4E84DC022}"/>
    <cellStyle name="Comma 6 4 3 2" xfId="1699" xr:uid="{00000000-0005-0000-0000-00007C020000}"/>
    <cellStyle name="Comma 6 4 3 2 2" xfId="3044" xr:uid="{00000000-0005-0000-0000-0000EF010000}"/>
    <cellStyle name="Comma 6 4 3 2 2 2" xfId="6161" xr:uid="{9DE87451-BF29-4F9C-8D44-3C00B4B7AB11}"/>
    <cellStyle name="Comma 6 4 3 2 2 2 2" xfId="25627" xr:uid="{1BE7515C-653A-4F87-876F-63B764521DA0}"/>
    <cellStyle name="Comma 6 4 3 2 2 2 2 2" xfId="28546" xr:uid="{76250F69-99E5-4C87-AA68-28CAC0ABE243}"/>
    <cellStyle name="Comma 6 4 3 2 2 2 2 3" xfId="31160" xr:uid="{B8B7D374-F9E5-4444-AC13-477FC287386D}"/>
    <cellStyle name="Comma 6 4 3 2 2 2 3" xfId="28604" xr:uid="{05D73697-F366-4499-ADE0-47D3DE37ECFB}"/>
    <cellStyle name="Comma 6 4 3 2 2 2 4" xfId="15671" xr:uid="{DAA6396E-5617-4A70-B574-AFCD162D4D30}"/>
    <cellStyle name="Comma 6 4 3 2 2 3" xfId="8124" xr:uid="{6C0A3AD5-AA43-4E8F-AD77-C0019D0A2C78}"/>
    <cellStyle name="Comma 6 4 3 2 2 3 2" xfId="28805" xr:uid="{F2C78387-E4A4-41C7-80DE-D7182430BC82}"/>
    <cellStyle name="Comma 6 4 3 2 2 3 3" xfId="28126" xr:uid="{3D9342C1-D49F-4D43-8AC1-93AE5F56062A}"/>
    <cellStyle name="Comma 6 4 3 2 2 3 4" xfId="18504" xr:uid="{2304C356-D9FF-4CB7-8D43-1928F2D47AFB}"/>
    <cellStyle name="Comma 6 4 3 2 2 4" xfId="10957" xr:uid="{A9FEC1FC-DA92-4D7E-A9BA-4BE6D80C1BBE}"/>
    <cellStyle name="Comma 6 4 3 2 2 4 2" xfId="21337" xr:uid="{A0857218-8F4D-4CD3-B2A0-11E1240D74D4}"/>
    <cellStyle name="Comma 6 4 3 2 2 5" xfId="22938" xr:uid="{F447AA7E-14C2-47CB-8EA8-D414A90848E1}"/>
    <cellStyle name="Comma 6 4 3 2 2 6" xfId="13551" xr:uid="{131ED52A-BDC5-46E9-BF9F-9B7B0B88F1B6}"/>
    <cellStyle name="Comma 6 4 3 2 3" xfId="2673" xr:uid="{00000000-0005-0000-0000-0000EE010000}"/>
    <cellStyle name="Comma 6 4 3 2 3 2" xfId="7797" xr:uid="{0F2D7387-1C2C-43EA-8D1B-DCD8B47814A5}"/>
    <cellStyle name="Comma 6 4 3 2 3 2 2" xfId="27269" xr:uid="{5B830BD1-7260-4C2A-8DB9-D8138AC7079C}"/>
    <cellStyle name="Comma 6 4 3 2 3 2 3" xfId="28437" xr:uid="{21009788-6F5C-4071-A2DC-85665187ADF3}"/>
    <cellStyle name="Comma 6 4 3 2 3 2 4" xfId="18177" xr:uid="{9C68AE63-D3BE-44EC-93A1-10DEC2A2FD8F}"/>
    <cellStyle name="Comma 6 4 3 2 3 3" xfId="10630" xr:uid="{E243FB16-8574-4B4D-9DCC-E703BA2E9B76}"/>
    <cellStyle name="Comma 6 4 3 2 3 3 2" xfId="21010" xr:uid="{73F9FFA3-B985-40BB-8F39-555D2D339E60}"/>
    <cellStyle name="Comma 6 4 3 2 3 4" xfId="25067" xr:uid="{8943FECE-0FE9-448B-8798-C7D4A06BFB9E}"/>
    <cellStyle name="Comma 6 4 3 2 3 5" xfId="15344" xr:uid="{FC4FEB2E-5924-4D22-91C3-E4EA0BEE808D}"/>
    <cellStyle name="Comma 6 4 3 2 4" xfId="3648" xr:uid="{00000000-0005-0000-0000-00007C020000}"/>
    <cellStyle name="Comma 6 4 3 2 5" xfId="4260" xr:uid="{A51EAC08-E66F-40E2-903C-7CC3150401A1}"/>
    <cellStyle name="Comma 6 4 3 2 5 2" xfId="9032" xr:uid="{9CB19842-F4C9-4617-BA4E-C32A4ABED1D6}"/>
    <cellStyle name="Comma 6 4 3 2 5 2 2" xfId="19412" xr:uid="{29A40CE9-1ADF-482C-8C07-4FAB69ECEEE9}"/>
    <cellStyle name="Comma 6 4 3 2 5 2 3" xfId="31036" xr:uid="{48EC53A8-509B-4602-9481-7646B7A295C3}"/>
    <cellStyle name="Comma 6 4 3 2 5 2 4" xfId="30725" xr:uid="{DAB1BA0C-8406-4AF8-9D58-1646B3244154}"/>
    <cellStyle name="Comma 6 4 3 2 5 3" xfId="11865" xr:uid="{23A53419-8BF1-421F-A70F-CACA88D74416}"/>
    <cellStyle name="Comma 6 4 3 2 5 3 2" xfId="22245" xr:uid="{EB58247D-0D07-4A99-B592-41F2A71DB9DA}"/>
    <cellStyle name="Comma 6 4 3 2 5 4" xfId="27781" xr:uid="{70C3B298-AD80-4B7B-B6B7-937B7807FEF0}"/>
    <cellStyle name="Comma 6 4 3 2 5 5" xfId="26941" xr:uid="{0A76B398-CCEB-44F2-A850-E5E77487E760}"/>
    <cellStyle name="Comma 6 4 3 2 5 6" xfId="16579" xr:uid="{2E50FF22-5A32-4A14-A5DC-A900B3753DB5}"/>
    <cellStyle name="Comma 6 4 3 2 6" xfId="5594" xr:uid="{5E2AC345-4328-4BFD-8DA3-5CCEC7838AEA}"/>
    <cellStyle name="Comma 6 4 3 2 6 2" xfId="29720" xr:uid="{B517F1E3-A38C-4F58-A6FD-5D445DFE68EB}"/>
    <cellStyle name="Comma 6 4 3 2 6 2 2" xfId="30966" xr:uid="{68C3F424-D42B-415D-A275-3C3491C69598}"/>
    <cellStyle name="Comma 6 4 3 2 7" xfId="22717" xr:uid="{2381AC7C-D874-457D-824B-CD7134186CFD}"/>
    <cellStyle name="Comma 6 4 3 2 8" xfId="13081" xr:uid="{CB1CC082-7815-46C3-8934-9E81858CC6E3}"/>
    <cellStyle name="Comma 6 4 3 3" xfId="1700" xr:uid="{00000000-0005-0000-0000-00007D020000}"/>
    <cellStyle name="Comma 6 4 3 3 2" xfId="3045" xr:uid="{00000000-0005-0000-0000-0000F0010000}"/>
    <cellStyle name="Comma 6 4 3 3 2 2" xfId="8125" xr:uid="{E1647CBD-57C7-49A5-8AD5-21902424509E}"/>
    <cellStyle name="Comma 6 4 3 3 2 2 2" xfId="28806" xr:uid="{7AF06F04-B747-4D85-A892-73CBA0EA89FC}"/>
    <cellStyle name="Comma 6 4 3 3 2 2 3" xfId="26418" xr:uid="{A4AFFC74-E361-4181-9D14-1A2AA74BA744}"/>
    <cellStyle name="Comma 6 4 3 3 2 2 4" xfId="18505" xr:uid="{80803E80-3592-497A-882C-532D47CAD3F1}"/>
    <cellStyle name="Comma 6 4 3 3 2 3" xfId="10958" xr:uid="{A5CEA30C-A014-4CC8-B570-6C5E75F60085}"/>
    <cellStyle name="Comma 6 4 3 3 2 3 2" xfId="21338" xr:uid="{B2944D65-2E02-4493-94E6-C3ED577A2F5A}"/>
    <cellStyle name="Comma 6 4 3 3 2 4" xfId="24513" xr:uid="{99256903-5A76-4761-8307-3040FBD844E4}"/>
    <cellStyle name="Comma 6 4 3 3 2 5" xfId="15672" xr:uid="{797CFECA-5B3A-425C-8321-CA57176B4E48}"/>
    <cellStyle name="Comma 6 4 3 3 3" xfId="3611" xr:uid="{00000000-0005-0000-0000-00007D020000}"/>
    <cellStyle name="Comma 6 4 3 3 4" xfId="4404" xr:uid="{8749C45E-E41A-4304-B61B-78506631CC99}"/>
    <cellStyle name="Comma 6 4 3 3 4 2" xfId="9176" xr:uid="{58432CAA-B985-4BC9-9656-18D51ACB7F3C}"/>
    <cellStyle name="Comma 6 4 3 3 4 2 2" xfId="19556" xr:uid="{130B0B8D-4585-458D-947D-4883D9BB8669}"/>
    <cellStyle name="Comma 6 4 3 3 4 2 3" xfId="31070" xr:uid="{64CBF01D-BCC0-4E97-A30C-4817D685CDEB}"/>
    <cellStyle name="Comma 6 4 3 3 4 2 4" xfId="30726" xr:uid="{32E7DD8E-8E93-48A0-B22A-199885881375}"/>
    <cellStyle name="Comma 6 4 3 3 4 3" xfId="12009" xr:uid="{88B8CD83-86AD-4EDE-8804-B00361DDCBA9}"/>
    <cellStyle name="Comma 6 4 3 3 4 3 2" xfId="22389" xr:uid="{77E9CE91-FD59-4A3C-8041-0796A6B5D588}"/>
    <cellStyle name="Comma 6 4 3 3 4 4" xfId="16723" xr:uid="{4DCC8238-8690-47E5-AC62-1D9F5187A8AC}"/>
    <cellStyle name="Comma 6 4 3 3 5" xfId="5595" xr:uid="{8CF9A14E-6DB8-411F-9023-F13F2916B13F}"/>
    <cellStyle name="Comma 6 4 3 3 5 2" xfId="29705" xr:uid="{8C47B7A5-55DE-41F0-ABE8-96B67015A584}"/>
    <cellStyle name="Comma 6 4 3 3 6" xfId="24025" xr:uid="{8B39DA3A-C438-4ADA-826C-4F6E92D2FD76}"/>
    <cellStyle name="Comma 6 4 3 3 7" xfId="13552" xr:uid="{B90FC4BC-D5EE-4BFC-97CD-4E73557F868E}"/>
    <cellStyle name="Comma 6 4 3 4" xfId="1698" xr:uid="{00000000-0005-0000-0000-00007E020000}"/>
    <cellStyle name="Comma 6 4 3 4 2" xfId="3043" xr:uid="{00000000-0005-0000-0000-0000F1010000}"/>
    <cellStyle name="Comma 6 4 3 4 2 2" xfId="8123" xr:uid="{3608156F-8EFF-4B12-B2DE-E52AD2437F57}"/>
    <cellStyle name="Comma 6 4 3 4 2 2 2" xfId="28804" xr:uid="{B98C073F-6138-401A-83A0-F369A3A9D6F6}"/>
    <cellStyle name="Comma 6 4 3 4 2 2 3" xfId="27089" xr:uid="{46AB2BEE-3AC9-4711-AFA2-9CF90C02A985}"/>
    <cellStyle name="Comma 6 4 3 4 2 2 4" xfId="18503" xr:uid="{B643F2D4-3235-49CA-A168-457CC3C641F7}"/>
    <cellStyle name="Comma 6 4 3 4 2 3" xfId="10956" xr:uid="{04D550A1-46DD-4932-B220-53E593ED5562}"/>
    <cellStyle name="Comma 6 4 3 4 2 3 2" xfId="21336" xr:uid="{482C49D2-0469-4D42-A938-CE70AC63C0E6}"/>
    <cellStyle name="Comma 6 4 3 4 2 4" xfId="25642" xr:uid="{400FD5B9-741B-4FA3-9B44-D231F7466CE7}"/>
    <cellStyle name="Comma 6 4 3 4 2 5" xfId="15670" xr:uid="{5FD351B0-0009-4143-9224-F9D3B6D1470E}"/>
    <cellStyle name="Comma 6 4 3 4 3" xfId="3696" xr:uid="{00000000-0005-0000-0000-00007E020000}"/>
    <cellStyle name="Comma 6 4 3 4 4" xfId="5593" xr:uid="{597046DC-F5C8-4A2C-9A13-CCBC4373604F}"/>
    <cellStyle name="Comma 6 4 3 4 4 2" xfId="29949" xr:uid="{A9380C1B-14A6-4B53-9630-BB03006EEA3E}"/>
    <cellStyle name="Comma 6 4 3 4 5" xfId="25477" xr:uid="{AEBF6BF0-781B-4251-9C43-BF55D4DC9F58}"/>
    <cellStyle name="Comma 6 4 3 4 6" xfId="13550" xr:uid="{B4199247-567C-4F13-B7D1-F52C7E04729D}"/>
    <cellStyle name="Comma 6 4 3 5" xfId="2630" xr:uid="{00000000-0005-0000-0000-0000F2010000}"/>
    <cellStyle name="Comma 6 4 3 5 2" xfId="5892" xr:uid="{4BECADB6-235B-4CAC-85C0-80D0E27B1737}"/>
    <cellStyle name="Comma 6 4 3 5 2 2" xfId="28301" xr:uid="{1BA41FC7-0065-4D43-BA00-BDEAFE6AEDAD}"/>
    <cellStyle name="Comma 6 4 3 5 2 3" xfId="27213" xr:uid="{BF202D75-2FFE-4931-8BE5-4A175775E00B}"/>
    <cellStyle name="Comma 6 4 3 5 2 4" xfId="15302" xr:uid="{5B87071E-8FCF-43D2-9B8C-50EBB975AD9F}"/>
    <cellStyle name="Comma 6 4 3 5 3" xfId="7755" xr:uid="{5E3F39A1-AB86-48FC-AE39-E9EBF19A365A}"/>
    <cellStyle name="Comma 6 4 3 5 3 2" xfId="18135" xr:uid="{D3B9B875-3C36-4038-A144-7BABB514FC75}"/>
    <cellStyle name="Comma 6 4 3 5 4" xfId="10588" xr:uid="{8F0C5218-4D09-4D7A-964D-0AFC40F6DFEB}"/>
    <cellStyle name="Comma 6 4 3 5 4 2" xfId="20968" xr:uid="{F969427A-56A9-4C66-B48B-5630DFB9516B}"/>
    <cellStyle name="Comma 6 4 3 5 5" xfId="24236" xr:uid="{C18D7421-1938-4614-97DD-D9CCFEB24FF0}"/>
    <cellStyle name="Comma 6 4 3 5 6" xfId="13018" xr:uid="{73E37B0D-96A4-40DD-A58F-BE503DB3A20D}"/>
    <cellStyle name="Comma 6 4 3 6" xfId="4125" xr:uid="{BC11153B-3590-4A4C-9A42-D5B85167EDEC}"/>
    <cellStyle name="Comma 6 4 3 6 2" xfId="8897" xr:uid="{5987FDF2-CD76-4027-8C40-BADE8EB16492}"/>
    <cellStyle name="Comma 6 4 3 6 2 2" xfId="19277" xr:uid="{C77FE529-4055-4AE2-90DD-A660AD868028}"/>
    <cellStyle name="Comma 6 4 3 6 2 3" xfId="31009" xr:uid="{2C79F960-4C49-4A44-BE3E-BA4DD4C9FBB0}"/>
    <cellStyle name="Comma 6 4 3 6 2 4" xfId="30724" xr:uid="{888020BF-966F-45AF-AD87-05FC86173A31}"/>
    <cellStyle name="Comma 6 4 3 6 3" xfId="11730" xr:uid="{C5637927-D691-4E7B-8071-78C18F69F33B}"/>
    <cellStyle name="Comma 6 4 3 6 3 2" xfId="22110" xr:uid="{FF695EF4-4938-421C-B4C1-B1580C099238}"/>
    <cellStyle name="Comma 6 4 3 6 4" xfId="24160" xr:uid="{DA708D23-DBBB-4E21-A69E-2C68CD775D36}"/>
    <cellStyle name="Comma 6 4 3 6 5" xfId="26772" xr:uid="{427B066A-B632-4273-AD4F-6D47319C3D9E}"/>
    <cellStyle name="Comma 6 4 3 6 6" xfId="16444" xr:uid="{74E4A04D-2625-40F8-913E-E71CD7A37B6E}"/>
    <cellStyle name="Comma 6 4 3 7" xfId="4888" xr:uid="{FF7A6E91-B71F-402F-84BE-27BA9A689206}"/>
    <cellStyle name="Comma 6 4 3 7 2" xfId="26954" xr:uid="{E692CFC7-761B-4524-AEF1-ADA4AE5C43EA}"/>
    <cellStyle name="Comma 6 4 3 7 3" xfId="28460" xr:uid="{EF2DDD8E-D26A-4D5D-AC55-67A7CC964379}"/>
    <cellStyle name="Comma 6 4 3 7 4" xfId="14180" xr:uid="{958C6408-2027-4BE6-B6CD-ED8CF2230424}"/>
    <cellStyle name="Comma 6 4 3 8" xfId="6633" xr:uid="{A8484347-CEB4-4D7F-B443-41F73EC9CF28}"/>
    <cellStyle name="Comma 6 4 3 8 2" xfId="17013" xr:uid="{86F2C499-DC60-442F-906F-348F5F5B6154}"/>
    <cellStyle name="Comma 6 4 3 9" xfId="9466" xr:uid="{44DF4BDE-7007-468D-A11A-5B176D57FA95}"/>
    <cellStyle name="Comma 6 4 3 9 2" xfId="19846" xr:uid="{6A3C9AA7-7596-4832-B681-46D68794F167}"/>
    <cellStyle name="Comma 6 4 4" xfId="499" xr:uid="{00000000-0005-0000-0000-00007F020000}"/>
    <cellStyle name="Comma 6 4 4 10" xfId="13079" xr:uid="{161F3D9E-FDAC-4369-8A82-BAFFD660836D}"/>
    <cellStyle name="Comma 6 4 4 2" xfId="1702" xr:uid="{00000000-0005-0000-0000-000080020000}"/>
    <cellStyle name="Comma 6 4 4 2 2" xfId="3046" xr:uid="{00000000-0005-0000-0000-0000F4010000}"/>
    <cellStyle name="Comma 6 4 4 2 2 2" xfId="8126" xr:uid="{144748D8-8110-4C5D-823F-47C3385D852A}"/>
    <cellStyle name="Comma 6 4 4 2 2 2 2" xfId="28807" xr:uid="{6AD90FE4-3CB8-4933-9B68-7C7298C52AE0}"/>
    <cellStyle name="Comma 6 4 4 2 2 2 3" xfId="28242" xr:uid="{238413C4-BC84-456A-A16A-38101E29D3E0}"/>
    <cellStyle name="Comma 6 4 4 2 2 2 4" xfId="18506" xr:uid="{F8F41174-04D6-4C1F-957B-0A4EDEB6160D}"/>
    <cellStyle name="Comma 6 4 4 2 2 3" xfId="10959" xr:uid="{05BA871B-49D9-49A9-BB48-6443A0BBCD06}"/>
    <cellStyle name="Comma 6 4 4 2 2 3 2" xfId="21339" xr:uid="{34C15700-FD27-4498-8393-09C164FCD201}"/>
    <cellStyle name="Comma 6 4 4 2 2 4" xfId="24760" xr:uid="{F1599F21-A582-4D54-8F2B-1F18A24D247D}"/>
    <cellStyle name="Comma 6 4 4 2 2 5" xfId="15673" xr:uid="{A3EA306A-3791-432B-8C4B-EF911D8EF55F}"/>
    <cellStyle name="Comma 6 4 4 2 3" xfId="3639" xr:uid="{00000000-0005-0000-0000-000080020000}"/>
    <cellStyle name="Comma 6 4 4 2 4" xfId="5596" xr:uid="{D7CC43DA-455D-407E-BF01-57D0564EA6B6}"/>
    <cellStyle name="Comma 6 4 4 2 4 2" xfId="29950" xr:uid="{FDB36AFE-899A-4744-9DD8-6E4865CE36DC}"/>
    <cellStyle name="Comma 6 4 4 2 5" xfId="23458" xr:uid="{25976DFB-D12E-44FC-BA6D-3E379ED1878F}"/>
    <cellStyle name="Comma 6 4 4 2 6" xfId="13553" xr:uid="{3DB1E49B-06F4-4933-AD00-0C600988B65B}"/>
    <cellStyle name="Comma 6 4 4 3" xfId="1703" xr:uid="{00000000-0005-0000-0000-000081020000}"/>
    <cellStyle name="Comma 6 4 4 3 2" xfId="4623" xr:uid="{9494D2FE-9603-4520-BB34-B0A7762C3101}"/>
    <cellStyle name="Comma 6 4 4 3 2 2" xfId="9395" xr:uid="{82C1F46B-3AB1-4180-B72C-C27061F6C38D}"/>
    <cellStyle name="Comma 6 4 4 3 2 2 2" xfId="19775" xr:uid="{D912D5B9-435E-47F8-B665-98B3269A7A93}"/>
    <cellStyle name="Comma 6 4 4 3 2 3" xfId="12228" xr:uid="{19AF2720-C897-4870-88B1-1084B759AD28}"/>
    <cellStyle name="Comma 6 4 4 3 2 3 2" xfId="22608" xr:uid="{BA23040E-9D36-43EE-A03D-912871B8A62D}"/>
    <cellStyle name="Comma 6 4 4 3 2 4" xfId="26198" xr:uid="{472BDDCC-6E87-4271-800D-0A670E255469}"/>
    <cellStyle name="Comma 6 4 4 3 2 5" xfId="27935" xr:uid="{C21A1C05-1A22-43CB-B467-F45DFFC42A54}"/>
    <cellStyle name="Comma 6 4 4 3 2 6" xfId="16942" xr:uid="{0B261E0F-2906-43CC-8B78-EF21FAC3E3A4}"/>
    <cellStyle name="Comma 6 4 4 3 3" xfId="25010" xr:uid="{D13AD506-B971-43E8-9263-B2003BB20B7B}"/>
    <cellStyle name="Comma 6 4 4 3 3 2" xfId="29901" xr:uid="{DE18F8CC-9AE1-4F5E-9463-70483CF3EC52}"/>
    <cellStyle name="Comma 6 4 4 3 4" xfId="30015" xr:uid="{54B5A641-CBAA-4C36-9169-160B5E571C1F}"/>
    <cellStyle name="Comma 6 4 4 4" xfId="1701" xr:uid="{00000000-0005-0000-0000-000082020000}"/>
    <cellStyle name="Comma 6 4 4 5" xfId="4258" xr:uid="{F88A1956-BAD7-4D08-9EEC-B2583E75D0DD}"/>
    <cellStyle name="Comma 6 4 4 5 2" xfId="9030" xr:uid="{921BDAC3-0294-4D86-8C5F-754A50525046}"/>
    <cellStyle name="Comma 6 4 4 5 2 2" xfId="19410" xr:uid="{7F2C0D14-E739-477C-A33B-5DDBE2A55F78}"/>
    <cellStyle name="Comma 6 4 4 5 2 3" xfId="31034" xr:uid="{7E47475A-DD01-4834-94C2-1630B8804BB1}"/>
    <cellStyle name="Comma 6 4 4 5 2 4" xfId="30727" xr:uid="{162F962F-579D-4E61-99F1-D903E08A5944}"/>
    <cellStyle name="Comma 6 4 4 5 3" xfId="11863" xr:uid="{CB563B1E-333D-437D-80F1-F1E92395B99F}"/>
    <cellStyle name="Comma 6 4 4 5 3 2" xfId="22243" xr:uid="{DAB37DDA-1810-4257-AF18-71A6F4AEF98C}"/>
    <cellStyle name="Comma 6 4 4 5 4" xfId="25901" xr:uid="{6E4D4D61-4FA4-40F8-B260-4F74A35085BF}"/>
    <cellStyle name="Comma 6 4 4 5 5" xfId="26027" xr:uid="{0AE5C490-7D0B-48C0-B974-61B1DA7B0177}"/>
    <cellStyle name="Comma 6 4 4 5 6" xfId="16577" xr:uid="{C055D660-BCFC-4A7A-8BC6-76732CE75695}"/>
    <cellStyle name="Comma 6 4 4 6" xfId="4889" xr:uid="{C522401C-4DD6-4E1D-99C9-6E3D20EE2307}"/>
    <cellStyle name="Comma 6 4 4 6 2" xfId="14181" xr:uid="{5A0FF2A1-DA42-4A5E-AA72-2558B44A6109}"/>
    <cellStyle name="Comma 6 4 4 7" xfId="6634" xr:uid="{73F23711-DC0F-4F58-BF0D-2FB69ED65B37}"/>
    <cellStyle name="Comma 6 4 4 7 2" xfId="17014" xr:uid="{4087778A-5F0C-451B-A20D-77C3676FFA5F}"/>
    <cellStyle name="Comma 6 4 4 8" xfId="9467" xr:uid="{3B9B1F41-8EAC-4A06-9F83-A42D7AB79BB2}"/>
    <cellStyle name="Comma 6 4 4 8 2" xfId="19847" xr:uid="{689CAA96-C143-47E1-B5AD-C8E73BCD6AA1}"/>
    <cellStyle name="Comma 6 4 4 9" xfId="23862" xr:uid="{7228455F-2DD3-482A-BC3F-C95BE560FE7B}"/>
    <cellStyle name="Comma 6 4 5" xfId="1704" xr:uid="{00000000-0005-0000-0000-000083020000}"/>
    <cellStyle name="Comma 6 4 5 2" xfId="3047" xr:uid="{00000000-0005-0000-0000-0000F5010000}"/>
    <cellStyle name="Comma 6 4 5 2 2" xfId="8127" xr:uid="{54D4C34B-2D2B-447A-B5B4-5775E8620FFC}"/>
    <cellStyle name="Comma 6 4 5 2 2 2" xfId="28808" xr:uid="{B647D0DC-ECE0-42C5-BCA0-0BB0781E8855}"/>
    <cellStyle name="Comma 6 4 5 2 2 2 2" xfId="31221" xr:uid="{691BCCD8-3FCB-46F4-AA19-66BD8B2792E8}"/>
    <cellStyle name="Comma 6 4 5 2 2 2 3" xfId="30729" xr:uid="{787E4866-BDC8-4893-9282-491F88D13FE5}"/>
    <cellStyle name="Comma 6 4 5 2 2 3" xfId="28586" xr:uid="{46477F41-C513-4AA2-B52E-DD5043778A61}"/>
    <cellStyle name="Comma 6 4 5 2 2 4" xfId="18507" xr:uid="{AE896CAB-4E2D-4BC4-A2FB-544C8CDB6C94}"/>
    <cellStyle name="Comma 6 4 5 2 3" xfId="10960" xr:uid="{50637E51-5562-46AD-B882-65EC355770F2}"/>
    <cellStyle name="Comma 6 4 5 2 3 2" xfId="21340" xr:uid="{850D5D37-6DE8-4841-9460-F73B80017985}"/>
    <cellStyle name="Comma 6 4 5 2 4" xfId="23525" xr:uid="{5BC62036-1F54-49D8-99C8-F8F4DB207CE7}"/>
    <cellStyle name="Comma 6 4 5 2 5" xfId="15674" xr:uid="{21144154-8EC4-4BBF-9F05-1059A220AD7A}"/>
    <cellStyle name="Comma 6 4 5 3" xfId="3589" xr:uid="{00000000-0005-0000-0000-000083020000}"/>
    <cellStyle name="Comma 6 4 5 4" xfId="4405" xr:uid="{7541ECBE-E625-46C2-913D-030F44B4E812}"/>
    <cellStyle name="Comma 6 4 5 4 2" xfId="9177" xr:uid="{10C0E120-5A4F-40E2-A73A-0F419D8AFE7D}"/>
    <cellStyle name="Comma 6 4 5 4 2 2" xfId="19557" xr:uid="{42C0B2DC-4602-4CB8-B7DD-A48E64A1A11E}"/>
    <cellStyle name="Comma 6 4 5 4 2 3" xfId="31071" xr:uid="{22979A5B-49A1-42E6-BA89-CCDBEAE37202}"/>
    <cellStyle name="Comma 6 4 5 4 2 4" xfId="30728" xr:uid="{E5F89DE4-F2D2-4C08-B671-36C13540F10E}"/>
    <cellStyle name="Comma 6 4 5 4 3" xfId="12010" xr:uid="{BC30DDE6-6812-430F-A96A-70862DC750C2}"/>
    <cellStyle name="Comma 6 4 5 4 3 2" xfId="22390" xr:uid="{94CCDCB7-721D-4547-9880-5CA7F7110942}"/>
    <cellStyle name="Comma 6 4 5 4 4" xfId="16724" xr:uid="{1A4CDAA2-885C-4A5C-95B3-C6CE07D1A4F9}"/>
    <cellStyle name="Comma 6 4 5 5" xfId="5597" xr:uid="{8F23EDCF-D0A9-4732-B643-145982D71AB9}"/>
    <cellStyle name="Comma 6 4 5 5 2" xfId="29684" xr:uid="{EF3BD0A6-DB09-431F-92E2-3C8D869A5B95}"/>
    <cellStyle name="Comma 6 4 5 5 2 2" xfId="30967" xr:uid="{308557D5-49FB-45ED-B51A-8AA44B8D7B71}"/>
    <cellStyle name="Comma 6 4 5 6" xfId="24374" xr:uid="{91D1EDE4-7110-405F-8750-08A556862BDF}"/>
    <cellStyle name="Comma 6 4 5 7" xfId="13554" xr:uid="{A7F02A6C-6510-4740-9354-BBF236F91E84}"/>
    <cellStyle name="Comma 6 4 6" xfId="1705" xr:uid="{00000000-0005-0000-0000-000084020000}"/>
    <cellStyle name="Comma 6 4 6 2" xfId="2872" xr:uid="{00000000-0005-0000-0000-0000F6010000}"/>
    <cellStyle name="Comma 6 4 6 2 2" xfId="7989" xr:uid="{DFBB432E-3A5A-496E-818E-C55060EC3CBB}"/>
    <cellStyle name="Comma 6 4 6 2 2 2" xfId="26251" xr:uid="{A6D4DEA5-5A3D-446F-9100-76438298D113}"/>
    <cellStyle name="Comma 6 4 6 2 2 2 2" xfId="31170" xr:uid="{9743733B-E35B-44C2-895E-4E9F3FD9AD20}"/>
    <cellStyle name="Comma 6 4 6 2 2 2 3" xfId="30730" xr:uid="{36F4C335-21C6-4B80-A783-6DEE9EA2C7B3}"/>
    <cellStyle name="Comma 6 4 6 2 2 3" xfId="26688" xr:uid="{F4F25F70-E51E-45AB-A23C-17588D0AB7CF}"/>
    <cellStyle name="Comma 6 4 6 2 2 4" xfId="18369" xr:uid="{751CBBBD-02F1-4EC8-A428-B1D92AA0FD74}"/>
    <cellStyle name="Comma 6 4 6 2 3" xfId="10822" xr:uid="{4B0563F5-F4ED-4FF4-B040-CF8FC99765CE}"/>
    <cellStyle name="Comma 6 4 6 2 3 2" xfId="21202" xr:uid="{6A137480-FFB3-476C-8BA5-C9E9950A55B4}"/>
    <cellStyle name="Comma 6 4 6 2 4" xfId="22968" xr:uid="{92746F34-F1DA-4DC9-AA9E-79EFD699D503}"/>
    <cellStyle name="Comma 6 4 6 2 5" xfId="15536" xr:uid="{F1E2F4F3-F31F-4441-8AD3-41AFDF0573C0}"/>
    <cellStyle name="Comma 6 4 6 3" xfId="3684" xr:uid="{00000000-0005-0000-0000-000084020000}"/>
    <cellStyle name="Comma 6 4 6 4" xfId="5598" xr:uid="{A8028302-ED8A-40B8-8A70-7BEFE282F4FC}"/>
    <cellStyle name="Comma 6 4 6 4 2" xfId="29922" xr:uid="{CDA048C9-974C-400A-AA42-F64BD97DF22B}"/>
    <cellStyle name="Comma 6 4 6 5" xfId="23416" xr:uid="{C2BB730C-BD1C-467F-A026-B3DC5A68504F}"/>
    <cellStyle name="Comma 6 4 6 6" xfId="13367" xr:uid="{1AC7631A-FD2B-4EB4-9784-B8AF1011B9CD}"/>
    <cellStyle name="Comma 6 4 7" xfId="1691" xr:uid="{00000000-0005-0000-0000-000085020000}"/>
    <cellStyle name="Comma 6 4 7 2" xfId="2467" xr:uid="{00000000-0005-0000-0000-0000F7010000}"/>
    <cellStyle name="Comma 6 4 7 2 2" xfId="7592" xr:uid="{A65CD5EB-1051-4973-BA95-26C5C049E7B7}"/>
    <cellStyle name="Comma 6 4 7 2 2 2" xfId="17972" xr:uid="{F1AB390C-53D0-4162-83C7-8EA513F983E3}"/>
    <cellStyle name="Comma 6 4 7 2 3" xfId="10425" xr:uid="{11D00CB4-211A-455B-B691-7CC4AD02121C}"/>
    <cellStyle name="Comma 6 4 7 2 3 2" xfId="20805" xr:uid="{7E0350DF-70CE-4B56-A34F-A26805D35A02}"/>
    <cellStyle name="Comma 6 4 7 2 4" xfId="27400" xr:uid="{46B2D801-E2B4-415C-A933-BDBDE9533E7C}"/>
    <cellStyle name="Comma 6 4 7 2 5" xfId="26154" xr:uid="{7CFDDA6D-9A08-4A78-B530-EB2BD8ECFC7B}"/>
    <cellStyle name="Comma 6 4 7 2 6" xfId="15139" xr:uid="{74FD98A7-4C92-4590-AADB-1C3B55717B94}"/>
    <cellStyle name="Comma 6 4 7 3" xfId="3634" xr:uid="{00000000-0005-0000-0000-000085020000}"/>
    <cellStyle name="Comma 6 4 7 4" xfId="5588" xr:uid="{5F3C36C8-D1B5-4C42-9705-CB72C5A4950A}"/>
    <cellStyle name="Comma 6 4 7 4 2" xfId="29862" xr:uid="{C263C62B-DABD-420C-A97D-0F3CE47933DF}"/>
    <cellStyle name="Comma 6 4 7 5" xfId="22830" xr:uid="{80ED073A-316E-4622-8079-102557309958}"/>
    <cellStyle name="Comma 6 4 7 6" xfId="12855" xr:uid="{F1798703-5663-4830-80B6-46478CA449D9}"/>
    <cellStyle name="Comma 6 4 8" xfId="2221" xr:uid="{00000000-0005-0000-0000-0000E6010000}"/>
    <cellStyle name="Comma 6 4 8 2" xfId="7348" xr:uid="{C41CE54C-FD8B-4A42-9930-9155DD2D3E09}"/>
    <cellStyle name="Comma 6 4 8 2 2" xfId="17728" xr:uid="{65DA0D79-1C0A-41F2-9143-825CBCBDD161}"/>
    <cellStyle name="Comma 6 4 8 2 2 2" xfId="31122" xr:uid="{24EFB6D6-DF65-42CC-96F4-F84914B8D4E7}"/>
    <cellStyle name="Comma 6 4 8 2 2 3" xfId="30731" xr:uid="{29EF420D-7071-41EC-A1CD-1C25DE9D0314}"/>
    <cellStyle name="Comma 6 4 8 3" xfId="10181" xr:uid="{908AC10B-86A3-411D-A405-A408A77ECBD5}"/>
    <cellStyle name="Comma 6 4 8 3 2" xfId="20561" xr:uid="{DC3F41D7-DCD9-4D73-9B1B-D3871BC7F286}"/>
    <cellStyle name="Comma 6 4 8 4" xfId="25406" xr:uid="{4359DC52-0CBD-4BDF-8FB2-AFDE5782EC45}"/>
    <cellStyle name="Comma 6 4 8 5" xfId="27613" xr:uid="{7F10D4B5-D9AF-4A09-8572-6652D106B2F7}"/>
    <cellStyle name="Comma 6 4 8 6" xfId="14895" xr:uid="{EB5A04D0-C700-4751-AC83-4883233AC4E1}"/>
    <cellStyle name="Comma 6 4 9" xfId="3866" xr:uid="{44D94F21-4B52-4460-9384-B6B9C6F74F70}"/>
    <cellStyle name="Comma 6 4 9 2" xfId="8698" xr:uid="{8384AADA-23E2-4A6B-A8D3-8EFF809C4492}"/>
    <cellStyle name="Comma 6 4 9 2 2" xfId="19078" xr:uid="{0325ACFA-2711-4CCD-A95E-46F0118EE30F}"/>
    <cellStyle name="Comma 6 4 9 3" xfId="11531" xr:uid="{8ABDBCA1-3D1C-410C-B9B7-FDC8023C9FBC}"/>
    <cellStyle name="Comma 6 4 9 3 2" xfId="21911" xr:uid="{BE857919-D2AA-423B-A68D-C9D2B6CDC4A4}"/>
    <cellStyle name="Comma 6 4 9 4" xfId="27711" xr:uid="{BCF7AB0B-7FF1-4ED6-A2B9-6C5D4BE30012}"/>
    <cellStyle name="Comma 6 4 9 5" xfId="27598" xr:uid="{3E954F38-21E4-424A-870B-3DF4002BE41B}"/>
    <cellStyle name="Comma 6 4 9 6" xfId="16245" xr:uid="{14FEADCD-C5DC-4910-9D9E-9078A2DC52FD}"/>
    <cellStyle name="Comma 6 5" xfId="1706" xr:uid="{00000000-0005-0000-0000-000086020000}"/>
    <cellStyle name="Comma 6 5 10" xfId="25750" xr:uid="{F3893E22-8AFA-4C20-88BE-99F6D0B7836B}"/>
    <cellStyle name="Comma 6 5 10 2" xfId="30004" xr:uid="{9BBA55C4-F717-4123-9745-FD974FD5C92B}"/>
    <cellStyle name="Comma 6 5 11" xfId="12958" xr:uid="{6081739D-F564-4AF8-9D03-600F4BF43A0D}"/>
    <cellStyle name="Comma 6 5 2" xfId="2674" xr:uid="{00000000-0005-0000-0000-0000F9010000}"/>
    <cellStyle name="Comma 6 5 2 2" xfId="3049" xr:uid="{00000000-0005-0000-0000-0000FA010000}"/>
    <cellStyle name="Comma 6 5 2 2 2" xfId="6163" xr:uid="{9072506B-66F6-434E-AF9A-C449954DC0D8}"/>
    <cellStyle name="Comma 6 5 2 2 2 2" xfId="27442" xr:uid="{9BBE47B7-6F11-45B5-8B2A-B0A3C36FE1BB}"/>
    <cellStyle name="Comma 6 5 2 2 2 2 2" xfId="31191" xr:uid="{325C7F89-E089-4071-A4CA-9ADB67FB52F9}"/>
    <cellStyle name="Comma 6 5 2 2 2 2 3" xfId="30733" xr:uid="{16F0985C-0D59-4C77-AE81-D539AE6EC8DC}"/>
    <cellStyle name="Comma 6 5 2 2 2 3" xfId="25994" xr:uid="{29FCB692-FD3E-4D43-8557-D799C388341A}"/>
    <cellStyle name="Comma 6 5 2 2 2 4" xfId="15676" xr:uid="{5CE6BAD9-BA76-4CB5-8800-77D44C849C38}"/>
    <cellStyle name="Comma 6 5 2 2 3" xfId="8129" xr:uid="{CE5D24FA-4D71-4FBE-8ABD-CFAD66472B47}"/>
    <cellStyle name="Comma 6 5 2 2 3 2" xfId="18509" xr:uid="{6069F6D0-7212-44E3-8E25-81661A9D5019}"/>
    <cellStyle name="Comma 6 5 2 2 4" xfId="10962" xr:uid="{7BD62EEE-A729-458D-B4B3-F68E635BB264}"/>
    <cellStyle name="Comma 6 5 2 2 4 2" xfId="21342" xr:uid="{AD7DC9C6-DC5C-44A6-9249-87D4B0A7A7C0}"/>
    <cellStyle name="Comma 6 5 2 2 5" xfId="24526" xr:uid="{7F466391-28BE-411E-B2DE-BE091A55F44A}"/>
    <cellStyle name="Comma 6 5 2 2 6" xfId="13556" xr:uid="{E4BE6815-7EC8-4CD5-9BD7-CBFE59D1CF49}"/>
    <cellStyle name="Comma 6 5 2 3" xfId="4261" xr:uid="{AE78412A-E3FD-4707-9349-D83D4CB2A6DF}"/>
    <cellStyle name="Comma 6 5 2 3 2" xfId="9033" xr:uid="{E04F1C4D-6215-48C9-8273-7D130D5F91D6}"/>
    <cellStyle name="Comma 6 5 2 3 2 2" xfId="29093" xr:uid="{F12DCF9A-CA5B-435F-8783-D7D7A2F6C175}"/>
    <cellStyle name="Comma 6 5 2 3 2 3" xfId="27011" xr:uid="{A7EDC08D-0DD7-4282-A2F4-ACBD8F2E9EE3}"/>
    <cellStyle name="Comma 6 5 2 3 2 4" xfId="19413" xr:uid="{01D3B6AA-65B1-45C6-BE98-8521B2340194}"/>
    <cellStyle name="Comma 6 5 2 3 2 5" xfId="31037" xr:uid="{8012AB0B-EB59-44A7-8DB7-259914660E82}"/>
    <cellStyle name="Comma 6 5 2 3 3" xfId="11866" xr:uid="{35E77887-7461-46CE-8CAC-49FA064BC684}"/>
    <cellStyle name="Comma 6 5 2 3 3 2" xfId="22246" xr:uid="{E16DFC60-DE26-40A4-BB19-DE0AF5BA5E71}"/>
    <cellStyle name="Comma 6 5 2 3 4" xfId="24173" xr:uid="{76B4C1B6-06C5-4A52-9551-5BF59DA735A3}"/>
    <cellStyle name="Comma 6 5 2 3 5" xfId="16580" xr:uid="{F083096D-6C9E-4EF8-BF38-7EAA039A1FF8}"/>
    <cellStyle name="Comma 6 5 2 4" xfId="5920" xr:uid="{D13FD7F3-58AF-4C81-814A-2FEC26EB0EE5}"/>
    <cellStyle name="Comma 6 5 2 4 2" xfId="28655" xr:uid="{90F87C2A-E3B4-4A3B-B5AC-CD9FF1CB3B92}"/>
    <cellStyle name="Comma 6 5 2 4 3" xfId="28052" xr:uid="{2E48367A-9396-43ED-B8EA-3AE7BCCC7C93}"/>
    <cellStyle name="Comma 6 5 2 4 4" xfId="15345" xr:uid="{FE28975C-1120-46E2-AE2B-57AE0ADC5BFD}"/>
    <cellStyle name="Comma 6 5 2 5" xfId="7798" xr:uid="{AEE457D1-6834-4469-9B49-34D97CE5E035}"/>
    <cellStyle name="Comma 6 5 2 5 2" xfId="18178" xr:uid="{78EBEE38-911A-4ADF-A398-2EDF0C44561C}"/>
    <cellStyle name="Comma 6 5 2 6" xfId="10631" xr:uid="{10FDC70E-6C80-42F3-8A52-BE45CC791EDB}"/>
    <cellStyle name="Comma 6 5 2 6 2" xfId="21011" xr:uid="{AE587D83-A7CB-4C01-BCA8-9E11CC2BC835}"/>
    <cellStyle name="Comma 6 5 2 7" xfId="23214" xr:uid="{AB361D29-4081-44C9-A5E9-DB52714463F5}"/>
    <cellStyle name="Comma 6 5 2 8" xfId="13082" xr:uid="{746895FD-FB8C-4EED-9F02-793D42642EFB}"/>
    <cellStyle name="Comma 6 5 3" xfId="3050" xr:uid="{00000000-0005-0000-0000-0000FB010000}"/>
    <cellStyle name="Comma 6 5 3 2" xfId="4406" xr:uid="{C911EB5E-6E7B-4CB3-8496-F6CCE884BF2D}"/>
    <cellStyle name="Comma 6 5 3 2 2" xfId="9178" xr:uid="{C9E444F1-FB04-4EFD-840F-941B5236CEC5}"/>
    <cellStyle name="Comma 6 5 3 2 2 2" xfId="19558" xr:uid="{7354D5C3-C2D3-4006-B5A7-37EEEAA03F4B}"/>
    <cellStyle name="Comma 6 5 3 2 2 3" xfId="31072" xr:uid="{A2A4928A-1757-4797-9AD6-3490D0D71705}"/>
    <cellStyle name="Comma 6 5 3 2 2 4" xfId="30734" xr:uid="{CC9E0DDD-F5C7-4081-BD6A-4AF5E6D9D0A0}"/>
    <cellStyle name="Comma 6 5 3 2 3" xfId="12011" xr:uid="{2BC2BFB9-8556-4E02-8D51-85A9A4066A50}"/>
    <cellStyle name="Comma 6 5 3 2 3 2" xfId="22391" xr:uid="{279F3012-F801-4901-855F-7207F0B8C6F5}"/>
    <cellStyle name="Comma 6 5 3 2 4" xfId="25766" xr:uid="{44B57F59-8D63-44FC-9A5D-4FB2EEAC2070}"/>
    <cellStyle name="Comma 6 5 3 2 5" xfId="26074" xr:uid="{379C5DA0-533C-48B5-B231-ECA27F7A9875}"/>
    <cellStyle name="Comma 6 5 3 2 6" xfId="16725" xr:uid="{56567B78-0819-460B-AB1A-50345959535A}"/>
    <cellStyle name="Comma 6 5 3 3" xfId="6164" xr:uid="{313C14E6-5D0D-4FEF-B7FA-102243C1E0EB}"/>
    <cellStyle name="Comma 6 5 3 3 2" xfId="15677" xr:uid="{99C5C290-A368-4B29-81E7-DE1E02D860C8}"/>
    <cellStyle name="Comma 6 5 3 4" xfId="8130" xr:uid="{EE3672A2-39EC-4801-B591-0EDBF521DB37}"/>
    <cellStyle name="Comma 6 5 3 4 2" xfId="18510" xr:uid="{99C90F8C-3849-42F7-B80E-53394043E507}"/>
    <cellStyle name="Comma 6 5 3 5" xfId="10963" xr:uid="{01B62E8D-BD90-4224-8DED-8A4A6EDD743D}"/>
    <cellStyle name="Comma 6 5 3 5 2" xfId="21343" xr:uid="{A5256953-0374-4D3F-AA09-24C136419803}"/>
    <cellStyle name="Comma 6 5 3 6" xfId="23480" xr:uid="{F7DAA880-D79D-4371-8FCA-5C59A2E1A85A}"/>
    <cellStyle name="Comma 6 5 3 7" xfId="13557" xr:uid="{C16AD644-B941-48BB-91D8-BFBCB2FF5E3B}"/>
    <cellStyle name="Comma 6 5 4" xfId="3048" xr:uid="{00000000-0005-0000-0000-0000FC010000}"/>
    <cellStyle name="Comma 6 5 4 2" xfId="6162" xr:uid="{77B98769-66EB-4F7C-9866-045F948AA391}"/>
    <cellStyle name="Comma 6 5 4 2 2" xfId="26979" xr:uid="{BA006FDD-D230-4740-8F19-385BCA299A85}"/>
    <cellStyle name="Comma 6 5 4 2 3" xfId="26580" xr:uid="{DEDB1051-D14F-42D5-8B77-0FDCFAE8744B}"/>
    <cellStyle name="Comma 6 5 4 2 4" xfId="15675" xr:uid="{95B7EA55-B59A-4C76-8EC3-A54B020BD472}"/>
    <cellStyle name="Comma 6 5 4 3" xfId="8128" xr:uid="{D165B3FE-DDB5-4059-8470-0266FCA7C301}"/>
    <cellStyle name="Comma 6 5 4 3 2" xfId="18508" xr:uid="{F2BECBEB-1EEF-4D21-9D43-F4CF9E187924}"/>
    <cellStyle name="Comma 6 5 4 4" xfId="10961" xr:uid="{0F425BC4-9E16-4EAB-A206-BF50C665721F}"/>
    <cellStyle name="Comma 6 5 4 4 2" xfId="21341" xr:uid="{D8B73855-A798-4565-8F47-F72CFC11BB00}"/>
    <cellStyle name="Comma 6 5 4 5" xfId="23786" xr:uid="{6F86A38B-C99F-4196-9DE4-4DCD766C4FBC}"/>
    <cellStyle name="Comma 6 5 4 6" xfId="13555" xr:uid="{C83477AA-13D9-44E0-83BE-3A04DDE9D026}"/>
    <cellStyle name="Comma 6 5 5" xfId="2570" xr:uid="{00000000-0005-0000-0000-0000F8010000}"/>
    <cellStyle name="Comma 6 5 5 2" xfId="7695" xr:uid="{1990EA53-C1B6-4704-8500-B9E147267AE1}"/>
    <cellStyle name="Comma 6 5 5 2 2" xfId="27343" xr:uid="{5DEC078C-F871-489B-9B9E-0235A93EED85}"/>
    <cellStyle name="Comma 6 5 5 2 3" xfId="26526" xr:uid="{B4880A4E-D7E4-4376-B404-8A288699E25D}"/>
    <cellStyle name="Comma 6 5 5 2 4" xfId="18075" xr:uid="{1F35AC32-3B10-44D6-881C-326D1C4E9F1D}"/>
    <cellStyle name="Comma 6 5 5 3" xfId="10528" xr:uid="{06C3247A-D84D-4960-AECB-588082306406}"/>
    <cellStyle name="Comma 6 5 5 3 2" xfId="20908" xr:uid="{6E2FF123-9FA0-48D1-80D2-5B25702AE77A}"/>
    <cellStyle name="Comma 6 5 5 4" xfId="24740" xr:uid="{5A4C6D9F-8500-4DEE-A02C-2B5DCABC18F9}"/>
    <cellStyle name="Comma 6 5 5 5" xfId="15242" xr:uid="{96001FF9-8FC9-49FC-8D37-C92BC6856A3D}"/>
    <cellStyle name="Comma 6 5 6" xfId="2052" xr:uid="{00000000-0005-0000-0000-000086020000}"/>
    <cellStyle name="Comma 6 5 6 2" xfId="28162" xr:uid="{885D212C-05ED-4BF0-B750-04B03BB0CBF8}"/>
    <cellStyle name="Comma 6 5 6 3" xfId="27109" xr:uid="{2FED39B2-98E6-41CC-AE80-60096B335C8F}"/>
    <cellStyle name="Comma 6 5 7" xfId="4235" xr:uid="{A60E7526-B9F5-49C6-B835-8CDFABECB725}"/>
    <cellStyle name="Comma 6 5 7 2" xfId="9007" xr:uid="{EDF2850F-F3AD-40BD-B91F-77CA8AA4A45F}"/>
    <cellStyle name="Comma 6 5 7 2 2" xfId="19387" xr:uid="{F6329403-3A8F-4848-9D9E-61FE7E399297}"/>
    <cellStyle name="Comma 6 5 7 2 3" xfId="31024" xr:uid="{14ACCE49-649F-4D5B-8F9D-24E42BD4A4E9}"/>
    <cellStyle name="Comma 6 5 7 2 4" xfId="30732" xr:uid="{57466AA1-E89A-486E-89A6-F5D9E03FEBE5}"/>
    <cellStyle name="Comma 6 5 7 3" xfId="11840" xr:uid="{0AF66E20-5078-45F0-926D-0FDF0E6EA049}"/>
    <cellStyle name="Comma 6 5 7 3 2" xfId="22220" xr:uid="{92DBCC9E-D1B5-49F0-8959-39A6EC73FB92}"/>
    <cellStyle name="Comma 6 5 7 4" xfId="16554" xr:uid="{048A871F-099F-4F46-A3BE-98DD42C94166}"/>
    <cellStyle name="Comma 6 5 8" xfId="5599" xr:uid="{F6A32834-0766-4403-BA6E-361E90744A35}"/>
    <cellStyle name="Comma 6 5 8 2" xfId="29824" xr:uid="{FA06CDE3-AD95-4F28-BB21-F621D65E4E87}"/>
    <cellStyle name="Comma 6 5 8 2 2" xfId="30968" xr:uid="{50FCA492-10FD-4CB8-BB65-65A595E6C1EE}"/>
    <cellStyle name="Comma 6 5 8 3" xfId="30626" xr:uid="{D6644BB0-0D0B-41C4-A086-5EB2E7A61544}"/>
    <cellStyle name="Comma 6 5 9" xfId="25484" xr:uid="{A765CB03-C487-41C6-93BE-38026305CF7A}"/>
    <cellStyle name="Comma 6 6" xfId="2161" xr:uid="{00000000-0005-0000-0000-0000E3010000}"/>
    <cellStyle name="Comma 6 6 2" xfId="7288" xr:uid="{E705E142-4DA3-463E-8FAC-F22F05BA6768}"/>
    <cellStyle name="Comma 6 6 2 2" xfId="17668" xr:uid="{4C7CA64C-5E91-4A80-B09D-7D8F8424733A}"/>
    <cellStyle name="Comma 6 6 3" xfId="10121" xr:uid="{340F1EE3-1B83-46E0-8F09-B4C26E25F181}"/>
    <cellStyle name="Comma 6 6 3 2" xfId="20501" xr:uid="{A499D17E-8057-4251-840D-CE412ABC86FB}"/>
    <cellStyle name="Comma 6 6 4" xfId="24885" xr:uid="{E52ED29D-5942-4801-8BAF-D34620EB8958}"/>
    <cellStyle name="Comma 6 6 5" xfId="26207" xr:uid="{4CB53949-7489-45BD-976C-5D2FEB288F44}"/>
    <cellStyle name="Comma 6 6 6" xfId="14835" xr:uid="{321E774C-65C4-4B9A-8C46-85BC07333FD0}"/>
    <cellStyle name="Comma 6 6 7" xfId="30433" xr:uid="{86EF0529-B324-4719-B2B1-2B9231FB2917}"/>
    <cellStyle name="Comma 6 6 8" xfId="31259" xr:uid="{40BDEAA4-3800-4985-8263-4E0A9E3CC9C3}"/>
    <cellStyle name="Comma 6 7" xfId="22761" xr:uid="{37A7E8A0-43E7-41E2-BDB1-D7874A32CC13}"/>
    <cellStyle name="Comma 6 7 2" xfId="30400" xr:uid="{8AB278A9-D60A-4CCF-8FB0-D023A9F7D997}"/>
    <cellStyle name="Comma 6 8" xfId="12393" xr:uid="{6793FA80-0871-42EE-B221-7655EE8126B8}"/>
    <cellStyle name="Comma 6 9" xfId="29550" xr:uid="{0C85103D-D993-4F13-A57F-2F08993A276F}"/>
    <cellStyle name="Comma 7" xfId="500" xr:uid="{00000000-0005-0000-0000-000087020000}"/>
    <cellStyle name="Comma 7 10" xfId="501" xr:uid="{00000000-0005-0000-0000-000088020000}"/>
    <cellStyle name="Comma 7 10 10" xfId="12670" xr:uid="{0304EF0E-9902-4BD9-8F2D-7BEAF7E53FF3}"/>
    <cellStyle name="Comma 7 10 2" xfId="1709" xr:uid="{00000000-0005-0000-0000-000089020000}"/>
    <cellStyle name="Comma 7 10 2 2" xfId="3051" xr:uid="{00000000-0005-0000-0000-0000FF010000}"/>
    <cellStyle name="Comma 7 10 2 2 2" xfId="8131" xr:uid="{4B684DFA-9692-4A26-A730-995AD8A60843}"/>
    <cellStyle name="Comma 7 10 2 2 2 2" xfId="18511" xr:uid="{3DCD4A56-62ED-4907-88B4-B6AFB0CCF392}"/>
    <cellStyle name="Comma 7 10 2 2 3" xfId="10964" xr:uid="{E4EE2813-7992-41A7-9A04-0DE9EDC9A643}"/>
    <cellStyle name="Comma 7 10 2 2 3 2" xfId="21344" xr:uid="{806F9353-B2D5-4B33-85DA-5F3B6E173F4C}"/>
    <cellStyle name="Comma 7 10 2 2 4" xfId="28479" xr:uid="{E9492947-DB35-4A7F-B79F-84ACAED4A8FC}"/>
    <cellStyle name="Comma 7 10 2 2 5" xfId="27969" xr:uid="{CE260D0E-F8CD-44AD-812E-04CD09475421}"/>
    <cellStyle name="Comma 7 10 2 2 6" xfId="15678" xr:uid="{DA46CC74-2100-4BEE-BE49-53DCA1188B55}"/>
    <cellStyle name="Comma 7 10 2 3" xfId="3555" xr:uid="{00000000-0005-0000-0000-000089020000}"/>
    <cellStyle name="Comma 7 10 2 4" xfId="5600" xr:uid="{9A894E3E-F825-4091-BE58-3404C50F46E5}"/>
    <cellStyle name="Comma 7 10 2 4 2" xfId="29776" xr:uid="{69895E25-65E5-4D76-A26D-A63F28A4B978}"/>
    <cellStyle name="Comma 7 10 2 5" xfId="23339" xr:uid="{47768CD9-A1DD-4C6A-931F-A343C911895F}"/>
    <cellStyle name="Comma 7 10 2 6" xfId="13558" xr:uid="{386DBC66-6ED0-48EA-8136-4AB222A7BF8F}"/>
    <cellStyle name="Comma 7 10 3" xfId="1710" xr:uid="{00000000-0005-0000-0000-00008A020000}"/>
    <cellStyle name="Comma 7 10 3 2" xfId="23283" xr:uid="{471F6C94-CC11-4E87-87AE-598C4CE9FAB7}"/>
    <cellStyle name="Comma 7 10 3 3" xfId="25740" xr:uid="{FA0AC2A2-EC53-4D9A-A288-717BCA4D8A2E}"/>
    <cellStyle name="Comma 7 10 3 4" xfId="30054" xr:uid="{82D7F95B-ADDB-4CD3-8CA5-38E26A9A1505}"/>
    <cellStyle name="Comma 7 10 3 5" xfId="29661" xr:uid="{6948ED0E-1928-433B-8896-129390D39D27}"/>
    <cellStyle name="Comma 7 10 4" xfId="1708" xr:uid="{00000000-0005-0000-0000-00008B020000}"/>
    <cellStyle name="Comma 7 10 4 2" xfId="25723" xr:uid="{65959AE7-EB73-4A29-AEDE-5086AD6654D1}"/>
    <cellStyle name="Comma 7 10 4 3" xfId="23896" xr:uid="{A2302EFE-A812-41F1-B7CF-01786DD9FD31}"/>
    <cellStyle name="Comma 7 10 5" xfId="4126" xr:uid="{EBACDF21-4667-4E1B-89A1-775E3F0BDEFB}"/>
    <cellStyle name="Comma 7 10 5 2" xfId="8898" xr:uid="{803B21C8-7816-4590-BDE5-1D23CC6610FF}"/>
    <cellStyle name="Comma 7 10 5 2 2" xfId="19278" xr:uid="{23FE49F9-05A6-4B90-B0F1-AEC2AFF0086A}"/>
    <cellStyle name="Comma 7 10 5 2 3" xfId="31010" xr:uid="{D6C854D8-D37F-4A44-B89C-1C0E594B72EA}"/>
    <cellStyle name="Comma 7 10 5 2 4" xfId="30735" xr:uid="{1539EA9C-5098-413E-9C5B-D0DF900926AD}"/>
    <cellStyle name="Comma 7 10 5 3" xfId="11731" xr:uid="{E7BC460F-C960-4934-8502-7DDBC3D0C3E6}"/>
    <cellStyle name="Comma 7 10 5 3 2" xfId="22111" xr:uid="{40881A6B-4545-4EB1-813A-4E1558B81566}"/>
    <cellStyle name="Comma 7 10 5 4" xfId="26524" xr:uid="{1745E0D8-8A9A-4840-BDB8-0401C09AA039}"/>
    <cellStyle name="Comma 7 10 5 5" xfId="25840" xr:uid="{C11B2212-1E1A-4B71-B465-5670181885CD}"/>
    <cellStyle name="Comma 7 10 5 6" xfId="16445" xr:uid="{E978AE30-B13C-4A2E-90E6-39EA87923D38}"/>
    <cellStyle name="Comma 7 10 6" xfId="4891" xr:uid="{D82BBFC1-9D1D-4AAE-A948-A38D0EF6F03E}"/>
    <cellStyle name="Comma 7 10 6 2" xfId="27643" xr:uid="{F7371CBB-0784-4473-9FC1-85C83B78B35B}"/>
    <cellStyle name="Comma 7 10 6 3" xfId="27260" xr:uid="{B70C7F4C-17C3-43F1-A10A-A7D1DD574EE2}"/>
    <cellStyle name="Comma 7 10 6 4" xfId="14183" xr:uid="{72355FD3-5050-4CF6-9D1E-9B0E83C8FCE6}"/>
    <cellStyle name="Comma 7 10 7" xfId="6636" xr:uid="{1CD37795-67F5-4F29-93F8-992F32C52816}"/>
    <cellStyle name="Comma 7 10 7 2" xfId="17016" xr:uid="{1FCBAEEB-BD9E-40A5-BF83-C0DEA953F239}"/>
    <cellStyle name="Comma 7 10 8" xfId="9469" xr:uid="{572D7F13-2184-45ED-89E4-B39C3263D3EE}"/>
    <cellStyle name="Comma 7 10 8 2" xfId="19849" xr:uid="{7BA8A08F-E23F-4BC4-BFF4-DFC878E4B8CA}"/>
    <cellStyle name="Comma 7 10 9" xfId="22781" xr:uid="{9C9C0777-DD5A-45A2-8B23-CD5FCFC5DE9B}"/>
    <cellStyle name="Comma 7 11" xfId="502" xr:uid="{00000000-0005-0000-0000-00008C020000}"/>
    <cellStyle name="Comma 7 11 10" xfId="31255" xr:uid="{E835B43B-FDA2-4DDE-83E1-FBF9D27ED0DE}"/>
    <cellStyle name="Comma 7 11 2" xfId="1712" xr:uid="{00000000-0005-0000-0000-00008D020000}"/>
    <cellStyle name="Comma 7 11 2 2" xfId="25051" xr:uid="{23ABD4A7-3C9B-4DBA-8948-EF7696DC0549}"/>
    <cellStyle name="Comma 7 11 2 2 2" xfId="29811" xr:uid="{2804BB26-590B-4F9E-8251-636B18D7E4FE}"/>
    <cellStyle name="Comma 7 11 2 2 2 2" xfId="30737" xr:uid="{3DAD6463-AE5B-4A7E-A235-D117BC01C86B}"/>
    <cellStyle name="Comma 7 11 2 3" xfId="25317" xr:uid="{7CB5C089-12DC-4C77-B45B-B4312F852EC0}"/>
    <cellStyle name="Comma 7 11 2 4" xfId="30037" xr:uid="{567DD56B-F8B3-45D4-86C5-0960C07F73C2}"/>
    <cellStyle name="Comma 7 11 3" xfId="1713" xr:uid="{00000000-0005-0000-0000-00008E020000}"/>
    <cellStyle name="Comma 7 11 3 2" xfId="31309" xr:uid="{BF8591BA-BEDC-47CC-8EFA-C694600B8972}"/>
    <cellStyle name="Comma 7 11 3 3" xfId="31271" xr:uid="{2324712B-9FE1-4E85-A8B2-EE1C9063D0B9}"/>
    <cellStyle name="Comma 7 11 4" xfId="1711" xr:uid="{00000000-0005-0000-0000-00008F020000}"/>
    <cellStyle name="Comma 7 11 5" xfId="4892" xr:uid="{4D7EF800-D3FE-4415-997D-80EB71861FD5}"/>
    <cellStyle name="Comma 7 11 5 2" xfId="14184" xr:uid="{237C6960-02C1-47B1-93F9-D85783831FC0}"/>
    <cellStyle name="Comma 7 11 5 2 2" xfId="31114" xr:uid="{F9048556-5930-4AED-AE0A-49345657D6F3}"/>
    <cellStyle name="Comma 7 11 5 2 3" xfId="30736" xr:uid="{1DDC157D-0ED6-4BFF-BF05-1F10AA0C45F1}"/>
    <cellStyle name="Comma 7 11 6" xfId="6637" xr:uid="{776ACA04-D065-4D7A-8E37-056C327E74AC}"/>
    <cellStyle name="Comma 7 11 6 2" xfId="17017" xr:uid="{B58752FC-E070-4A46-8BFC-C4F3908814BC}"/>
    <cellStyle name="Comma 7 11 7" xfId="9470" xr:uid="{CCFEF87C-0523-4F7B-9698-9812E0BED44F}"/>
    <cellStyle name="Comma 7 11 7 2" xfId="19850" xr:uid="{E442148C-3B76-4745-96E8-D6C7291F15EF}"/>
    <cellStyle name="Comma 7 11 8" xfId="24934" xr:uid="{252EC419-ABD7-4E53-918F-20AA1B459C38}"/>
    <cellStyle name="Comma 7 11 9" xfId="13368" xr:uid="{A3FFE9F5-7F4C-4076-BC34-FB113FFB58A6}"/>
    <cellStyle name="Comma 7 12" xfId="1714" xr:uid="{00000000-0005-0000-0000-000090020000}"/>
    <cellStyle name="Comma 7 12 2" xfId="2433" xr:uid="{00000000-0005-0000-0000-000001020000}"/>
    <cellStyle name="Comma 7 12 2 2" xfId="7558" xr:uid="{AB6A31A2-356E-46CD-9976-79E7AD8FCA85}"/>
    <cellStyle name="Comma 7 12 2 2 2" xfId="17938" xr:uid="{C69A7172-DB24-4003-8B22-DB81EE1956A1}"/>
    <cellStyle name="Comma 7 12 2 2 2 2" xfId="31131" xr:uid="{739F47EE-1697-4F75-9A1F-73E308A7FAE6}"/>
    <cellStyle name="Comma 7 12 2 2 2 3" xfId="30738" xr:uid="{79E3D847-09B7-406F-A8CF-8B9C6BA67CC6}"/>
    <cellStyle name="Comma 7 12 2 3" xfId="10391" xr:uid="{1C9A0FA7-3839-49B7-B9C6-489E59242394}"/>
    <cellStyle name="Comma 7 12 2 3 2" xfId="20771" xr:uid="{E2D691C5-6C3C-43B7-8FBD-A5642F6BDFE7}"/>
    <cellStyle name="Comma 7 12 2 4" xfId="15105" xr:uid="{394B16FD-FC1A-4870-BC31-909DEE327F64}"/>
    <cellStyle name="Comma 7 12 2 5" xfId="30434" xr:uid="{E91DB9E4-8773-4A90-836F-853E0ADD18FD}"/>
    <cellStyle name="Comma 7 12 3" xfId="3596" xr:uid="{00000000-0005-0000-0000-000090020000}"/>
    <cellStyle name="Comma 7 12 4" xfId="5601" xr:uid="{CC94EC69-AD3D-4EA5-A1E0-1BACCD539177}"/>
    <cellStyle name="Comma 7 12 4 2" xfId="29743" xr:uid="{E94F5ABB-9BF5-4EDB-9248-CDB704943345}"/>
    <cellStyle name="Comma 7 12 5" xfId="25168" xr:uid="{6BA9F095-9F3A-4460-A1F7-A325C4D59C32}"/>
    <cellStyle name="Comma 7 12 6" xfId="12820" xr:uid="{3CFBD4BE-A3DA-40AF-A535-986B08EC002F}"/>
    <cellStyle name="Comma 7 13" xfId="1715" xr:uid="{00000000-0005-0000-0000-000091020000}"/>
    <cellStyle name="Comma 7 13 2" xfId="2163" xr:uid="{00000000-0005-0000-0000-0000FD010000}"/>
    <cellStyle name="Comma 7 13 2 2" xfId="7290" xr:uid="{99AD7278-2ABB-4875-9167-E25F4A9D15B1}"/>
    <cellStyle name="Comma 7 13 2 2 2" xfId="17670" xr:uid="{10C9ABBA-E04E-44FE-B765-925D5F6F79FA}"/>
    <cellStyle name="Comma 7 13 2 3" xfId="10123" xr:uid="{32999E02-055B-4936-9989-A7D520F08114}"/>
    <cellStyle name="Comma 7 13 2 3 2" xfId="20503" xr:uid="{BDD660AC-D280-40AE-B368-D16E28839034}"/>
    <cellStyle name="Comma 7 13 2 4" xfId="26316" xr:uid="{2AC6C94B-7356-4191-BA37-EB45ACBAC84B}"/>
    <cellStyle name="Comma 7 13 2 5" xfId="26806" xr:uid="{0944EE13-DA40-42AE-8E8C-5FDF7787A62E}"/>
    <cellStyle name="Comma 7 13 2 6" xfId="14837" xr:uid="{61AF3BCA-97D7-42B3-8A16-84395E13F927}"/>
    <cellStyle name="Comma 7 13 3" xfId="3613" xr:uid="{00000000-0005-0000-0000-000091020000}"/>
    <cellStyle name="Comma 7 13 4" xfId="24455" xr:uid="{F36E8AC3-FBF5-44E6-8760-493C50EB9842}"/>
    <cellStyle name="Comma 7 13 4 2" xfId="29856" xr:uid="{8E68E056-46A1-493A-A824-DE927F27CD41}"/>
    <cellStyle name="Comma 7 13 5" xfId="29999" xr:uid="{CDAD209D-5AEE-42B6-A650-1520C83196B3}"/>
    <cellStyle name="Comma 7 14" xfId="1707" xr:uid="{00000000-0005-0000-0000-000092020000}"/>
    <cellStyle name="Comma 7 14 2" xfId="24639" xr:uid="{A6E59767-7C11-40A9-9CB4-E620D76DFBAF}"/>
    <cellStyle name="Comma 7 14 2 2" xfId="30739" xr:uid="{20627FD3-BC5A-44E9-9321-3CFCE969D60D}"/>
    <cellStyle name="Comma 7 14 2 3" xfId="30577" xr:uid="{293AA1E7-D6FF-4E29-9D1A-3B9D5650BE0B}"/>
    <cellStyle name="Comma 7 14 3" xfId="24748" xr:uid="{21C0A86C-9258-4F6E-BBD2-E1ADC08986B9}"/>
    <cellStyle name="Comma 7 14 4" xfId="31256" xr:uid="{60B07CE3-3025-411C-B89F-E948725F8A6F}"/>
    <cellStyle name="Comma 7 15" xfId="3867" xr:uid="{2754256E-6D37-4A11-A975-622EAD65BCC6}"/>
    <cellStyle name="Comma 7 15 2" xfId="8699" xr:uid="{561E47C7-DA6B-465C-BCFC-FFBE685B396A}"/>
    <cellStyle name="Comma 7 15 2 2" xfId="19079" xr:uid="{CD7DE5AC-2835-4783-AF05-48DAEF1013EA}"/>
    <cellStyle name="Comma 7 15 3" xfId="11532" xr:uid="{75D4BBFA-3F86-4BB1-A4FF-2AB004FAD57D}"/>
    <cellStyle name="Comma 7 15 3 2" xfId="21912" xr:uid="{D1267AA1-09CD-4475-946A-C9A7600627F9}"/>
    <cellStyle name="Comma 7 15 4" xfId="25926" xr:uid="{511ED031-4F53-4851-A0F3-433E6C7ACA29}"/>
    <cellStyle name="Comma 7 15 5" xfId="27476" xr:uid="{2750F14A-290C-48FE-A33E-06E873503059}"/>
    <cellStyle name="Comma 7 15 6" xfId="16246" xr:uid="{5037A1B5-3540-484E-A1E0-2D33F2B1EFAA}"/>
    <cellStyle name="Comma 7 16" xfId="4890" xr:uid="{9D938F77-580A-408F-A5DC-B95515C88082}"/>
    <cellStyle name="Comma 7 16 2" xfId="27236" xr:uid="{2485F0D7-865B-4EC4-8D29-E0C09F609170}"/>
    <cellStyle name="Comma 7 16 3" xfId="27762" xr:uid="{77776977-DA0E-4C33-A557-4E3DE9855C53}"/>
    <cellStyle name="Comma 7 16 4" xfId="14182" xr:uid="{77C17A1F-BFCB-4CA4-9C6B-A7566ACEE98A}"/>
    <cellStyle name="Comma 7 17" xfId="6635" xr:uid="{06719287-4D35-48D9-91FA-3AD51EA5C00F}"/>
    <cellStyle name="Comma 7 17 2" xfId="17015" xr:uid="{12C02C92-AA67-4477-A76D-9D24CEFDBBD2}"/>
    <cellStyle name="Comma 7 18" xfId="9468" xr:uid="{037E75E5-4B4F-4359-8342-D07974811F87}"/>
    <cellStyle name="Comma 7 18 2" xfId="19848" xr:uid="{D2D25E2F-5F87-48AA-A0FE-01F18289E9F4}"/>
    <cellStyle name="Comma 7 19" xfId="24158" xr:uid="{0832A5F7-F858-4707-BC50-D6BDDD0BD129}"/>
    <cellStyle name="Comma 7 2" xfId="503" xr:uid="{00000000-0005-0000-0000-000093020000}"/>
    <cellStyle name="Comma 7 2 10" xfId="4893" xr:uid="{530D3ADF-7987-4D49-9EFA-6E30C8D7268F}"/>
    <cellStyle name="Comma 7 2 10 2" xfId="28461" xr:uid="{8B103A8E-4B77-4E5C-967E-03A935C17D56}"/>
    <cellStyle name="Comma 7 2 10 3" xfId="26636" xr:uid="{E2918D60-2ECD-47F3-8CB5-8B5F1C16456C}"/>
    <cellStyle name="Comma 7 2 10 4" xfId="14185" xr:uid="{BEA559D3-4F46-4A46-9835-B79794AFEE15}"/>
    <cellStyle name="Comma 7 2 11" xfId="6638" xr:uid="{64DA45BB-A7AE-4634-A067-9DF72286BE87}"/>
    <cellStyle name="Comma 7 2 11 2" xfId="17018" xr:uid="{3F3E7C21-E791-45BA-9AD9-1278037C3F4A}"/>
    <cellStyle name="Comma 7 2 12" xfId="9471" xr:uid="{1E43E655-7008-47ED-B8BF-B76CC32CB035}"/>
    <cellStyle name="Comma 7 2 12 2" xfId="19851" xr:uid="{66E43558-9B8D-4365-8C0E-E423D63CE3A6}"/>
    <cellStyle name="Comma 7 2 13" xfId="23809" xr:uid="{38008B6B-AC42-4A63-81DE-9B53E575A996}"/>
    <cellStyle name="Comma 7 2 14" xfId="12418" xr:uid="{CC01182E-400A-44C2-81A4-4E2E219A9FD7}"/>
    <cellStyle name="Comma 7 2 2" xfId="504" xr:uid="{00000000-0005-0000-0000-000094020000}"/>
    <cellStyle name="Comma 7 2 2 10" xfId="6639" xr:uid="{2A77DC5C-2D89-42BF-9ACB-3BB32B12513E}"/>
    <cellStyle name="Comma 7 2 2 10 2" xfId="17019" xr:uid="{91EBB2F5-6581-4B2B-B22B-F4DC8ADF4246}"/>
    <cellStyle name="Comma 7 2 2 11" xfId="9472" xr:uid="{3A622BD8-3179-4D35-A2DC-30C705EFC2CB}"/>
    <cellStyle name="Comma 7 2 2 11 2" xfId="19852" xr:uid="{3C30E10B-6DA1-44E3-8E40-56AB8B6A1943}"/>
    <cellStyle name="Comma 7 2 2 12" xfId="23490" xr:uid="{61AF4FDA-D584-44F6-A33F-07705F937BE3}"/>
    <cellStyle name="Comma 7 2 2 13" xfId="12478" xr:uid="{FC9AB89B-5377-4D05-A78A-79E0897D41EF}"/>
    <cellStyle name="Comma 7 2 2 2" xfId="505" xr:uid="{00000000-0005-0000-0000-000095020000}"/>
    <cellStyle name="Comma 7 2 2 2 10" xfId="9473" xr:uid="{90A31626-BEEC-4D9D-BACA-09E34F3203D6}"/>
    <cellStyle name="Comma 7 2 2 2 10 2" xfId="19853" xr:uid="{C324D3E7-87ED-4BD8-B25C-51EA7A3EFE49}"/>
    <cellStyle name="Comma 7 2 2 2 11" xfId="25416" xr:uid="{A0D02D5D-CF22-4DA0-A1B5-160BE6719CAA}"/>
    <cellStyle name="Comma 7 2 2 2 12" xfId="12514" xr:uid="{389983B5-FD9F-4D30-94EC-2254AA61C755}"/>
    <cellStyle name="Comma 7 2 2 2 2" xfId="1719" xr:uid="{00000000-0005-0000-0000-000096020000}"/>
    <cellStyle name="Comma 7 2 2 2 2 2" xfId="3053" xr:uid="{00000000-0005-0000-0000-000006020000}"/>
    <cellStyle name="Comma 7 2 2 2 2 2 2" xfId="6165" xr:uid="{5810BDEF-6759-4914-8816-FDE91F216B89}"/>
    <cellStyle name="Comma 7 2 2 2 2 2 2 2" xfId="28051" xr:uid="{59D2CCE3-8805-483D-8C2E-5911314942B8}"/>
    <cellStyle name="Comma 7 2 2 2 2 2 2 3" xfId="26416" xr:uid="{17455D0D-93DE-4551-A26B-E455D776DC14}"/>
    <cellStyle name="Comma 7 2 2 2 2 2 2 4" xfId="15680" xr:uid="{9EC0D679-EE73-41E6-A0DB-AD4F7D2B8B1B}"/>
    <cellStyle name="Comma 7 2 2 2 2 2 3" xfId="8133" xr:uid="{20880874-07A4-4036-8343-A5B5A6A3C386}"/>
    <cellStyle name="Comma 7 2 2 2 2 2 3 2" xfId="18513" xr:uid="{568E1962-4282-482D-A641-68D61AEF1954}"/>
    <cellStyle name="Comma 7 2 2 2 2 2 4" xfId="10966" xr:uid="{CBCB3D05-4A2B-42AE-8FF9-1022B8F2B4A4}"/>
    <cellStyle name="Comma 7 2 2 2 2 2 4 2" xfId="21346" xr:uid="{F14E3258-264E-47CF-86BB-EBC33C286A10}"/>
    <cellStyle name="Comma 7 2 2 2 2 2 5" xfId="24852" xr:uid="{36461687-085D-4430-AF28-E721DB9D5341}"/>
    <cellStyle name="Comma 7 2 2 2 2 2 6" xfId="27225" xr:uid="{EA29673A-7055-4AC8-855D-CE4FE2CFE294}"/>
    <cellStyle name="Comma 7 2 2 2 2 2 7" xfId="13560" xr:uid="{D8C6F9D7-CFEC-4834-A277-BC3AC52698C8}"/>
    <cellStyle name="Comma 7 2 2 2 2 3" xfId="2678" xr:uid="{00000000-0005-0000-0000-000005020000}"/>
    <cellStyle name="Comma 7 2 2 2 2 3 2" xfId="7802" xr:uid="{AA4E22A2-6F99-48ED-B552-791446EFB463}"/>
    <cellStyle name="Comma 7 2 2 2 2 3 2 2" xfId="28179" xr:uid="{DDA30167-9ABF-4ED0-BD58-69BF5BC2F8D0}"/>
    <cellStyle name="Comma 7 2 2 2 2 3 2 3" xfId="28056" xr:uid="{99CC565F-F977-4551-A138-A5DFAB2A4BEF}"/>
    <cellStyle name="Comma 7 2 2 2 2 3 2 4" xfId="18182" xr:uid="{0DCB8C91-AD8E-4B0F-92F7-F20B3686550D}"/>
    <cellStyle name="Comma 7 2 2 2 2 3 3" xfId="10635" xr:uid="{59E45658-6A65-4DC0-AFDF-EE8EDE339DBC}"/>
    <cellStyle name="Comma 7 2 2 2 2 3 3 2" xfId="21015" xr:uid="{50CC77C9-2C97-4BA4-BA56-D291510D5A4C}"/>
    <cellStyle name="Comma 7 2 2 2 2 3 4" xfId="24653" xr:uid="{43ADA87A-DE25-47E5-AF8E-7A546C7D213A}"/>
    <cellStyle name="Comma 7 2 2 2 2 3 5" xfId="15349" xr:uid="{E02DAF09-C053-4B2A-9C91-91990EE68988}"/>
    <cellStyle name="Comma 7 2 2 2 2 4" xfId="3673" xr:uid="{00000000-0005-0000-0000-000096020000}"/>
    <cellStyle name="Comma 7 2 2 2 2 4 2" xfId="26164" xr:uid="{EE1A87B6-5E5A-437E-A7D8-9561D25E3C72}"/>
    <cellStyle name="Comma 7 2 2 2 2 4 3" xfId="26558" xr:uid="{28E46E9E-8B0C-4098-BBDF-63BBC3B42520}"/>
    <cellStyle name="Comma 7 2 2 2 2 5" xfId="4262" xr:uid="{0243E97E-C926-436B-8727-66DF406738AD}"/>
    <cellStyle name="Comma 7 2 2 2 2 5 2" xfId="9034" xr:uid="{A8E45C93-4B20-4E43-87B3-8C7477A17BD3}"/>
    <cellStyle name="Comma 7 2 2 2 2 5 2 2" xfId="19414" xr:uid="{271900A1-0EFA-4C61-A8F0-FE6B09544BFB}"/>
    <cellStyle name="Comma 7 2 2 2 2 5 2 3" xfId="31038" xr:uid="{AA539B6E-4723-4789-AC85-1CFE67B89BFD}"/>
    <cellStyle name="Comma 7 2 2 2 2 5 2 4" xfId="30740" xr:uid="{9E89B3B5-DBDF-44A9-AA99-6000B493F40F}"/>
    <cellStyle name="Comma 7 2 2 2 2 5 3" xfId="11867" xr:uid="{F5D81B69-13BA-471C-9C12-C510DCAC0DF7}"/>
    <cellStyle name="Comma 7 2 2 2 2 5 3 2" xfId="22247" xr:uid="{CB0AF474-8390-4209-9104-6A8E86D8E350}"/>
    <cellStyle name="Comma 7 2 2 2 2 5 4" xfId="28741" xr:uid="{EA19C7E8-652F-47FF-AC00-1FC49789F6DE}"/>
    <cellStyle name="Comma 7 2 2 2 2 5 5" xfId="27320" xr:uid="{E70C4BDB-2623-4DBB-A3EF-76F0950EDEFF}"/>
    <cellStyle name="Comma 7 2 2 2 2 5 6" xfId="16581" xr:uid="{FA33C490-55B2-411E-9C14-F9FED3675DA5}"/>
    <cellStyle name="Comma 7 2 2 2 2 6" xfId="5604" xr:uid="{B95C3FE5-AEED-4C7E-98FF-7D7759036B02}"/>
    <cellStyle name="Comma 7 2 2 2 2 6 2" xfId="29721" xr:uid="{A9AFC85D-8C0D-4130-B886-7E8359B0A603}"/>
    <cellStyle name="Comma 7 2 2 2 2 6 2 2" xfId="30969" xr:uid="{8CEB5E9E-E0FF-4F20-96AA-69D70D0E860D}"/>
    <cellStyle name="Comma 7 2 2 2 2 7" xfId="23400" xr:uid="{5085FF0F-A10D-47CF-A823-16227AEA7CDF}"/>
    <cellStyle name="Comma 7 2 2 2 2 8" xfId="13086" xr:uid="{9F2FE8E8-CDEC-41BA-AA88-B7120368463F}"/>
    <cellStyle name="Comma 7 2 2 2 3" xfId="1720" xr:uid="{00000000-0005-0000-0000-000097020000}"/>
    <cellStyle name="Comma 7 2 2 2 3 2" xfId="3054" xr:uid="{00000000-0005-0000-0000-000007020000}"/>
    <cellStyle name="Comma 7 2 2 2 3 2 2" xfId="8134" xr:uid="{9DD8EB86-AB9D-4563-98E5-8E6000631C18}"/>
    <cellStyle name="Comma 7 2 2 2 3 2 2 2" xfId="28810" xr:uid="{B385DFB9-B51E-4EB7-B120-DA7AE5FC2B15}"/>
    <cellStyle name="Comma 7 2 2 2 3 2 2 2 2" xfId="31222" xr:uid="{64669DDE-E9DA-4EAC-840F-300D8458696F}"/>
    <cellStyle name="Comma 7 2 2 2 3 2 2 2 3" xfId="30742" xr:uid="{9BE22F56-5609-4E7F-8914-A50524A8AE51}"/>
    <cellStyle name="Comma 7 2 2 2 3 2 2 3" xfId="26428" xr:uid="{0C944FA2-06FD-488E-AACC-A9FABAD68813}"/>
    <cellStyle name="Comma 7 2 2 2 3 2 2 4" xfId="18514" xr:uid="{CD806919-8E08-4504-A736-0D4A4A2901C4}"/>
    <cellStyle name="Comma 7 2 2 2 3 2 3" xfId="10967" xr:uid="{BB3C8586-BB0C-4196-8BB3-1848EEAC36ED}"/>
    <cellStyle name="Comma 7 2 2 2 3 2 3 2" xfId="21347" xr:uid="{E18B5B2D-F19B-44C0-8D63-ACE6C90EA1DB}"/>
    <cellStyle name="Comma 7 2 2 2 3 2 4" xfId="25727" xr:uid="{B5ACEDD6-C652-4A8C-BF3A-4FA86FBB5315}"/>
    <cellStyle name="Comma 7 2 2 2 3 2 5" xfId="15681" xr:uid="{871FA3D3-09D6-4A00-AADD-E64EB377789A}"/>
    <cellStyle name="Comma 7 2 2 2 3 3" xfId="3647" xr:uid="{00000000-0005-0000-0000-000097020000}"/>
    <cellStyle name="Comma 7 2 2 2 3 4" xfId="4407" xr:uid="{2E431FD9-BDF8-4500-8041-84C831D3FB1C}"/>
    <cellStyle name="Comma 7 2 2 2 3 4 2" xfId="9179" xr:uid="{F943D953-EB9B-4C27-86D3-A0F6B8DC61E1}"/>
    <cellStyle name="Comma 7 2 2 2 3 4 2 2" xfId="19559" xr:uid="{B9C0123D-1762-4075-A637-E47C3ABE72BD}"/>
    <cellStyle name="Comma 7 2 2 2 3 4 2 3" xfId="31073" xr:uid="{D38E3B53-D156-4B44-AB59-891FBD40DA19}"/>
    <cellStyle name="Comma 7 2 2 2 3 4 2 4" xfId="30741" xr:uid="{5EC7C62E-B9BD-4D62-B823-6C633004A8F9}"/>
    <cellStyle name="Comma 7 2 2 2 3 4 3" xfId="12012" xr:uid="{09519B91-43A5-4736-9A80-12426DFEF32E}"/>
    <cellStyle name="Comma 7 2 2 2 3 4 3 2" xfId="22392" xr:uid="{C5EADA94-1AF1-4C0D-A8DE-9A0B643DA124}"/>
    <cellStyle name="Comma 7 2 2 2 3 4 4" xfId="16726" xr:uid="{C0CDE725-0551-42E7-9E11-26E086BBA0C0}"/>
    <cellStyle name="Comma 7 2 2 2 3 5" xfId="5605" xr:uid="{EB5E47A5-1D56-4711-A77C-730EE2D92D9D}"/>
    <cellStyle name="Comma 7 2 2 2 3 5 2" xfId="29712" xr:uid="{727D4473-6337-4C2B-993C-B70A69606063}"/>
    <cellStyle name="Comma 7 2 2 2 3 5 2 2" xfId="30970" xr:uid="{0009754D-8DF5-4501-AFC6-1CE7BF8EF82E}"/>
    <cellStyle name="Comma 7 2 2 2 3 6" xfId="23409" xr:uid="{47952A56-731E-4568-8AC9-70821F472697}"/>
    <cellStyle name="Comma 7 2 2 2 3 7" xfId="13561" xr:uid="{A2940E49-EF08-48B9-9AB5-FB9094CB5DF9}"/>
    <cellStyle name="Comma 7 2 2 2 4" xfId="1718" xr:uid="{00000000-0005-0000-0000-000098020000}"/>
    <cellStyle name="Comma 7 2 2 2 4 2" xfId="3052" xr:uid="{00000000-0005-0000-0000-000008020000}"/>
    <cellStyle name="Comma 7 2 2 2 4 2 2" xfId="8132" xr:uid="{AB1CD1AD-1E91-44E1-B630-75F307F482D7}"/>
    <cellStyle name="Comma 7 2 2 2 4 2 2 2" xfId="28809" xr:uid="{3D7BA444-D91E-48BE-ACD3-8C3C6475D6F6}"/>
    <cellStyle name="Comma 7 2 2 2 4 2 2 3" xfId="26042" xr:uid="{2D6EC994-F9D1-4D88-85E3-400361CD3E71}"/>
    <cellStyle name="Comma 7 2 2 2 4 2 2 4" xfId="18512" xr:uid="{5E2290D4-61F6-49AA-959E-BF3F80A80385}"/>
    <cellStyle name="Comma 7 2 2 2 4 2 3" xfId="10965" xr:uid="{E95DFD0E-0FDC-41FB-9F9E-3AA9CC5983E8}"/>
    <cellStyle name="Comma 7 2 2 2 4 2 3 2" xfId="21345" xr:uid="{41DF47FF-D47A-4176-8050-1F40AF0DFBCB}"/>
    <cellStyle name="Comma 7 2 2 2 4 2 4" xfId="27608" xr:uid="{75B40BA1-7099-4CA1-BC3F-36DC47B08B52}"/>
    <cellStyle name="Comma 7 2 2 2 4 2 5" xfId="15679" xr:uid="{C4C561E7-493C-4F4B-95F5-94C5F431824E}"/>
    <cellStyle name="Comma 7 2 2 2 4 3" xfId="3706" xr:uid="{00000000-0005-0000-0000-000098020000}"/>
    <cellStyle name="Comma 7 2 2 2 4 4" xfId="5603" xr:uid="{77DE114E-6658-4730-9B87-A9E53C509435}"/>
    <cellStyle name="Comma 7 2 2 2 4 4 2" xfId="29951" xr:uid="{896A5489-FC9F-470C-A32A-715D7DC9DC2F}"/>
    <cellStyle name="Comma 7 2 2 2 4 5" xfId="25221" xr:uid="{58391C3F-A9C4-4E5F-A8EB-EA62F091FF79}"/>
    <cellStyle name="Comma 7 2 2 2 4 6" xfId="13559" xr:uid="{08E8E22D-05EC-45F3-BFE8-16F150F1890A}"/>
    <cellStyle name="Comma 7 2 2 2 5" xfId="2647" xr:uid="{00000000-0005-0000-0000-000009020000}"/>
    <cellStyle name="Comma 7 2 2 2 5 2" xfId="5909" xr:uid="{3C3E7EC7-2184-4691-9AC4-BDB33C4ED1A8}"/>
    <cellStyle name="Comma 7 2 2 2 5 2 2" xfId="28585" xr:uid="{58418669-99BA-4CC0-89B2-EE7B777B1FC5}"/>
    <cellStyle name="Comma 7 2 2 2 5 2 2 2" xfId="31209" xr:uid="{41DF6F33-8D60-4576-8FB0-D042E3C8EBFB}"/>
    <cellStyle name="Comma 7 2 2 2 5 2 2 3" xfId="30743" xr:uid="{9A76BCD1-2FA8-476D-82A1-5C281FED076E}"/>
    <cellStyle name="Comma 7 2 2 2 5 2 3" xfId="26962" xr:uid="{2E4783B7-30FA-4DF3-A8A8-7F2E7330E9AB}"/>
    <cellStyle name="Comma 7 2 2 2 5 2 4" xfId="15319" xr:uid="{CC3BBC91-880B-4E9A-9856-C6A55F06FCDC}"/>
    <cellStyle name="Comma 7 2 2 2 5 3" xfId="7772" xr:uid="{594F0663-D5C0-4184-AA77-23A98EB4909A}"/>
    <cellStyle name="Comma 7 2 2 2 5 3 2" xfId="18152" xr:uid="{F98244C6-A9C1-4AA5-A5BC-4BB73E16B1FA}"/>
    <cellStyle name="Comma 7 2 2 2 5 4" xfId="10605" xr:uid="{E82D3956-4897-4A18-B09C-1BFA6B770C54}"/>
    <cellStyle name="Comma 7 2 2 2 5 4 2" xfId="20985" xr:uid="{E91407A8-0454-4D32-A5DD-9768137D237E}"/>
    <cellStyle name="Comma 7 2 2 2 5 5" xfId="23602" xr:uid="{FABF15D8-569C-4CFC-8451-848202E878C5}"/>
    <cellStyle name="Comma 7 2 2 2 5 6" xfId="13043" xr:uid="{374EFE4A-1C81-4856-B341-0B602A76181A}"/>
    <cellStyle name="Comma 7 2 2 2 6" xfId="2282" xr:uid="{00000000-0005-0000-0000-000004020000}"/>
    <cellStyle name="Comma 7 2 2 2 6 2" xfId="7409" xr:uid="{168806BB-5577-467B-9EFD-BDB65CE01807}"/>
    <cellStyle name="Comma 7 2 2 2 6 2 2" xfId="17789" xr:uid="{AC04DF24-D782-4A35-B236-16DBE715C972}"/>
    <cellStyle name="Comma 7 2 2 2 6 3" xfId="10242" xr:uid="{60D0F18A-088C-4CCE-A311-90E2133F75F2}"/>
    <cellStyle name="Comma 7 2 2 2 6 3 2" xfId="20622" xr:uid="{7E6022F5-D3A5-49DB-B8BB-23E514AF7075}"/>
    <cellStyle name="Comma 7 2 2 2 6 4" xfId="24264" xr:uid="{1EDF11DD-A7B8-4F1F-96B9-8BF7D019E926}"/>
    <cellStyle name="Comma 7 2 2 2 6 5" xfId="27303" xr:uid="{26D9E928-3AF4-42C9-918B-AE407327BB9B}"/>
    <cellStyle name="Comma 7 2 2 2 6 6" xfId="14956" xr:uid="{973B851B-8A9D-43D2-B41E-1265712A64F2}"/>
    <cellStyle name="Comma 7 2 2 2 7" xfId="3821" xr:uid="{B8F574E2-AA25-4E75-8215-ABE80016DC4D}"/>
    <cellStyle name="Comma 7 2 2 2 7 2" xfId="8654" xr:uid="{4FA3556E-1B0E-4D67-9E2F-008758AE01B9}"/>
    <cellStyle name="Comma 7 2 2 2 7 2 2" xfId="19034" xr:uid="{1DECBD5F-327B-41D5-9E46-9B338D812278}"/>
    <cellStyle name="Comma 7 2 2 2 7 3" xfId="11487" xr:uid="{344B12EC-92A0-40BE-9459-BDC2347AA1F3}"/>
    <cellStyle name="Comma 7 2 2 2 7 3 2" xfId="21867" xr:uid="{595064FF-5F6C-4022-91BC-54F4D3075E0A}"/>
    <cellStyle name="Comma 7 2 2 2 7 4" xfId="26878" xr:uid="{F3A1A5D8-CA04-472B-AD7D-DFF1D62D4585}"/>
    <cellStyle name="Comma 7 2 2 2 7 5" xfId="27212" xr:uid="{B048532B-A1AA-4267-9760-4ACB46AEED3E}"/>
    <cellStyle name="Comma 7 2 2 2 7 6" xfId="16201" xr:uid="{D7811C68-5C55-46D5-8647-4EBADA1BB060}"/>
    <cellStyle name="Comma 7 2 2 2 8" xfId="4895" xr:uid="{A421A44B-2F81-4574-89CF-D30CACCE2996}"/>
    <cellStyle name="Comma 7 2 2 2 8 2" xfId="14187" xr:uid="{11F13325-9DFF-4406-82C5-8E23844CC804}"/>
    <cellStyle name="Comma 7 2 2 2 9" xfId="6640" xr:uid="{C1FD302E-3F56-4D26-903D-69765C369B3D}"/>
    <cellStyle name="Comma 7 2 2 2 9 2" xfId="17020" xr:uid="{4A3111C2-4426-4DC4-9FFA-F6EEDB9D3103}"/>
    <cellStyle name="Comma 7 2 2 3" xfId="506" xr:uid="{00000000-0005-0000-0000-000099020000}"/>
    <cellStyle name="Comma 7 2 2 3 10" xfId="12672" xr:uid="{AD8FCEDE-D8F7-4B20-BDF8-83F9CA2032CA}"/>
    <cellStyle name="Comma 7 2 2 3 2" xfId="1722" xr:uid="{00000000-0005-0000-0000-00009A020000}"/>
    <cellStyle name="Comma 7 2 2 3 2 2" xfId="3055" xr:uid="{00000000-0005-0000-0000-00000B020000}"/>
    <cellStyle name="Comma 7 2 2 3 2 2 2" xfId="8135" xr:uid="{FDC43637-5505-4108-A063-F76F7F5EE2B1}"/>
    <cellStyle name="Comma 7 2 2 3 2 2 2 2" xfId="28811" xr:uid="{49294946-5434-40E0-B5D3-3686A8C5E893}"/>
    <cellStyle name="Comma 7 2 2 3 2 2 2 3" xfId="26250" xr:uid="{21E4736D-B08C-4A8A-B8A0-D12488E99211}"/>
    <cellStyle name="Comma 7 2 2 3 2 2 2 4" xfId="18515" xr:uid="{6459E389-DC17-4864-B565-2999C057BAC4}"/>
    <cellStyle name="Comma 7 2 2 3 2 2 3" xfId="10968" xr:uid="{68428AFE-C195-434D-89F7-C72834FEFBF3}"/>
    <cellStyle name="Comma 7 2 2 3 2 2 3 2" xfId="21348" xr:uid="{48A368FF-CF4B-4883-B34E-5D734DD48F83}"/>
    <cellStyle name="Comma 7 2 2 3 2 2 4" xfId="25757" xr:uid="{4715D39D-6099-4650-A8C8-B4F509D215AD}"/>
    <cellStyle name="Comma 7 2 2 3 2 2 5" xfId="15682" xr:uid="{D877CD2A-4C7F-4C87-9AE9-5ECD43C5D9BF}"/>
    <cellStyle name="Comma 7 2 2 3 2 3" xfId="3660" xr:uid="{00000000-0005-0000-0000-00009A020000}"/>
    <cellStyle name="Comma 7 2 2 3 2 4" xfId="5606" xr:uid="{F2C21B10-845E-4AC6-B077-E2669363A096}"/>
    <cellStyle name="Comma 7 2 2 3 2 4 2" xfId="29952" xr:uid="{D1E25D06-EBB3-4F98-B33B-12157C3439B0}"/>
    <cellStyle name="Comma 7 2 2 3 2 5" xfId="25148" xr:uid="{7D6ACC14-6C55-49B6-8559-C16E994917CA}"/>
    <cellStyle name="Comma 7 2 2 3 2 6" xfId="13562" xr:uid="{16BCFE47-E61A-41F6-8483-69C4078089DB}"/>
    <cellStyle name="Comma 7 2 2 3 3" xfId="1723" xr:uid="{00000000-0005-0000-0000-00009B020000}"/>
    <cellStyle name="Comma 7 2 2 3 3 2" xfId="2677" xr:uid="{00000000-0005-0000-0000-00000C020000}"/>
    <cellStyle name="Comma 7 2 2 3 3 2 2" xfId="7801" xr:uid="{DF6CA789-4DE1-45D0-BDAF-3D8F804FE9FA}"/>
    <cellStyle name="Comma 7 2 2 3 3 2 2 2" xfId="18181" xr:uid="{0AC53ECD-88D9-43D1-B57F-0DA34582FB5C}"/>
    <cellStyle name="Comma 7 2 2 3 3 2 3" xfId="10634" xr:uid="{CA9C5A46-7930-428C-8A09-2292D1634FA8}"/>
    <cellStyle name="Comma 7 2 2 3 3 2 3 2" xfId="21014" xr:uid="{43B5C597-4556-420A-8485-9148A41BC6BF}"/>
    <cellStyle name="Comma 7 2 2 3 3 2 4" xfId="15348" xr:uid="{FF6B8561-0DBC-45D9-8E58-3EF3059F7A44}"/>
    <cellStyle name="Comma 7 2 2 3 3 2 5" xfId="30435" xr:uid="{05238282-1775-49FC-85C1-8ED1502C2358}"/>
    <cellStyle name="Comma 7 2 2 3 3 3" xfId="3608" xr:uid="{00000000-0005-0000-0000-00009B020000}"/>
    <cellStyle name="Comma 7 2 2 3 3 4" xfId="5607" xr:uid="{BC4ED24D-C538-4B6F-951C-1BD6831C47CE}"/>
    <cellStyle name="Comma 7 2 2 3 3 4 2" xfId="29903" xr:uid="{8D00CB34-EEFC-4608-9CEE-C41B70B1020A}"/>
    <cellStyle name="Comma 7 2 2 3 3 5" xfId="23730" xr:uid="{5BC7F251-15BA-4BEA-B372-4A43F049C81F}"/>
    <cellStyle name="Comma 7 2 2 3 3 6" xfId="13085" xr:uid="{65046EA5-B577-4019-B32B-66A9B5D671AC}"/>
    <cellStyle name="Comma 7 2 2 3 4" xfId="1721" xr:uid="{00000000-0005-0000-0000-00009C020000}"/>
    <cellStyle name="Comma 7 2 2 3 4 2" xfId="4653" xr:uid="{5356B861-7AE1-4E33-8A08-0DE134BEFE34}"/>
    <cellStyle name="Comma 7 2 2 3 4 2 2" xfId="9405" xr:uid="{C61F9AEB-2CF2-45AB-8439-B80D44269620}"/>
    <cellStyle name="Comma 7 2 2 3 4 2 2 2" xfId="19785" xr:uid="{3B27F928-8CE1-4D67-AD96-FCB9AC8D097C}"/>
    <cellStyle name="Comma 7 2 2 3 4 2 3" xfId="12238" xr:uid="{B4521F81-AD1D-4AFF-80B3-261CD4D0205C}"/>
    <cellStyle name="Comma 7 2 2 3 4 2 3 2" xfId="22618" xr:uid="{5677930C-C401-4645-830D-A0B77C4C5D24}"/>
    <cellStyle name="Comma 7 2 2 3 4 2 4" xfId="27839" xr:uid="{7241895C-BB31-41E7-8E3B-F88BE0AC858A}"/>
    <cellStyle name="Comma 7 2 2 3 4 2 5" xfId="27521" xr:uid="{B67D4C20-6BD0-4B33-8818-C8EF6F28CD13}"/>
    <cellStyle name="Comma 7 2 2 3 4 2 6" xfId="16952" xr:uid="{B8D7D11B-AD17-4B7D-9F45-79219B68447A}"/>
    <cellStyle name="Comma 7 2 2 3 4 3" xfId="23414" xr:uid="{B3D99E58-3E40-48D6-AE5D-5AA65E3459AF}"/>
    <cellStyle name="Comma 7 2 2 3 5" xfId="4128" xr:uid="{877DD0B7-91C8-4047-8AB6-6A0439980FEB}"/>
    <cellStyle name="Comma 7 2 2 3 5 2" xfId="8900" xr:uid="{508AE782-02EB-43C0-B39B-7479CE7035C5}"/>
    <cellStyle name="Comma 7 2 2 3 5 2 2" xfId="29008" xr:uid="{56E699DF-9D15-4187-925C-C45DA86ACF35}"/>
    <cellStyle name="Comma 7 2 2 3 5 2 3" xfId="27386" xr:uid="{39450833-A300-4B1D-A9D8-61A6D6F6F351}"/>
    <cellStyle name="Comma 7 2 2 3 5 2 4" xfId="19280" xr:uid="{08EEC60C-0099-4E6B-80B6-8C5B3885AA62}"/>
    <cellStyle name="Comma 7 2 2 3 5 2 5" xfId="31012" xr:uid="{E512D330-B569-42B6-B9FD-CEFB02E870B3}"/>
    <cellStyle name="Comma 7 2 2 3 5 3" xfId="11733" xr:uid="{C64CFF5A-B182-4A4F-BA3A-F22E702A79C9}"/>
    <cellStyle name="Comma 7 2 2 3 5 3 2" xfId="22113" xr:uid="{14E9F653-AE5C-4638-A4B3-0B269A475DAB}"/>
    <cellStyle name="Comma 7 2 2 3 5 4" xfId="26889" xr:uid="{B69E732D-8DB3-42AC-96F1-7CDB6781D1AE}"/>
    <cellStyle name="Comma 7 2 2 3 5 5" xfId="16447" xr:uid="{4209CE48-A415-4F6C-8913-F6CCC6C937C6}"/>
    <cellStyle name="Comma 7 2 2 3 6" xfId="4896" xr:uid="{D878CDF5-7139-4AE6-BD55-5F63DCE4E7EC}"/>
    <cellStyle name="Comma 7 2 2 3 6 2" xfId="26019" xr:uid="{A8A868A9-3F59-47A1-AD5E-86D633A124B0}"/>
    <cellStyle name="Comma 7 2 2 3 6 3" xfId="28561" xr:uid="{383A136F-0150-476E-BFCB-F08B3B3269E0}"/>
    <cellStyle name="Comma 7 2 2 3 6 4" xfId="14188" xr:uid="{D18CF7B1-2A7B-4E39-BF5C-0BCE434C80AE}"/>
    <cellStyle name="Comma 7 2 2 3 7" xfId="6641" xr:uid="{D8872408-E6CD-4F1C-BAC2-A1BB6E368BAD}"/>
    <cellStyle name="Comma 7 2 2 3 7 2" xfId="26401" xr:uid="{3942AAA6-0FB2-446F-A804-53E939F1C7FD}"/>
    <cellStyle name="Comma 7 2 2 3 7 3" xfId="25993" xr:uid="{EA0CE032-A618-4632-8989-F8BBC25A4014}"/>
    <cellStyle name="Comma 7 2 2 3 7 4" xfId="17021" xr:uid="{A49136E5-4F8C-4C15-BA3B-8BB7F5B11DF4}"/>
    <cellStyle name="Comma 7 2 2 3 8" xfId="9474" xr:uid="{9720792E-05E4-4E0E-AF59-45DF63CACFC8}"/>
    <cellStyle name="Comma 7 2 2 3 8 2" xfId="19854" xr:uid="{6CA6B623-5B51-4DC1-9D5B-071502C6844E}"/>
    <cellStyle name="Comma 7 2 2 3 9" xfId="24195" xr:uid="{1E1A7BCD-344F-44B6-BD92-656BCA728504}"/>
    <cellStyle name="Comma 7 2 2 4" xfId="1724" xr:uid="{00000000-0005-0000-0000-00009D020000}"/>
    <cellStyle name="Comma 7 2 2 4 2" xfId="3056" xr:uid="{00000000-0005-0000-0000-00000D020000}"/>
    <cellStyle name="Comma 7 2 2 4 2 2" xfId="8136" xr:uid="{79932F5E-9580-48F1-8529-90BCD53E877D}"/>
    <cellStyle name="Comma 7 2 2 4 2 2 2" xfId="28812" xr:uid="{8088152D-8BD2-4879-A03F-A4091A89BE31}"/>
    <cellStyle name="Comma 7 2 2 4 2 2 2 2" xfId="31223" xr:uid="{510942B6-0D2C-405B-ABD3-31DD104B2B1D}"/>
    <cellStyle name="Comma 7 2 2 4 2 2 2 3" xfId="30745" xr:uid="{3CE79F9A-1CEF-4341-8F09-994E691C3E10}"/>
    <cellStyle name="Comma 7 2 2 4 2 2 3" xfId="26527" xr:uid="{5B02E49F-8440-4266-9801-4CAA6E4A26A9}"/>
    <cellStyle name="Comma 7 2 2 4 2 2 4" xfId="18516" xr:uid="{D7CBCCF5-8558-455B-A543-8CE073895AFD}"/>
    <cellStyle name="Comma 7 2 2 4 2 3" xfId="10969" xr:uid="{A2A86666-6078-442D-B35E-F7D351511B16}"/>
    <cellStyle name="Comma 7 2 2 4 2 3 2" xfId="21349" xr:uid="{C2A68EA7-6557-4E95-9A49-BED1CFA33D9A}"/>
    <cellStyle name="Comma 7 2 2 4 2 4" xfId="25662" xr:uid="{9629754C-A6E0-498B-8488-5138591471D4}"/>
    <cellStyle name="Comma 7 2 2 4 2 5" xfId="15683" xr:uid="{7DE48EB4-3A3C-4CF8-AD0F-9988B6357B55}"/>
    <cellStyle name="Comma 7 2 2 4 3" xfId="3679" xr:uid="{00000000-0005-0000-0000-00009D020000}"/>
    <cellStyle name="Comma 7 2 2 4 4" xfId="4408" xr:uid="{2884BD95-8C96-4C48-BFE0-B4B8C01AC220}"/>
    <cellStyle name="Comma 7 2 2 4 4 2" xfId="9180" xr:uid="{51D2ED3C-38AC-433A-8617-49E6706C9BEB}"/>
    <cellStyle name="Comma 7 2 2 4 4 2 2" xfId="19560" xr:uid="{EB9E0A14-A346-4595-B7BB-C9951BF96F16}"/>
    <cellStyle name="Comma 7 2 2 4 4 2 3" xfId="31074" xr:uid="{786407AF-304B-44BB-91C9-41B73DBEF52E}"/>
    <cellStyle name="Comma 7 2 2 4 4 2 4" xfId="30744" xr:uid="{5E54725C-897D-40F1-8695-19F030094CFB}"/>
    <cellStyle name="Comma 7 2 2 4 4 3" xfId="12013" xr:uid="{074143B9-EF08-49BE-8B75-306F0534EF6B}"/>
    <cellStyle name="Comma 7 2 2 4 4 3 2" xfId="22393" xr:uid="{3FECC5C3-10F9-4369-9243-B299ED0F971F}"/>
    <cellStyle name="Comma 7 2 2 4 4 4" xfId="27637" xr:uid="{56D38DD3-ADC5-4B8B-88E4-C6F4CB1740A2}"/>
    <cellStyle name="Comma 7 2 2 4 4 5" xfId="26101" xr:uid="{00EEF17C-FBC2-431A-A330-61A8937C351F}"/>
    <cellStyle name="Comma 7 2 2 4 4 6" xfId="16727" xr:uid="{1EECA979-426B-44BC-8F1B-4D50B564DF24}"/>
    <cellStyle name="Comma 7 2 2 4 5" xfId="5608" xr:uid="{AA8E1380-6EDE-4CFE-9E40-364B1E2958CC}"/>
    <cellStyle name="Comma 7 2 2 4 5 2" xfId="29694" xr:uid="{C51DD962-D486-41B6-AEF9-F352089D8979}"/>
    <cellStyle name="Comma 7 2 2 4 5 2 2" xfId="30971" xr:uid="{B554B0FB-577C-43D4-A599-63A4BA115F07}"/>
    <cellStyle name="Comma 7 2 2 4 6" xfId="23540" xr:uid="{6D5C53B2-FBEB-459F-9948-CB95D208CCAF}"/>
    <cellStyle name="Comma 7 2 2 4 7" xfId="13563" xr:uid="{C2F9C43F-40DF-4C76-97DD-2A17504A1907}"/>
    <cellStyle name="Comma 7 2 2 5" xfId="1725" xr:uid="{00000000-0005-0000-0000-00009E020000}"/>
    <cellStyle name="Comma 7 2 2 5 2" xfId="2874" xr:uid="{00000000-0005-0000-0000-00000E020000}"/>
    <cellStyle name="Comma 7 2 2 5 2 2" xfId="7991" xr:uid="{4F6B9913-684D-4727-8F75-69891E0FA4B4}"/>
    <cellStyle name="Comma 7 2 2 5 2 2 2" xfId="26733" xr:uid="{4DBFEF5A-2872-4625-9421-D24713D43C63}"/>
    <cellStyle name="Comma 7 2 2 5 2 2 2 2" xfId="31183" xr:uid="{FC14198E-000A-4F8E-9452-58AE2CA30190}"/>
    <cellStyle name="Comma 7 2 2 5 2 2 2 3" xfId="30746" xr:uid="{A5AC0F89-1883-4D8B-B375-FC2E34278669}"/>
    <cellStyle name="Comma 7 2 2 5 2 2 3" xfId="26063" xr:uid="{C7FAD55E-F70A-48BB-B368-DD9D077C9848}"/>
    <cellStyle name="Comma 7 2 2 5 2 2 4" xfId="18371" xr:uid="{52C4C18F-CE18-4336-BC90-203CB3284521}"/>
    <cellStyle name="Comma 7 2 2 5 2 3" xfId="10824" xr:uid="{86A97B90-213B-4491-B6A5-A7829C1DC02F}"/>
    <cellStyle name="Comma 7 2 2 5 2 3 2" xfId="21204" xr:uid="{3E5B3E22-8411-48E5-B009-F61566C96075}"/>
    <cellStyle name="Comma 7 2 2 5 2 4" xfId="27968" xr:uid="{D934AE7B-A4F7-45D2-9452-321EA8E1AD95}"/>
    <cellStyle name="Comma 7 2 2 5 2 5" xfId="15538" xr:uid="{99BA62F0-498E-4818-AE98-9AC3BADEA644}"/>
    <cellStyle name="Comma 7 2 2 5 3" xfId="3663" xr:uid="{00000000-0005-0000-0000-00009E020000}"/>
    <cellStyle name="Comma 7 2 2 5 4" xfId="5609" xr:uid="{55EE2DA4-A930-4586-860A-CC8C50FBE5EB}"/>
    <cellStyle name="Comma 7 2 2 5 4 2" xfId="29923" xr:uid="{A6817449-271B-4CF5-A4A3-F87834A3357F}"/>
    <cellStyle name="Comma 7 2 2 5 5" xfId="23493" xr:uid="{344966AD-C75E-4565-9D8C-65B71C58D1D3}"/>
    <cellStyle name="Comma 7 2 2 5 6" xfId="13370" xr:uid="{1239FB64-A269-4C61-9329-8F3A998CEBC3}"/>
    <cellStyle name="Comma 7 2 2 6" xfId="1717" xr:uid="{00000000-0005-0000-0000-00009F020000}"/>
    <cellStyle name="Comma 7 2 2 6 2" xfId="2552" xr:uid="{00000000-0005-0000-0000-00000F020000}"/>
    <cellStyle name="Comma 7 2 2 6 2 2" xfId="7677" xr:uid="{511DF218-10D3-41A3-89B2-F695E6F25ACC}"/>
    <cellStyle name="Comma 7 2 2 6 2 2 2" xfId="18057" xr:uid="{6004069A-33AE-4B86-B581-51C0F7D88F9C}"/>
    <cellStyle name="Comma 7 2 2 6 2 3" xfId="10510" xr:uid="{497BC43F-ABFB-46A9-A07C-8046F2D5D812}"/>
    <cellStyle name="Comma 7 2 2 6 2 3 2" xfId="20890" xr:uid="{5C3335A4-C0FD-452D-B831-470A2861F276}"/>
    <cellStyle name="Comma 7 2 2 6 2 4" xfId="27237" xr:uid="{1F324C63-9201-42AE-903D-289CC68FFA31}"/>
    <cellStyle name="Comma 7 2 2 6 2 5" xfId="26044" xr:uid="{86A3CDEC-0D3A-4062-A12C-B4566F55EDD6}"/>
    <cellStyle name="Comma 7 2 2 6 2 6" xfId="15224" xr:uid="{7DA14D5E-5C09-4907-AA5D-C6ADA3499B16}"/>
    <cellStyle name="Comma 7 2 2 6 3" xfId="2053" xr:uid="{00000000-0005-0000-0000-00009F020000}"/>
    <cellStyle name="Comma 7 2 2 6 4" xfId="5602" xr:uid="{60038AD0-6BE8-4865-B9B6-AD32EB2302CD}"/>
    <cellStyle name="Comma 7 2 2 6 4 2" xfId="29879" xr:uid="{E8ADF7C4-F8D2-4A89-906B-03E3C1A7B97B}"/>
    <cellStyle name="Comma 7 2 2 6 5" xfId="24800" xr:uid="{A5EB4658-B44E-47BD-80EB-AA6F6EDDBABE}"/>
    <cellStyle name="Comma 7 2 2 6 6" xfId="12940" xr:uid="{BE4D7BAC-6445-4734-AC38-348FDA98C210}"/>
    <cellStyle name="Comma 7 2 2 7" xfId="2246" xr:uid="{00000000-0005-0000-0000-000003020000}"/>
    <cellStyle name="Comma 7 2 2 7 2" xfId="7373" xr:uid="{0A111B7A-E81D-424D-93F3-A1B916F6B206}"/>
    <cellStyle name="Comma 7 2 2 7 2 2" xfId="25892" xr:uid="{3D667DB0-D6E6-4A70-BF42-4FBB51E74154}"/>
    <cellStyle name="Comma 7 2 2 7 2 2 2" xfId="31167" xr:uid="{868935A9-795E-4969-B715-257C032BF947}"/>
    <cellStyle name="Comma 7 2 2 7 2 2 3" xfId="30747" xr:uid="{C0A2DEC5-358A-4E0F-873B-906DEBD77BD4}"/>
    <cellStyle name="Comma 7 2 2 7 2 3" xfId="28630" xr:uid="{33470BA6-13F0-4CAA-8D70-DA911E3060B6}"/>
    <cellStyle name="Comma 7 2 2 7 2 4" xfId="17753" xr:uid="{044D9C97-1D62-4CAB-9159-3ACBE2736603}"/>
    <cellStyle name="Comma 7 2 2 7 3" xfId="10206" xr:uid="{1BC0BCFE-BB52-4B67-AA21-6840686D4F59}"/>
    <cellStyle name="Comma 7 2 2 7 3 2" xfId="20586" xr:uid="{8F17904A-0E3E-47D7-A407-A0DF32549C9E}"/>
    <cellStyle name="Comma 7 2 2 7 4" xfId="25079" xr:uid="{7D39C3BA-B1B2-41F6-BD33-4BBF2AF309A4}"/>
    <cellStyle name="Comma 7 2 2 7 5" xfId="14920" xr:uid="{F2893B11-4C57-4B13-910A-C78E21261ED0}"/>
    <cellStyle name="Comma 7 2 2 8" xfId="3869" xr:uid="{3E5C70AC-0E52-4D30-97B8-177BC30558FD}"/>
    <cellStyle name="Comma 7 2 2 8 2" xfId="8701" xr:uid="{1DF26086-E6D6-46BB-B3D5-9CA7B3E1C7BB}"/>
    <cellStyle name="Comma 7 2 2 8 2 2" xfId="19081" xr:uid="{822059CC-170D-49E2-A8CE-24D298477B31}"/>
    <cellStyle name="Comma 7 2 2 8 3" xfId="11534" xr:uid="{F6DFD62A-5711-43E9-8060-0F22CCA3C240}"/>
    <cellStyle name="Comma 7 2 2 8 3 2" xfId="21914" xr:uid="{58C42CCD-D5F7-42B2-9D23-79A52F8A1A51}"/>
    <cellStyle name="Comma 7 2 2 8 4" xfId="28302" xr:uid="{F97E2B0D-F2EA-4A21-8D3C-320537C9CB57}"/>
    <cellStyle name="Comma 7 2 2 8 5" xfId="28030" xr:uid="{9085F826-80DB-438C-B89D-6546D59AF92F}"/>
    <cellStyle name="Comma 7 2 2 8 6" xfId="16248" xr:uid="{D3E7F2A1-878F-4CC9-8BAC-43A374FE8C04}"/>
    <cellStyle name="Comma 7 2 2 9" xfId="4894" xr:uid="{4DFEC7DB-B081-428A-8B77-89C1B1AA1200}"/>
    <cellStyle name="Comma 7 2 2 9 2" xfId="26376" xr:uid="{9BB1FB6C-B00A-4ACE-BB8F-92CA74CD27D6}"/>
    <cellStyle name="Comma 7 2 2 9 3" xfId="28245" xr:uid="{FAF7AA94-202C-4370-BBA3-E9C59EA1FA8A}"/>
    <cellStyle name="Comma 7 2 2 9 4" xfId="14186" xr:uid="{5A687EC5-4251-4604-8602-52EBD6AE30D7}"/>
    <cellStyle name="Comma 7 2 3" xfId="507" xr:uid="{00000000-0005-0000-0000-0000A0020000}"/>
    <cellStyle name="Comma 7 2 3 10" xfId="9475" xr:uid="{9A1EE7D6-C029-4AB9-A969-2BA6818C8415}"/>
    <cellStyle name="Comma 7 2 3 10 2" xfId="19855" xr:uid="{51A573A9-F72F-4EF7-8550-32B5AF735BD6}"/>
    <cellStyle name="Comma 7 2 3 11" xfId="23200" xr:uid="{A3085440-9DAC-41F5-B662-E357843B7000}"/>
    <cellStyle name="Comma 7 2 3 12" xfId="12513" xr:uid="{28831415-CA58-4F90-B505-6EF8E940A66B}"/>
    <cellStyle name="Comma 7 2 3 2" xfId="1727" xr:uid="{00000000-0005-0000-0000-0000A1020000}"/>
    <cellStyle name="Comma 7 2 3 2 2" xfId="3058" xr:uid="{00000000-0005-0000-0000-000012020000}"/>
    <cellStyle name="Comma 7 2 3 2 2 2" xfId="6166" xr:uid="{3D1BB39A-3BE3-4005-9137-0D2C1CF87CF9}"/>
    <cellStyle name="Comma 7 2 3 2 2 2 2" xfId="25761" xr:uid="{316FF5C7-2B37-4870-B6B2-DFE4297A211E}"/>
    <cellStyle name="Comma 7 2 3 2 2 2 2 2" xfId="26439" xr:uid="{0BA1EC53-1CE3-4703-B000-7F9D92004D12}"/>
    <cellStyle name="Comma 7 2 3 2 2 2 2 3" xfId="31163" xr:uid="{C56FF428-67DB-4E35-8FFF-769DCB0D3C42}"/>
    <cellStyle name="Comma 7 2 3 2 2 2 3" xfId="28540" xr:uid="{E85FCAA5-7D0F-4031-91D6-C7896D217910}"/>
    <cellStyle name="Comma 7 2 3 2 2 2 4" xfId="15685" xr:uid="{C1FBB8FC-223C-45A8-99CA-92BA6AF463C5}"/>
    <cellStyle name="Comma 7 2 3 2 2 3" xfId="8138" xr:uid="{2973F88F-A6E1-45E5-B16C-3F4539239A22}"/>
    <cellStyle name="Comma 7 2 3 2 2 3 2" xfId="18518" xr:uid="{D967F906-A1D0-4172-B366-44AF5DDC14C4}"/>
    <cellStyle name="Comma 7 2 3 2 2 4" xfId="10971" xr:uid="{8B31D45B-778C-4090-8F6C-83F37C85A7D2}"/>
    <cellStyle name="Comma 7 2 3 2 2 4 2" xfId="21351" xr:uid="{C7ADC56C-2AE9-4D69-B395-4FDC3C4D1559}"/>
    <cellStyle name="Comma 7 2 3 2 2 5" xfId="23425" xr:uid="{A678EA77-348C-42CF-BBAD-179C4B03D329}"/>
    <cellStyle name="Comma 7 2 3 2 2 5 2" xfId="30071" xr:uid="{CA91868D-1CB6-464E-8CBF-4DCD3DCE018A}"/>
    <cellStyle name="Comma 7 2 3 2 2 6" xfId="28624" xr:uid="{3E47D2C0-5F25-4679-93BB-CCDF18DDD730}"/>
    <cellStyle name="Comma 7 2 3 2 2 7" xfId="13565" xr:uid="{E4A03419-9976-4CDD-BE52-9C868E540586}"/>
    <cellStyle name="Comma 7 2 3 2 3" xfId="2679" xr:uid="{00000000-0005-0000-0000-000011020000}"/>
    <cellStyle name="Comma 7 2 3 2 3 2" xfId="7803" xr:uid="{B0EBD1CB-FB67-4C13-8BE8-49AF77AFAE80}"/>
    <cellStyle name="Comma 7 2 3 2 3 2 2" xfId="26444" xr:uid="{84B21BBA-EEFF-4F82-B9D0-0102C2AA2028}"/>
    <cellStyle name="Comma 7 2 3 2 3 2 3" xfId="28099" xr:uid="{E2998CDD-8A94-4A0D-A7EC-C6F4E022FA6E}"/>
    <cellStyle name="Comma 7 2 3 2 3 2 4" xfId="18183" xr:uid="{5C0C3576-2C95-4198-A4E7-84111A4C940E}"/>
    <cellStyle name="Comma 7 2 3 2 3 3" xfId="10636" xr:uid="{CA16C7B1-DF6A-4EBB-B787-C0D297536080}"/>
    <cellStyle name="Comma 7 2 3 2 3 3 2" xfId="21016" xr:uid="{DE856001-DDF3-41DB-8B31-FF6E1CF1FF49}"/>
    <cellStyle name="Comma 7 2 3 2 3 4" xfId="24725" xr:uid="{3D1B4EA1-45C2-437A-B500-A52569CE8785}"/>
    <cellStyle name="Comma 7 2 3 2 3 5" xfId="15350" xr:uid="{C3C939CB-FB45-4728-982A-733B2CDD9502}"/>
    <cellStyle name="Comma 7 2 3 2 4" xfId="3571" xr:uid="{00000000-0005-0000-0000-0000A1020000}"/>
    <cellStyle name="Comma 7 2 3 2 4 2" xfId="27493" xr:uid="{E74C66D3-BDDD-4527-9E91-499D01B416C2}"/>
    <cellStyle name="Comma 7 2 3 2 4 3" xfId="26595" xr:uid="{6A9E456A-B61A-489A-9460-E446CE99DB04}"/>
    <cellStyle name="Comma 7 2 3 2 5" xfId="4263" xr:uid="{2A99CC70-A246-4DA0-9BEB-785BD96D665B}"/>
    <cellStyle name="Comma 7 2 3 2 5 2" xfId="9035" xr:uid="{A74E6E0D-F160-4EDC-A927-A8D788DDB4A0}"/>
    <cellStyle name="Comma 7 2 3 2 5 2 2" xfId="19415" xr:uid="{BD96A8F4-C2A0-41F4-9E4C-83662DAB7A81}"/>
    <cellStyle name="Comma 7 2 3 2 5 2 3" xfId="31039" xr:uid="{75B026AB-7DD8-43E2-9850-05B56B1C9A25}"/>
    <cellStyle name="Comma 7 2 3 2 5 2 4" xfId="30748" xr:uid="{3152E72E-1085-4AC3-8737-1EDAD6857F17}"/>
    <cellStyle name="Comma 7 2 3 2 5 3" xfId="11868" xr:uid="{176C1908-BD14-480D-8D63-CA0ED9B0AD99}"/>
    <cellStyle name="Comma 7 2 3 2 5 3 2" xfId="22248" xr:uid="{7922417B-368A-4540-B1BF-26A882939E9B}"/>
    <cellStyle name="Comma 7 2 3 2 5 4" xfId="27861" xr:uid="{FC47FD16-5367-4145-BA0C-07B44C4F0EBA}"/>
    <cellStyle name="Comma 7 2 3 2 5 5" xfId="27582" xr:uid="{CCAA9180-D060-4ED8-AF68-4C119E44468E}"/>
    <cellStyle name="Comma 7 2 3 2 5 6" xfId="16582" xr:uid="{D62F26F6-0D44-420C-91AE-75F6FFD9E244}"/>
    <cellStyle name="Comma 7 2 3 2 6" xfId="5611" xr:uid="{86CDC6DC-A307-48F6-9100-257FBDE1EE07}"/>
    <cellStyle name="Comma 7 2 3 2 6 2" xfId="29722" xr:uid="{3978CA91-463F-4FB3-83B5-1A479610C314}"/>
    <cellStyle name="Comma 7 2 3 2 6 2 2" xfId="30972" xr:uid="{FBC6C47D-C56E-4878-A380-938D7859EBA3}"/>
    <cellStyle name="Comma 7 2 3 2 7" xfId="24739" xr:uid="{113CF7D5-3CC3-4C78-AA45-6BB36B301A7F}"/>
    <cellStyle name="Comma 7 2 3 2 8" xfId="13087" xr:uid="{84212721-431A-4A5B-A3B6-C12D2C24C27E}"/>
    <cellStyle name="Comma 7 2 3 2 9" xfId="29989" xr:uid="{E6F54CCC-E5B6-4A92-8CFB-C7AA169FBB12}"/>
    <cellStyle name="Comma 7 2 3 3" xfId="1728" xr:uid="{00000000-0005-0000-0000-0000A2020000}"/>
    <cellStyle name="Comma 7 2 3 3 2" xfId="3059" xr:uid="{00000000-0005-0000-0000-000013020000}"/>
    <cellStyle name="Comma 7 2 3 3 2 2" xfId="8139" xr:uid="{6DAF77EB-FB96-4AC8-BEE8-6FEAC97173DB}"/>
    <cellStyle name="Comma 7 2 3 3 2 2 2" xfId="28814" xr:uid="{72C055C4-39FE-4BAF-9ABB-F310BE8341FA}"/>
    <cellStyle name="Comma 7 2 3 3 2 2 2 2" xfId="31224" xr:uid="{C8EBC6BE-55BB-4085-B6E1-FC370F250ABF}"/>
    <cellStyle name="Comma 7 2 3 3 2 2 2 3" xfId="30750" xr:uid="{D91F4771-FE89-42CC-ACEC-7AC06163A138}"/>
    <cellStyle name="Comma 7 2 3 3 2 2 3" xfId="28220" xr:uid="{708B1898-A359-47D4-B173-0705408D1A01}"/>
    <cellStyle name="Comma 7 2 3 3 2 2 4" xfId="18519" xr:uid="{177D7A2C-5452-4A0F-B0A5-9148CA5FD390}"/>
    <cellStyle name="Comma 7 2 3 3 2 3" xfId="10972" xr:uid="{CF23F9BB-E2C2-467A-AF01-34347383401B}"/>
    <cellStyle name="Comma 7 2 3 3 2 3 2" xfId="21352" xr:uid="{0A5A92A7-0214-4E75-AF35-1495ECB17C0F}"/>
    <cellStyle name="Comma 7 2 3 3 2 4" xfId="23390" xr:uid="{298BF98D-F159-49C5-B22D-BE5AD390A8AC}"/>
    <cellStyle name="Comma 7 2 3 3 2 5" xfId="15686" xr:uid="{9E81E762-4D76-4ADD-BF8D-521D2D21A73D}"/>
    <cellStyle name="Comma 7 2 3 3 3" xfId="3564" xr:uid="{00000000-0005-0000-0000-0000A2020000}"/>
    <cellStyle name="Comma 7 2 3 3 4" xfId="4409" xr:uid="{B4AA6C36-AE1E-44DC-994E-4825DBBD8F35}"/>
    <cellStyle name="Comma 7 2 3 3 4 2" xfId="9181" xr:uid="{85587B4D-CAD4-4032-8AD5-A59B4106C247}"/>
    <cellStyle name="Comma 7 2 3 3 4 2 2" xfId="19561" xr:uid="{7534E3E2-ADF5-4EAE-B6DD-2F9EF213E93F}"/>
    <cellStyle name="Comma 7 2 3 3 4 2 3" xfId="31075" xr:uid="{135B9B38-57A7-4FCB-B543-F2903615F848}"/>
    <cellStyle name="Comma 7 2 3 3 4 2 4" xfId="30749" xr:uid="{C0FDE45D-0A74-4B48-B868-CC3A381D3938}"/>
    <cellStyle name="Comma 7 2 3 3 4 3" xfId="12014" xr:uid="{06A06909-35C8-4873-987F-AACAE88E6A0D}"/>
    <cellStyle name="Comma 7 2 3 3 4 3 2" xfId="22394" xr:uid="{C8309B11-D9E9-4E6B-BE78-44B8F03D00F4}"/>
    <cellStyle name="Comma 7 2 3 3 4 4" xfId="16728" xr:uid="{3FE30A88-23F4-429B-971D-5405FB557D2F}"/>
    <cellStyle name="Comma 7 2 3 3 5" xfId="5612" xr:uid="{0B567FCE-3EAD-430A-ADFC-79476E3F8D8B}"/>
    <cellStyle name="Comma 7 2 3 3 5 2" xfId="29699" xr:uid="{8F0345B5-C42A-4F97-AC9E-5A49983112D6}"/>
    <cellStyle name="Comma 7 2 3 3 5 2 2" xfId="30973" xr:uid="{49AB00ED-D3D7-42C2-B932-B7FA414535C5}"/>
    <cellStyle name="Comma 7 2 3 3 6" xfId="22734" xr:uid="{7F3E24BF-5A0E-4D79-A227-E0F794633307}"/>
    <cellStyle name="Comma 7 2 3 3 7" xfId="13566" xr:uid="{87DECCAD-5422-434D-BCDF-8063B4A346C0}"/>
    <cellStyle name="Comma 7 2 3 4" xfId="1726" xr:uid="{00000000-0005-0000-0000-0000A3020000}"/>
    <cellStyle name="Comma 7 2 3 4 2" xfId="3057" xr:uid="{00000000-0005-0000-0000-000014020000}"/>
    <cellStyle name="Comma 7 2 3 4 2 2" xfId="8137" xr:uid="{A8203D9E-E043-4B8A-BF67-57D3E61E6E7D}"/>
    <cellStyle name="Comma 7 2 3 4 2 2 2" xfId="28813" xr:uid="{F0E91839-7605-4CCB-A5B1-E1A2CC00B1DC}"/>
    <cellStyle name="Comma 7 2 3 4 2 2 3" xfId="26226" xr:uid="{D198E1A3-1E03-417A-9006-F3344715DFEA}"/>
    <cellStyle name="Comma 7 2 3 4 2 2 4" xfId="18517" xr:uid="{57346C15-DEEB-4790-B4C1-7FAB484851C6}"/>
    <cellStyle name="Comma 7 2 3 4 2 3" xfId="10970" xr:uid="{CEFFE88F-6E64-4128-9614-3DE420D09D09}"/>
    <cellStyle name="Comma 7 2 3 4 2 3 2" xfId="21350" xr:uid="{756BA5ED-BEDD-4A1C-ADDC-B0A7EB7277EF}"/>
    <cellStyle name="Comma 7 2 3 4 2 4" xfId="25702" xr:uid="{1F9F094F-723B-46B5-9CA0-C2DD8CF7C7C3}"/>
    <cellStyle name="Comma 7 2 3 4 2 5" xfId="15684" xr:uid="{2A2B50CF-0E31-4926-9228-892F3D69281D}"/>
    <cellStyle name="Comma 7 2 3 4 3" xfId="3600" xr:uid="{00000000-0005-0000-0000-0000A3020000}"/>
    <cellStyle name="Comma 7 2 3 4 4" xfId="5610" xr:uid="{B015D05F-1EF5-4A33-9017-141199658DDE}"/>
    <cellStyle name="Comma 7 2 3 4 4 2" xfId="29953" xr:uid="{6F5E6FF8-BD18-41B0-9298-1562BF4F1B7A}"/>
    <cellStyle name="Comma 7 2 3 4 5" xfId="23294" xr:uid="{A2C967C4-EA4B-4F18-A429-9C1E97BD0EC3}"/>
    <cellStyle name="Comma 7 2 3 4 6" xfId="13564" xr:uid="{260DE583-A7E0-4BE6-BE16-F57B406F1EBB}"/>
    <cellStyle name="Comma 7 2 3 5" xfId="2595" xr:uid="{00000000-0005-0000-0000-000015020000}"/>
    <cellStyle name="Comma 7 2 3 5 2" xfId="5860" xr:uid="{DCA6FFBF-13D6-4EB6-9BC2-24CAD4DEF891}"/>
    <cellStyle name="Comma 7 2 3 5 2 2" xfId="26662" xr:uid="{747733F0-5315-4476-965E-D92D7DE4A8B1}"/>
    <cellStyle name="Comma 7 2 3 5 2 2 2" xfId="31181" xr:uid="{20ACC1DA-DDA0-4DFF-BBE4-E7B9006F30B2}"/>
    <cellStyle name="Comma 7 2 3 5 2 2 3" xfId="30751" xr:uid="{D28CA131-6C32-427C-80B1-1949D54DB141}"/>
    <cellStyle name="Comma 7 2 3 5 2 3" xfId="25961" xr:uid="{D17284AE-DAD2-4375-966B-799D91095B07}"/>
    <cellStyle name="Comma 7 2 3 5 2 4" xfId="15267" xr:uid="{D91D6154-E1B9-4EC6-BBBD-F60F6FD5A178}"/>
    <cellStyle name="Comma 7 2 3 5 3" xfId="7720" xr:uid="{CA472964-12B8-44F9-9DB3-E23253F45684}"/>
    <cellStyle name="Comma 7 2 3 5 3 2" xfId="18100" xr:uid="{F2F47DE1-F74C-4E0E-BE63-BE508F071316}"/>
    <cellStyle name="Comma 7 2 3 5 4" xfId="10553" xr:uid="{F69A24F4-5378-4805-AA93-7CBAAD0869DA}"/>
    <cellStyle name="Comma 7 2 3 5 4 2" xfId="20933" xr:uid="{DF1FA347-EFD0-4A21-99B8-3744DD0E6CBA}"/>
    <cellStyle name="Comma 7 2 3 5 5" xfId="24913" xr:uid="{83E8E163-ACD3-4505-A590-F3D0B6F827E6}"/>
    <cellStyle name="Comma 7 2 3 5 6" xfId="12983" xr:uid="{3A212F0B-0751-4EF9-BCD0-D99948C74859}"/>
    <cellStyle name="Comma 7 2 3 6" xfId="2281" xr:uid="{00000000-0005-0000-0000-000010020000}"/>
    <cellStyle name="Comma 7 2 3 6 2" xfId="7408" xr:uid="{B4A9D789-B2EE-4B47-B9A1-7E513E25A26A}"/>
    <cellStyle name="Comma 7 2 3 6 2 2" xfId="17788" xr:uid="{AC686961-C587-431C-BF82-8F93915F1A31}"/>
    <cellStyle name="Comma 7 2 3 6 3" xfId="10241" xr:uid="{0338E169-2F5F-4093-A5DC-CE942BEFF0F1}"/>
    <cellStyle name="Comma 7 2 3 6 3 2" xfId="20621" xr:uid="{F2E16EE8-6B9C-4324-B188-957791626B0F}"/>
    <cellStyle name="Comma 7 2 3 6 4" xfId="22779" xr:uid="{38695AE0-4EA9-4DC8-957A-0D8720EF8BD4}"/>
    <cellStyle name="Comma 7 2 3 6 5" xfId="25939" xr:uid="{55CE7175-F668-4D91-BF21-F392D9022484}"/>
    <cellStyle name="Comma 7 2 3 6 6" xfId="14955" xr:uid="{532DAA4E-429B-4A50-BD7B-BDEBDF65A81B}"/>
    <cellStyle name="Comma 7 2 3 7" xfId="3820" xr:uid="{7C51F2B8-CC43-45CA-B458-319A66C14278}"/>
    <cellStyle name="Comma 7 2 3 7 2" xfId="8653" xr:uid="{4A191CAA-6F56-4637-B13D-626DFABA59C3}"/>
    <cellStyle name="Comma 7 2 3 7 2 2" xfId="19033" xr:uid="{16DF19C1-C7F4-4AC9-9576-AA1D869283EE}"/>
    <cellStyle name="Comma 7 2 3 7 3" xfId="11486" xr:uid="{CBE1CE50-7D32-47DF-B101-472B84563998}"/>
    <cellStyle name="Comma 7 2 3 7 3 2" xfId="21866" xr:uid="{2A9D3C64-261B-4E3A-8DA7-B7F1014FB2C1}"/>
    <cellStyle name="Comma 7 2 3 7 4" xfId="28411" xr:uid="{DB70D8DA-2F1B-4D63-BF9A-D4AE8CD4D414}"/>
    <cellStyle name="Comma 7 2 3 7 5" xfId="27096" xr:uid="{C9998E32-78FF-4413-85A6-CA6AFF7772DE}"/>
    <cellStyle name="Comma 7 2 3 7 6" xfId="16200" xr:uid="{E4D98F7D-753A-43F1-8912-5551AE6EA406}"/>
    <cellStyle name="Comma 7 2 3 8" xfId="4897" xr:uid="{9A91274E-C3CE-47C3-B40C-A471000DA48E}"/>
    <cellStyle name="Comma 7 2 3 8 2" xfId="14189" xr:uid="{795A9D83-4AB8-4BED-AFF9-FF66176815DE}"/>
    <cellStyle name="Comma 7 2 3 9" xfId="6642" xr:uid="{3813FBD2-3F6E-409D-A87D-F462F655882B}"/>
    <cellStyle name="Comma 7 2 3 9 2" xfId="17022" xr:uid="{C5FDEBD5-83DC-4CFA-A902-FB84FCAA94D2}"/>
    <cellStyle name="Comma 7 2 4" xfId="508" xr:uid="{00000000-0005-0000-0000-0000A4020000}"/>
    <cellStyle name="Comma 7 2 4 10" xfId="12671" xr:uid="{0F75D37F-2AB0-46C8-BB5F-86CCD232BDC9}"/>
    <cellStyle name="Comma 7 2 4 2" xfId="1730" xr:uid="{00000000-0005-0000-0000-0000A5020000}"/>
    <cellStyle name="Comma 7 2 4 2 2" xfId="3060" xr:uid="{00000000-0005-0000-0000-000017020000}"/>
    <cellStyle name="Comma 7 2 4 2 2 2" xfId="8140" xr:uid="{A728D78D-D3BA-44A1-8EAC-AC5DE74B610A}"/>
    <cellStyle name="Comma 7 2 4 2 2 2 2" xfId="28815" xr:uid="{89AF36A5-0852-41A9-BB9C-4EA8DA930051}"/>
    <cellStyle name="Comma 7 2 4 2 2 2 3" xfId="28610" xr:uid="{DA8B76BE-83BD-4F2B-B209-FB3509ED7A52}"/>
    <cellStyle name="Comma 7 2 4 2 2 2 4" xfId="18520" xr:uid="{CE2BBE12-C50C-43BE-B73C-FBF019286217}"/>
    <cellStyle name="Comma 7 2 4 2 2 3" xfId="10973" xr:uid="{AEF5F852-AEC6-488B-BB8B-CB5A68A69607}"/>
    <cellStyle name="Comma 7 2 4 2 2 3 2" xfId="21353" xr:uid="{18923E47-6CA9-486E-9FC3-D0EF8E1044B0}"/>
    <cellStyle name="Comma 7 2 4 2 2 4" xfId="24491" xr:uid="{49EF89CE-2EBF-493D-B300-519FCF13E3FF}"/>
    <cellStyle name="Comma 7 2 4 2 2 5" xfId="15687" xr:uid="{07D45072-101C-4827-B8D1-A00007F60C66}"/>
    <cellStyle name="Comma 7 2 4 2 3" xfId="3577" xr:uid="{00000000-0005-0000-0000-0000A5020000}"/>
    <cellStyle name="Comma 7 2 4 2 4" xfId="5613" xr:uid="{B5F8E063-CC13-48F7-B354-52022C29F059}"/>
    <cellStyle name="Comma 7 2 4 2 4 2" xfId="29777" xr:uid="{717A8B57-F613-4934-A2BA-B4DA41722BE9}"/>
    <cellStyle name="Comma 7 2 4 2 5" xfId="24117" xr:uid="{23CFE5B5-814A-40B4-9D61-E5FD329C9B00}"/>
    <cellStyle name="Comma 7 2 4 2 6" xfId="13567" xr:uid="{A0F3A37A-EBFE-48B6-B3C3-4DFB0EB26A7A}"/>
    <cellStyle name="Comma 7 2 4 3" xfId="1731" xr:uid="{00000000-0005-0000-0000-0000A6020000}"/>
    <cellStyle name="Comma 7 2 4 3 2" xfId="2676" xr:uid="{00000000-0005-0000-0000-000018020000}"/>
    <cellStyle name="Comma 7 2 4 3 2 2" xfId="7800" xr:uid="{C348185F-03C6-41CC-B8E9-D9C1761E344B}"/>
    <cellStyle name="Comma 7 2 4 3 2 2 2" xfId="18180" xr:uid="{DFAC234B-F94F-4626-A62F-A1BB81C64ADB}"/>
    <cellStyle name="Comma 7 2 4 3 2 3" xfId="10633" xr:uid="{828F7050-5423-43A9-94F4-6C4CDEA9DDE5}"/>
    <cellStyle name="Comma 7 2 4 3 2 3 2" xfId="21013" xr:uid="{36910243-03A5-4384-AA37-543A06460B11}"/>
    <cellStyle name="Comma 7 2 4 3 2 4" xfId="15347" xr:uid="{9253CB1D-A89C-49CE-9543-5EEAEF68F735}"/>
    <cellStyle name="Comma 7 2 4 3 2 5" xfId="30436" xr:uid="{DF58A38D-B193-4A6E-8EE2-33862B27ADE5}"/>
    <cellStyle name="Comma 7 2 4 3 3" xfId="3689" xr:uid="{00000000-0005-0000-0000-0000A6020000}"/>
    <cellStyle name="Comma 7 2 4 3 4" xfId="5614" xr:uid="{9A822023-40EF-4024-BA32-71C8DA489B1B}"/>
    <cellStyle name="Comma 7 2 4 3 4 2" xfId="29753" xr:uid="{74AF2044-288C-4259-962B-6890C3AD7521}"/>
    <cellStyle name="Comma 7 2 4 3 5" xfId="25150" xr:uid="{8BA78B38-A904-4BC8-A518-F8221BA04843}"/>
    <cellStyle name="Comma 7 2 4 3 6" xfId="13084" xr:uid="{D69D46B7-6D00-4963-9FAC-B7590A5733C5}"/>
    <cellStyle name="Comma 7 2 4 4" xfId="1729" xr:uid="{00000000-0005-0000-0000-0000A7020000}"/>
    <cellStyle name="Comma 7 2 4 4 2" xfId="4676" xr:uid="{7FF1F726-48C0-4E3C-8436-57B334712BE9}"/>
    <cellStyle name="Comma 7 2 4 4 2 2" xfId="9414" xr:uid="{468889FF-DCE8-4C28-9427-D11CA555BBF5}"/>
    <cellStyle name="Comma 7 2 4 4 2 2 2" xfId="19794" xr:uid="{4B9EAE61-5D7A-433F-9001-56AD026AB1A4}"/>
    <cellStyle name="Comma 7 2 4 4 2 3" xfId="12247" xr:uid="{914BC7BF-38FC-4241-90D1-5043D7C1FF68}"/>
    <cellStyle name="Comma 7 2 4 4 2 3 2" xfId="22627" xr:uid="{E28FA847-DDCB-4995-8906-BCE8094CB064}"/>
    <cellStyle name="Comma 7 2 4 4 2 4" xfId="26497" xr:uid="{94586D6B-A30A-4D76-B5BD-173D1CE0B96C}"/>
    <cellStyle name="Comma 7 2 4 4 2 5" xfId="27247" xr:uid="{E82C3440-ECE4-49EB-9077-40D8BBDA0902}"/>
    <cellStyle name="Comma 7 2 4 4 2 6" xfId="16961" xr:uid="{2B0C225D-4B8D-4735-81B0-BE64B512E9FE}"/>
    <cellStyle name="Comma 7 2 4 4 3" xfId="23753" xr:uid="{7F869A60-CCC8-4E3A-927A-1271C14749AF}"/>
    <cellStyle name="Comma 7 2 4 5" xfId="4127" xr:uid="{BFC5390C-2A59-45AD-B9E0-6FFEDD33AB4A}"/>
    <cellStyle name="Comma 7 2 4 5 2" xfId="8899" xr:uid="{6EBE8FDF-A200-45D7-9A14-36305788F322}"/>
    <cellStyle name="Comma 7 2 4 5 2 2" xfId="29007" xr:uid="{F76C256F-2A0C-43FA-83BA-AC50FA9B536B}"/>
    <cellStyle name="Comma 7 2 4 5 2 3" xfId="28273" xr:uid="{99C088C2-E00F-4872-9DA8-21F1F3CC2BB8}"/>
    <cellStyle name="Comma 7 2 4 5 2 4" xfId="19279" xr:uid="{C81C9A0B-602C-40C2-837B-F986A081BC61}"/>
    <cellStyle name="Comma 7 2 4 5 2 5" xfId="31011" xr:uid="{4DF67780-7E6B-44B0-A3FE-2A2D9262F36F}"/>
    <cellStyle name="Comma 7 2 4 5 3" xfId="11732" xr:uid="{C7BFC475-CBC2-4F71-9CE0-B99840601691}"/>
    <cellStyle name="Comma 7 2 4 5 3 2" xfId="22112" xr:uid="{E2EF3D74-CD16-4679-AA48-2C05745F7341}"/>
    <cellStyle name="Comma 7 2 4 5 4" xfId="24823" xr:uid="{6D9BBF71-CD7F-445E-A2D8-2804763286F0}"/>
    <cellStyle name="Comma 7 2 4 5 5" xfId="16446" xr:uid="{51474418-17BA-4F2F-B2BB-9B832888E53D}"/>
    <cellStyle name="Comma 7 2 4 6" xfId="4898" xr:uid="{162CEDC1-43B7-474C-95C3-A9B92E1CEDD6}"/>
    <cellStyle name="Comma 7 2 4 6 2" xfId="26335" xr:uid="{E3826C55-B617-4C79-9E8E-6D8184763DB6}"/>
    <cellStyle name="Comma 7 2 4 6 3" xfId="27378" xr:uid="{CC5EA816-BCAB-4DD0-9F6F-EA1794A502AC}"/>
    <cellStyle name="Comma 7 2 4 6 4" xfId="14190" xr:uid="{780B2F84-923D-46AF-8682-AD3692052103}"/>
    <cellStyle name="Comma 7 2 4 7" xfId="6643" xr:uid="{5D8DACF2-E277-40ED-A57A-E778E0DD682F}"/>
    <cellStyle name="Comma 7 2 4 7 2" xfId="27843" xr:uid="{7526C40F-C96C-4739-A2A7-4651BE80C5D5}"/>
    <cellStyle name="Comma 7 2 4 7 3" xfId="28599" xr:uid="{9FF9AF63-491D-40E3-AE82-EAAEB0E7E63D}"/>
    <cellStyle name="Comma 7 2 4 7 4" xfId="17023" xr:uid="{531D5670-B963-4C71-9CD4-4A5F6FD23B89}"/>
    <cellStyle name="Comma 7 2 4 8" xfId="9476" xr:uid="{987F5DE1-40AF-4B68-878D-FBEB5AE91EB9}"/>
    <cellStyle name="Comma 7 2 4 8 2" xfId="19856" xr:uid="{CE8EC75E-57B7-41B6-B4F8-8E109E7DF603}"/>
    <cellStyle name="Comma 7 2 4 9" xfId="24523" xr:uid="{3065228A-29D9-417F-9B00-790F2E229799}"/>
    <cellStyle name="Comma 7 2 5" xfId="509" xr:uid="{00000000-0005-0000-0000-0000A8020000}"/>
    <cellStyle name="Comma 7 2 5 10" xfId="13568" xr:uid="{337843CD-D89E-4EB7-B629-1C4D0EFED20D}"/>
    <cellStyle name="Comma 7 2 5 2" xfId="1733" xr:uid="{00000000-0005-0000-0000-0000A9020000}"/>
    <cellStyle name="Comma 7 2 5 2 2" xfId="23806" xr:uid="{0011FB13-E713-469D-B8B6-F6B81812F5A4}"/>
    <cellStyle name="Comma 7 2 5 2 2 2" xfId="29808" xr:uid="{204B9508-2436-4FC6-8C97-CBC6E74FC93F}"/>
    <cellStyle name="Comma 7 2 5 2 2 2 2" xfId="30753" xr:uid="{B5D93598-8236-4471-B3EC-1978D2E1072A}"/>
    <cellStyle name="Comma 7 2 5 2 3" xfId="25637" xr:uid="{B96FBEC1-5BE6-4663-9CFF-AEA34151F77D}"/>
    <cellStyle name="Comma 7 2 5 2 4" xfId="30055" xr:uid="{E4DAD63E-503C-406A-B8BA-9B1C802DB5C2}"/>
    <cellStyle name="Comma 7 2 5 3" xfId="1734" xr:uid="{00000000-0005-0000-0000-0000AA020000}"/>
    <cellStyle name="Comma 7 2 5 4" xfId="1732" xr:uid="{00000000-0005-0000-0000-0000AB020000}"/>
    <cellStyle name="Comma 7 2 5 5" xfId="4410" xr:uid="{D34833F5-5C65-4394-96C8-665306F97C0A}"/>
    <cellStyle name="Comma 7 2 5 5 2" xfId="9182" xr:uid="{D603904B-2825-4865-9103-051FAFA6C453}"/>
    <cellStyle name="Comma 7 2 5 5 2 2" xfId="19562" xr:uid="{D3296877-B1A8-47A5-9690-A769837DC84B}"/>
    <cellStyle name="Comma 7 2 5 5 2 3" xfId="31076" xr:uid="{17B13F84-67BE-4A07-A34F-F4CE611049F3}"/>
    <cellStyle name="Comma 7 2 5 5 2 4" xfId="30752" xr:uid="{E58FD6DF-6DEC-499C-BEC4-86D88EF5CE76}"/>
    <cellStyle name="Comma 7 2 5 5 3" xfId="12015" xr:uid="{AAD37AC4-C259-43CE-8B27-A03F077D66B1}"/>
    <cellStyle name="Comma 7 2 5 5 3 2" xfId="22395" xr:uid="{66AF6FBF-C03C-478F-9ACD-2071155647CC}"/>
    <cellStyle name="Comma 7 2 5 5 4" xfId="16729" xr:uid="{9F2A43D9-3926-454F-8C5B-6E95C650CAF5}"/>
    <cellStyle name="Comma 7 2 5 6" xfId="4899" xr:uid="{2086C670-384E-4A92-8725-F94ECBC97A60}"/>
    <cellStyle name="Comma 7 2 5 6 2" xfId="14191" xr:uid="{BD2F386F-A2BE-48DA-BE1D-C9B81EECDDBF}"/>
    <cellStyle name="Comma 7 2 5 7" xfId="6644" xr:uid="{939BC2C9-8E29-4531-988D-B89560FB1285}"/>
    <cellStyle name="Comma 7 2 5 7 2" xfId="17024" xr:uid="{37FDFB7B-23F4-4F65-BC5E-3A5B70ED6D7D}"/>
    <cellStyle name="Comma 7 2 5 8" xfId="9477" xr:uid="{8A76806C-F58E-40D3-A851-C7AC4990F8DE}"/>
    <cellStyle name="Comma 7 2 5 8 2" xfId="19857" xr:uid="{3E1C9DFF-3370-41FA-8C6F-801B1F54A661}"/>
    <cellStyle name="Comma 7 2 5 9" xfId="23573" xr:uid="{D92270B7-5FE3-43A2-A456-D436178FBE90}"/>
    <cellStyle name="Comma 7 2 6" xfId="1735" xr:uid="{00000000-0005-0000-0000-0000AC020000}"/>
    <cellStyle name="Comma 7 2 6 2" xfId="2873" xr:uid="{00000000-0005-0000-0000-00001A020000}"/>
    <cellStyle name="Comma 7 2 6 2 2" xfId="7990" xr:uid="{CAF66553-0572-4E90-BD60-957055CB2902}"/>
    <cellStyle name="Comma 7 2 6 2 2 2" xfId="26894" xr:uid="{2E105864-F10C-4F08-8B2C-38FC21AD458C}"/>
    <cellStyle name="Comma 7 2 6 2 2 2 2" xfId="31185" xr:uid="{7F1F2059-99DE-446F-8BD0-EAEBA6DBAE22}"/>
    <cellStyle name="Comma 7 2 6 2 2 2 3" xfId="30754" xr:uid="{9590EA42-5241-4666-9BE3-D0CB28A14838}"/>
    <cellStyle name="Comma 7 2 6 2 2 3" xfId="26700" xr:uid="{62984D6B-AFFA-4E38-8D0C-F77826CA4377}"/>
    <cellStyle name="Comma 7 2 6 2 2 4" xfId="18370" xr:uid="{D9AD4E22-EFA7-41FF-AB95-8B9317FB82FA}"/>
    <cellStyle name="Comma 7 2 6 2 3" xfId="10823" xr:uid="{687D5264-DBB5-401E-8719-049F6D660D79}"/>
    <cellStyle name="Comma 7 2 6 2 3 2" xfId="21203" xr:uid="{C30B3E9E-8769-4163-A620-9FB58DC411B4}"/>
    <cellStyle name="Comma 7 2 6 2 4" xfId="23810" xr:uid="{6A46C7BE-7A40-462D-B3C8-8FA28C9418B2}"/>
    <cellStyle name="Comma 7 2 6 2 5" xfId="15537" xr:uid="{C0C0198F-60BD-4BE4-88FF-6EE07FBE8575}"/>
    <cellStyle name="Comma 7 2 6 3" xfId="3683" xr:uid="{00000000-0005-0000-0000-0000AC020000}"/>
    <cellStyle name="Comma 7 2 6 4" xfId="5615" xr:uid="{3CA19EC9-B78E-44DD-B810-207F7AFDAB36}"/>
    <cellStyle name="Comma 7 2 6 4 2" xfId="29764" xr:uid="{F47EEEA3-4F8B-40CC-BF5B-CF0F5EF74B6F}"/>
    <cellStyle name="Comma 7 2 6 5" xfId="23336" xr:uid="{7672C8F0-0900-49FD-9BDB-C9CA4655328B}"/>
    <cellStyle name="Comma 7 2 6 6" xfId="13369" xr:uid="{1DA6054B-09D6-406A-8D73-D01D6062D58D}"/>
    <cellStyle name="Comma 7 2 7" xfId="1736" xr:uid="{00000000-0005-0000-0000-0000AD020000}"/>
    <cellStyle name="Comma 7 2 7 2" xfId="2492" xr:uid="{00000000-0005-0000-0000-00001B020000}"/>
    <cellStyle name="Comma 7 2 7 2 2" xfId="7617" xr:uid="{501F984C-7707-4FD2-9717-F6C36BB50D40}"/>
    <cellStyle name="Comma 7 2 7 2 2 2" xfId="17997" xr:uid="{17693E62-144F-418C-8EA3-1BAD9BD2EFDA}"/>
    <cellStyle name="Comma 7 2 7 2 3" xfId="10450" xr:uid="{BBC2B1C2-49A1-4F8D-AB2B-BED5EB09FE78}"/>
    <cellStyle name="Comma 7 2 7 2 3 2" xfId="20830" xr:uid="{73E5473D-B384-4AEB-A3EB-52E5E907B559}"/>
    <cellStyle name="Comma 7 2 7 2 4" xfId="26072" xr:uid="{FA54937D-2523-4660-83C0-2C2756BFC805}"/>
    <cellStyle name="Comma 7 2 7 2 5" xfId="27412" xr:uid="{0DEBC0B3-7280-4F3A-ACE2-031BBAF90176}"/>
    <cellStyle name="Comma 7 2 7 2 6" xfId="15164" xr:uid="{26738D38-C3C1-4DE0-8B38-D33218B9E0E5}"/>
    <cellStyle name="Comma 7 2 7 3" xfId="3619" xr:uid="{00000000-0005-0000-0000-0000AD020000}"/>
    <cellStyle name="Comma 7 2 7 4" xfId="5616" xr:uid="{76F957A8-F298-4B70-A8C8-199C7FA4444C}"/>
    <cellStyle name="Comma 7 2 7 4 2" xfId="29868" xr:uid="{5E7A83DB-A0C5-4ED1-A233-B36A18D163CB}"/>
    <cellStyle name="Comma 7 2 7 5" xfId="25578" xr:uid="{2DE83F3B-06CE-47B6-BEAB-EDDD427E267E}"/>
    <cellStyle name="Comma 7 2 7 6" xfId="12880" xr:uid="{2B039CD4-3A65-4408-9B2E-D8B7C174E99B}"/>
    <cellStyle name="Comma 7 2 8" xfId="1716" xr:uid="{00000000-0005-0000-0000-0000AE020000}"/>
    <cellStyle name="Comma 7 2 8 2" xfId="2186" xr:uid="{00000000-0005-0000-0000-000002020000}"/>
    <cellStyle name="Comma 7 2 8 2 2" xfId="7313" xr:uid="{305357E2-C639-4C7E-A108-4A34749F8A32}"/>
    <cellStyle name="Comma 7 2 8 2 2 2" xfId="17693" xr:uid="{E7BEED04-BEA2-4880-9ADA-C4114D9E482E}"/>
    <cellStyle name="Comma 7 2 8 2 3" xfId="10146" xr:uid="{75E81427-5C88-4DB7-A436-60DAF55A3CA0}"/>
    <cellStyle name="Comma 7 2 8 2 3 2" xfId="20526" xr:uid="{2FEF4EA1-9E93-42E0-9E2E-911188E08615}"/>
    <cellStyle name="Comma 7 2 8 2 4" xfId="27344" xr:uid="{30D2CEE5-E778-4B6D-91DB-8A903F49B9EB}"/>
    <cellStyle name="Comma 7 2 8 2 5" xfId="28264" xr:uid="{A62F63CD-4029-4B39-95B0-C9C2A94DCB23}"/>
    <cellStyle name="Comma 7 2 8 2 6" xfId="14860" xr:uid="{28C46102-C1E2-4C03-B363-6EB1171E51BE}"/>
    <cellStyle name="Comma 7 2 8 3" xfId="3649" xr:uid="{00000000-0005-0000-0000-0000AE020000}"/>
    <cellStyle name="Comma 7 2 8 4" xfId="24348" xr:uid="{D37F70DB-05AA-47E1-B5F7-2728E2C870A0}"/>
    <cellStyle name="Comma 7 2 9" xfId="3868" xr:uid="{F4D1E9BD-A0FA-4A8D-8E31-D876682FFE4B}"/>
    <cellStyle name="Comma 7 2 9 2" xfId="8700" xr:uid="{8CB8DB38-03CC-41A3-8E7D-CCE0456C8EA4}"/>
    <cellStyle name="Comma 7 2 9 2 2" xfId="19080" xr:uid="{FB4C8D6A-90A4-4CDA-9E2E-5225EC1652DC}"/>
    <cellStyle name="Comma 7 2 9 3" xfId="11533" xr:uid="{5044B8B8-A0B2-45A4-B01F-C0BE711A2698}"/>
    <cellStyle name="Comma 7 2 9 3 2" xfId="21913" xr:uid="{A3D1C56E-4C27-41D2-AF9C-55BCAE5D18B8}"/>
    <cellStyle name="Comma 7 2 9 4" xfId="26499" xr:uid="{125441C2-60E3-40EA-8E2F-2B84B5DE5AE1}"/>
    <cellStyle name="Comma 7 2 9 5" xfId="26349" xr:uid="{43B9A38B-55E7-49F9-9E04-609D5FEEA2C4}"/>
    <cellStyle name="Comma 7 2 9 6" xfId="16247" xr:uid="{78D6CC94-8015-4D6D-89B1-14E112E5F17E}"/>
    <cellStyle name="Comma 7 20" xfId="12395" xr:uid="{F42B3602-9F46-4675-A2BF-201227D87022}"/>
    <cellStyle name="Comma 7 21" xfId="29551" xr:uid="{C7B24164-FE9F-45D3-895E-E967A00C97CC}"/>
    <cellStyle name="Comma 7 3" xfId="510" xr:uid="{00000000-0005-0000-0000-0000AF020000}"/>
    <cellStyle name="Comma 7 3 10" xfId="4900" xr:uid="{0D468BB1-AC9C-4BC3-B782-3D09EF0EB048}"/>
    <cellStyle name="Comma 7 3 10 2" xfId="14192" xr:uid="{478144D2-BDB4-4090-A37E-BAD7E56FE1E8}"/>
    <cellStyle name="Comma 7 3 11" xfId="6645" xr:uid="{43C231E0-DCE5-4583-9F88-DF4521BC36BB}"/>
    <cellStyle name="Comma 7 3 11 2" xfId="17025" xr:uid="{2518C636-5EE9-4BE0-9285-3CEE1C1CA479}"/>
    <cellStyle name="Comma 7 3 12" xfId="9478" xr:uid="{FA7DC2DD-A897-49DF-A04C-CAD2F2B58630}"/>
    <cellStyle name="Comma 7 3 12 2" xfId="19858" xr:uid="{E126D103-F72D-47AB-AD63-1F0C7E11B780}"/>
    <cellStyle name="Comma 7 3 13" xfId="22876" xr:uid="{08A534C2-2A78-4498-B607-6899705451BB}"/>
    <cellStyle name="Comma 7 3 14" xfId="12455" xr:uid="{802E7B73-02F1-4FAD-ADF7-E6FFE78FD74F}"/>
    <cellStyle name="Comma 7 3 2" xfId="511" xr:uid="{00000000-0005-0000-0000-0000B0020000}"/>
    <cellStyle name="Comma 7 3 2 10" xfId="9479" xr:uid="{44C6ED94-6E55-45BC-B8E8-97402F41FA9C}"/>
    <cellStyle name="Comma 7 3 2 10 2" xfId="19859" xr:uid="{C5E5778E-6C31-4DCE-AE34-B55A58F289C1}"/>
    <cellStyle name="Comma 7 3 2 11" xfId="23477" xr:uid="{7D5FB373-D6D4-41C9-BBDF-44A3BCCD4E56}"/>
    <cellStyle name="Comma 7 3 2 12" xfId="12515" xr:uid="{98B905C0-9544-413A-9A3C-B251CFE6B004}"/>
    <cellStyle name="Comma 7 3 2 2" xfId="512" xr:uid="{00000000-0005-0000-0000-0000B1020000}"/>
    <cellStyle name="Comma 7 3 2 2 10" xfId="13089" xr:uid="{314E022B-3F24-45B1-A7D0-81E977900103}"/>
    <cellStyle name="Comma 7 3 2 2 2" xfId="1740" xr:uid="{00000000-0005-0000-0000-0000B2020000}"/>
    <cellStyle name="Comma 7 3 2 2 2 2" xfId="3062" xr:uid="{00000000-0005-0000-0000-00001F020000}"/>
    <cellStyle name="Comma 7 3 2 2 2 2 2" xfId="8142" xr:uid="{9EB58E2A-9628-4E62-B7DB-F1ED9CA45B36}"/>
    <cellStyle name="Comma 7 3 2 2 2 2 2 2" xfId="28817" xr:uid="{F091C59C-15B3-4385-8CD6-D034264F1A15}"/>
    <cellStyle name="Comma 7 3 2 2 2 2 2 3" xfId="27992" xr:uid="{9418F35A-8A7C-40F4-A110-770179FB46B6}"/>
    <cellStyle name="Comma 7 3 2 2 2 2 2 4" xfId="18522" xr:uid="{34EA4903-7091-4F73-860B-EBEBC02E7BEC}"/>
    <cellStyle name="Comma 7 3 2 2 2 2 3" xfId="10975" xr:uid="{5B47F23C-D88F-4522-AF27-CA74BC1778F2}"/>
    <cellStyle name="Comma 7 3 2 2 2 2 3 2" xfId="21355" xr:uid="{F5C5CD3D-8059-479B-87A5-8D444040ECA5}"/>
    <cellStyle name="Comma 7 3 2 2 2 2 4" xfId="25736" xr:uid="{0BD68913-1C0D-4A18-9932-CBE888208981}"/>
    <cellStyle name="Comma 7 3 2 2 2 2 5" xfId="15689" xr:uid="{AB7D13A1-97DD-4AAE-B47E-73DAD8FE81CB}"/>
    <cellStyle name="Comma 7 3 2 2 2 3" xfId="3676" xr:uid="{00000000-0005-0000-0000-0000B2020000}"/>
    <cellStyle name="Comma 7 3 2 2 2 4" xfId="5619" xr:uid="{F8F8D46F-8C1B-40ED-AC69-279F85441D7E}"/>
    <cellStyle name="Comma 7 3 2 2 2 4 2" xfId="29955" xr:uid="{8B3FC41C-7281-4CF2-A98D-63A3095363A9}"/>
    <cellStyle name="Comma 7 3 2 2 2 5" xfId="24594" xr:uid="{E922A290-B943-457D-9DAA-AA591270817C}"/>
    <cellStyle name="Comma 7 3 2 2 2 6" xfId="13570" xr:uid="{C7370AE9-BEDA-4936-9B13-B69FB3350FF3}"/>
    <cellStyle name="Comma 7 3 2 2 3" xfId="1741" xr:uid="{00000000-0005-0000-0000-0000B3020000}"/>
    <cellStyle name="Comma 7 3 2 2 3 2" xfId="4630" xr:uid="{576F16F8-EFE4-4B0A-A5A4-7EEE626B3BDC}"/>
    <cellStyle name="Comma 7 3 2 2 3 2 2" xfId="9397" xr:uid="{99CA9C69-5AD9-4A41-8B72-A5EDCD19BDD1}"/>
    <cellStyle name="Comma 7 3 2 2 3 2 2 2" xfId="19777" xr:uid="{6B755713-890C-4A5E-A9CC-A107DDCC0838}"/>
    <cellStyle name="Comma 7 3 2 2 3 2 3" xfId="12230" xr:uid="{ABFBFCF8-D2A1-43C2-8025-B08A3E571072}"/>
    <cellStyle name="Comma 7 3 2 2 3 2 3 2" xfId="22610" xr:uid="{04BC963B-3C8F-440B-ABC3-86D29417EF50}"/>
    <cellStyle name="Comma 7 3 2 2 3 2 4" xfId="26782" xr:uid="{6BA0A017-502F-40BC-BBAF-E94534540C20}"/>
    <cellStyle name="Comma 7 3 2 2 3 2 5" xfId="28095" xr:uid="{F3B064B6-F93E-42A7-A726-D82A391C3FF3}"/>
    <cellStyle name="Comma 7 3 2 2 3 2 6" xfId="16944" xr:uid="{4846A55E-0158-4755-A3BF-E08F053AA403}"/>
    <cellStyle name="Comma 7 3 2 2 3 3" xfId="25546" xr:uid="{EFC59D73-E1DB-4083-AC6B-5511F1AE4772}"/>
    <cellStyle name="Comma 7 3 2 2 3 3 2" xfId="29905" xr:uid="{93403E33-B739-48C8-B3FF-C5FA96787F9D}"/>
    <cellStyle name="Comma 7 3 2 2 3 4" xfId="30018" xr:uid="{83A93D49-37FF-4080-A033-54F7CB7FA7AE}"/>
    <cellStyle name="Comma 7 3 2 2 4" xfId="1739" xr:uid="{00000000-0005-0000-0000-0000B4020000}"/>
    <cellStyle name="Comma 7 3 2 2 4 2" xfId="26933" xr:uid="{BB2C93DE-0EA2-4180-8F0A-5D7729C94327}"/>
    <cellStyle name="Comma 7 3 2 2 4 3" xfId="26330" xr:uid="{4B7EA0F0-A874-4A7A-AA17-A511659378B1}"/>
    <cellStyle name="Comma 7 3 2 2 5" xfId="4265" xr:uid="{BE4A8A92-9203-46B3-B75D-3A4CB87D4F4D}"/>
    <cellStyle name="Comma 7 3 2 2 5 2" xfId="9037" xr:uid="{C08D1657-5658-4B6B-8203-E95C87A7EE0F}"/>
    <cellStyle name="Comma 7 3 2 2 5 2 2" xfId="19417" xr:uid="{193556DE-658A-4F7A-A754-49E699E99DD2}"/>
    <cellStyle name="Comma 7 3 2 2 5 2 3" xfId="31041" xr:uid="{A4B4FE6B-5C09-45A8-B162-ECE9F59A9D18}"/>
    <cellStyle name="Comma 7 3 2 2 5 2 4" xfId="30755" xr:uid="{F2ABCE9C-BFA0-49C6-A07A-003C2976380F}"/>
    <cellStyle name="Comma 7 3 2 2 5 3" xfId="11870" xr:uid="{65A826F5-8FEE-4850-B3C9-DA934B07DBE8}"/>
    <cellStyle name="Comma 7 3 2 2 5 3 2" xfId="22250" xr:uid="{E2266970-DA3E-4959-8D54-961246D0F065}"/>
    <cellStyle name="Comma 7 3 2 2 5 4" xfId="26678" xr:uid="{472FD8A8-2C5E-4413-8C69-428CD7929C68}"/>
    <cellStyle name="Comma 7 3 2 2 5 5" xfId="26535" xr:uid="{351CB8E7-5286-4BB0-8673-78588533E161}"/>
    <cellStyle name="Comma 7 3 2 2 5 6" xfId="16584" xr:uid="{81230DBA-C8ED-4D42-A9E2-A4D137B251E9}"/>
    <cellStyle name="Comma 7 3 2 2 6" xfId="4902" xr:uid="{7B56B96F-699C-47E9-94EB-3A4B767766E9}"/>
    <cellStyle name="Comma 7 3 2 2 6 2" xfId="26150" xr:uid="{DDD6984B-7B18-4C4B-AB55-6355383E7D09}"/>
    <cellStyle name="Comma 7 3 2 2 6 3" xfId="26128" xr:uid="{5B4B9ED0-FD2E-46B2-8091-38B732BF4709}"/>
    <cellStyle name="Comma 7 3 2 2 6 4" xfId="14194" xr:uid="{BCD3727D-14D3-40FC-A791-A68EA4028E6F}"/>
    <cellStyle name="Comma 7 3 2 2 7" xfId="6647" xr:uid="{29FE4C2C-EEC4-467A-BF12-CE2217AF91BE}"/>
    <cellStyle name="Comma 7 3 2 2 7 2" xfId="17027" xr:uid="{BEF2A5CC-C727-49F5-B650-1B971840249F}"/>
    <cellStyle name="Comma 7 3 2 2 8" xfId="9480" xr:uid="{5D6F5411-B2B2-4E75-87E2-ADCDB1886AD9}"/>
    <cellStyle name="Comma 7 3 2 2 8 2" xfId="19860" xr:uid="{6B762266-62EC-4F54-BA17-62DC45832362}"/>
    <cellStyle name="Comma 7 3 2 2 9" xfId="24999" xr:uid="{CD0FD5A6-656A-4CF3-A237-BEBAC252C9C9}"/>
    <cellStyle name="Comma 7 3 2 3" xfId="1742" xr:uid="{00000000-0005-0000-0000-0000B5020000}"/>
    <cellStyle name="Comma 7 3 2 3 2" xfId="3063" xr:uid="{00000000-0005-0000-0000-000020020000}"/>
    <cellStyle name="Comma 7 3 2 3 2 2" xfId="8143" xr:uid="{ACBA072B-CD7A-46B4-ACF4-B6F5FE59E664}"/>
    <cellStyle name="Comma 7 3 2 3 2 2 2" xfId="28818" xr:uid="{FEB05874-AA96-4C3A-A40E-2F3718A94053}"/>
    <cellStyle name="Comma 7 3 2 3 2 2 2 2" xfId="31225" xr:uid="{A413791A-F936-450E-8898-B28874C3FB8E}"/>
    <cellStyle name="Comma 7 3 2 3 2 2 2 3" xfId="30757" xr:uid="{F6141DB5-1C57-421B-B213-CF6C071CD993}"/>
    <cellStyle name="Comma 7 3 2 3 2 2 3" xfId="26423" xr:uid="{321BC57C-4929-4F2A-AB8B-8BF5596252F8}"/>
    <cellStyle name="Comma 7 3 2 3 2 2 4" xfId="18523" xr:uid="{D3EEF176-327A-408E-9BBB-8C3BDE6169C5}"/>
    <cellStyle name="Comma 7 3 2 3 2 3" xfId="10976" xr:uid="{68A0D4CE-7B5F-4751-AD30-677DD43AEC23}"/>
    <cellStyle name="Comma 7 3 2 3 2 3 2" xfId="21356" xr:uid="{DEE53771-88FE-4FB5-A0AF-18B4F08C6191}"/>
    <cellStyle name="Comma 7 3 2 3 2 4" xfId="24201" xr:uid="{5ACDC300-80F5-4574-AE4B-BA33D74AD79A}"/>
    <cellStyle name="Comma 7 3 2 3 2 5" xfId="15690" xr:uid="{27EAE8BC-0A57-4EFA-AD9A-F5DE29E0748A}"/>
    <cellStyle name="Comma 7 3 2 3 3" xfId="3652" xr:uid="{00000000-0005-0000-0000-0000B5020000}"/>
    <cellStyle name="Comma 7 3 2 3 4" xfId="4411" xr:uid="{5056B530-ACD4-453B-8107-ABB5E9A56790}"/>
    <cellStyle name="Comma 7 3 2 3 4 2" xfId="9183" xr:uid="{C3146450-A1D4-429D-8CC8-A6F95F5248A2}"/>
    <cellStyle name="Comma 7 3 2 3 4 2 2" xfId="19563" xr:uid="{1D5F4487-1D7E-4A76-87B7-7F52D3672BAB}"/>
    <cellStyle name="Comma 7 3 2 3 4 2 3" xfId="31077" xr:uid="{4789A897-290F-4E25-A48E-8AA52182CD7F}"/>
    <cellStyle name="Comma 7 3 2 3 4 2 4" xfId="30756" xr:uid="{117CC0FA-7F90-489F-8F9C-66A69315D0FF}"/>
    <cellStyle name="Comma 7 3 2 3 4 3" xfId="12016" xr:uid="{4B9D60CC-1558-4CF5-85C0-E6BAED389BB9}"/>
    <cellStyle name="Comma 7 3 2 3 4 3 2" xfId="22396" xr:uid="{BC6F709E-E6B6-4751-BD45-053EF2E4C980}"/>
    <cellStyle name="Comma 7 3 2 3 4 4" xfId="16730" xr:uid="{986E52A3-796D-4892-814E-09F7E748C9CE}"/>
    <cellStyle name="Comma 7 3 2 3 5" xfId="5620" xr:uid="{B1F56D63-FE69-44E6-98FB-5F3EF823EE62}"/>
    <cellStyle name="Comma 7 3 2 3 5 2" xfId="29690" xr:uid="{249FB12A-7A27-4B61-879F-A256C0817664}"/>
    <cellStyle name="Comma 7 3 2 3 5 2 2" xfId="30974" xr:uid="{2A7E378A-0FD3-4967-96A4-3E638EC84947}"/>
    <cellStyle name="Comma 7 3 2 3 6" xfId="25215" xr:uid="{154D43D2-A138-420D-A033-02AEFF17C681}"/>
    <cellStyle name="Comma 7 3 2 3 7" xfId="13571" xr:uid="{ED17B5BE-5DC5-41C0-B8EA-E786ED290D87}"/>
    <cellStyle name="Comma 7 3 2 4" xfId="1743" xr:uid="{00000000-0005-0000-0000-0000B6020000}"/>
    <cellStyle name="Comma 7 3 2 4 2" xfId="3061" xr:uid="{00000000-0005-0000-0000-000021020000}"/>
    <cellStyle name="Comma 7 3 2 4 2 2" xfId="8141" xr:uid="{F13E98B3-100B-4B0D-95AB-C4F15D236966}"/>
    <cellStyle name="Comma 7 3 2 4 2 2 2" xfId="28816" xr:uid="{36EB78DD-72C5-4617-8665-328D7D513FE6}"/>
    <cellStyle name="Comma 7 3 2 4 2 2 3" xfId="28598" xr:uid="{A6A52FA0-55DD-4771-97D5-B1F70AAD1644}"/>
    <cellStyle name="Comma 7 3 2 4 2 2 4" xfId="18521" xr:uid="{B93A7AAA-832D-4AB4-8EFB-597F00FF11D4}"/>
    <cellStyle name="Comma 7 3 2 4 2 3" xfId="10974" xr:uid="{17D2B5AD-77A7-4E67-A256-1029155F93D9}"/>
    <cellStyle name="Comma 7 3 2 4 2 3 2" xfId="21354" xr:uid="{7041785A-7A25-413F-A5DB-0CE2C42167D9}"/>
    <cellStyle name="Comma 7 3 2 4 2 4" xfId="25466" xr:uid="{597C771E-BB4A-4233-82D8-4728BD2A2410}"/>
    <cellStyle name="Comma 7 3 2 4 2 5" xfId="15688" xr:uid="{DF33B1DB-3AC8-4F7D-80FA-CD346F7437F2}"/>
    <cellStyle name="Comma 7 3 2 4 3" xfId="3645" xr:uid="{00000000-0005-0000-0000-0000B6020000}"/>
    <cellStyle name="Comma 7 3 2 4 4" xfId="5621" xr:uid="{4CBC5550-7EB1-496E-BF60-43A6D36D04BB}"/>
    <cellStyle name="Comma 7 3 2 4 4 2" xfId="29954" xr:uid="{55B8B43E-4A73-4E99-BCC6-D74B637F3A5B}"/>
    <cellStyle name="Comma 7 3 2 4 5" xfId="23476" xr:uid="{AB89610E-F3F8-48F9-972C-144B7BDA3CA3}"/>
    <cellStyle name="Comma 7 3 2 4 6" xfId="13569" xr:uid="{29B1F7CA-6AF3-4C00-B1CA-F2A4C220A07E}"/>
    <cellStyle name="Comma 7 3 2 5" xfId="1738" xr:uid="{00000000-0005-0000-0000-0000B7020000}"/>
    <cellStyle name="Comma 7 3 2 5 2" xfId="2529" xr:uid="{00000000-0005-0000-0000-000022020000}"/>
    <cellStyle name="Comma 7 3 2 5 2 2" xfId="7654" xr:uid="{A0E9BFAD-9D8A-4AEE-91DE-9322FF827AA5}"/>
    <cellStyle name="Comma 7 3 2 5 2 2 2" xfId="18034" xr:uid="{E5039BBF-2D65-4D40-9E6C-7C636B16957D}"/>
    <cellStyle name="Comma 7 3 2 5 2 3" xfId="10487" xr:uid="{35B5DE7E-91A0-47CA-8BA5-FB1F6C6FF05D}"/>
    <cellStyle name="Comma 7 3 2 5 2 3 2" xfId="20867" xr:uid="{96864E27-D39C-4DBD-8DFF-A6044A4EF7A4}"/>
    <cellStyle name="Comma 7 3 2 5 2 4" xfId="27809" xr:uid="{761487A3-48A8-4ADB-AC6D-7E1BE69C1CC4}"/>
    <cellStyle name="Comma 7 3 2 5 2 5" xfId="26157" xr:uid="{B4B66CE1-B6F2-4F67-8423-F1AADE9D1483}"/>
    <cellStyle name="Comma 7 3 2 5 2 6" xfId="15201" xr:uid="{A8870507-7518-4BCB-9454-327410C422C3}"/>
    <cellStyle name="Comma 7 3 2 5 3" xfId="3604" xr:uid="{00000000-0005-0000-0000-0000B7020000}"/>
    <cellStyle name="Comma 7 3 2 5 4" xfId="5618" xr:uid="{CB2AB5E2-79BE-4286-B19B-C00594332EC1}"/>
    <cellStyle name="Comma 7 3 2 5 4 2" xfId="29875" xr:uid="{4FC4C9B9-B5E7-45D0-B8BB-332448A3B3EC}"/>
    <cellStyle name="Comma 7 3 2 5 5" xfId="24097" xr:uid="{3BFF258C-BC50-4BCC-9B63-6245FE626A5E}"/>
    <cellStyle name="Comma 7 3 2 5 6" xfId="12917" xr:uid="{E6139DF9-D78A-4089-AB4B-9DCD81B11CFB}"/>
    <cellStyle name="Comma 7 3 2 6" xfId="2283" xr:uid="{00000000-0005-0000-0000-00001D020000}"/>
    <cellStyle name="Comma 7 3 2 6 2" xfId="7410" xr:uid="{A7E362AD-5D73-4E3D-B12B-A277A2FDD2F7}"/>
    <cellStyle name="Comma 7 3 2 6 2 2" xfId="17790" xr:uid="{C5AD4C1E-DDD6-4310-B015-606B4FC97896}"/>
    <cellStyle name="Comma 7 3 2 6 3" xfId="10243" xr:uid="{25D427EB-0150-4447-B639-81B1ACDD4E31}"/>
    <cellStyle name="Comma 7 3 2 6 3 2" xfId="20623" xr:uid="{5A66325E-2258-4062-A820-01F53545E615}"/>
    <cellStyle name="Comma 7 3 2 6 4" xfId="24167" xr:uid="{DDFA4CD8-FD8A-4866-B882-62E98133B4D3}"/>
    <cellStyle name="Comma 7 3 2 6 5" xfId="27867" xr:uid="{74DA4B86-DD9C-4196-8B94-6AB9B111BD0A}"/>
    <cellStyle name="Comma 7 3 2 6 6" xfId="14957" xr:uid="{76F9AC0A-5FF2-4D61-A9F9-D36AB4988D8F}"/>
    <cellStyle name="Comma 7 3 2 7" xfId="3822" xr:uid="{03ECEEC2-4353-437D-B316-8B68B00D3AF0}"/>
    <cellStyle name="Comma 7 3 2 7 2" xfId="8655" xr:uid="{FC321E94-E0DF-422E-9D21-379A6AB43E52}"/>
    <cellStyle name="Comma 7 3 2 7 2 2" xfId="19035" xr:uid="{C9377AC6-D02C-42F7-934A-E35C081CB37A}"/>
    <cellStyle name="Comma 7 3 2 7 3" xfId="11488" xr:uid="{7226042D-36BD-4626-9A09-7C3B0CAC6E9D}"/>
    <cellStyle name="Comma 7 3 2 7 3 2" xfId="21868" xr:uid="{56C6763E-4B23-45A2-8980-96AF0AA2DB66}"/>
    <cellStyle name="Comma 7 3 2 7 4" xfId="26013" xr:uid="{95B82187-8DAE-4F1F-9CCC-8243F0699F75}"/>
    <cellStyle name="Comma 7 3 2 7 5" xfId="28238" xr:uid="{D3D7B5F8-DBFA-4AE4-9090-2AF00756E508}"/>
    <cellStyle name="Comma 7 3 2 7 6" xfId="16202" xr:uid="{7340033E-29D4-4F59-9CD9-CD63A94CB483}"/>
    <cellStyle name="Comma 7 3 2 8" xfId="4901" xr:uid="{D494B231-3065-46A7-991F-77B5E1F38C95}"/>
    <cellStyle name="Comma 7 3 2 8 2" xfId="14193" xr:uid="{5D90722A-B20C-4A66-8ED3-5FC56E73A155}"/>
    <cellStyle name="Comma 7 3 2 9" xfId="6646" xr:uid="{53D4C5DF-D7F4-457D-B25E-535083C5157C}"/>
    <cellStyle name="Comma 7 3 2 9 2" xfId="17026" xr:uid="{35C18319-1AA8-4812-83DF-51B3D28E8D33}"/>
    <cellStyle name="Comma 7 3 3" xfId="513" xr:uid="{00000000-0005-0000-0000-0000B8020000}"/>
    <cellStyle name="Comma 7 3 3 10" xfId="24379" xr:uid="{B095ED9A-E6A6-4358-8D41-6CAC37D9ACA2}"/>
    <cellStyle name="Comma 7 3 3 11" xfId="12673" xr:uid="{276D5E48-B257-4623-AE96-58A3FF637E22}"/>
    <cellStyle name="Comma 7 3 3 2" xfId="1745" xr:uid="{00000000-0005-0000-0000-0000B9020000}"/>
    <cellStyle name="Comma 7 3 3 2 2" xfId="3065" xr:uid="{00000000-0005-0000-0000-000025020000}"/>
    <cellStyle name="Comma 7 3 3 2 2 2" xfId="6167" xr:uid="{6D673163-7F25-45B7-9AA1-F6BAB70BA1AD}"/>
    <cellStyle name="Comma 7 3 3 2 2 2 2" xfId="23051" xr:uid="{3960C535-C0D5-4AAD-ACC0-5FE123D84B57}"/>
    <cellStyle name="Comma 7 3 3 2 2 2 2 2" xfId="26321" xr:uid="{4870EA76-F278-4954-BBA8-4B0853FD14F6}"/>
    <cellStyle name="Comma 7 3 3 2 2 2 2 3" xfId="31146" xr:uid="{0F0E9F80-7732-414C-B0DB-5DCE9C6228C8}"/>
    <cellStyle name="Comma 7 3 3 2 2 2 3" xfId="26302" xr:uid="{6B2C95C1-CA89-4886-9BAE-53679966970B}"/>
    <cellStyle name="Comma 7 3 3 2 2 2 4" xfId="15692" xr:uid="{C39F6264-43EB-45C0-998C-85F1B14F8777}"/>
    <cellStyle name="Comma 7 3 3 2 2 3" xfId="8145" xr:uid="{60F0084C-47A1-450C-B35D-E978A9728065}"/>
    <cellStyle name="Comma 7 3 3 2 2 3 2" xfId="28820" xr:uid="{60E0681C-3332-429E-98C5-E11F9FC3CE26}"/>
    <cellStyle name="Comma 7 3 3 2 2 3 3" xfId="27423" xr:uid="{14737B44-BF9A-4743-B7D7-A60C8B86DAF2}"/>
    <cellStyle name="Comma 7 3 3 2 2 3 4" xfId="18525" xr:uid="{7CF3DAF5-3F6F-4D6E-B0B5-15E00C091941}"/>
    <cellStyle name="Comma 7 3 3 2 2 4" xfId="10978" xr:uid="{3FB21C9B-FA96-4101-920C-B027AB8E0F7B}"/>
    <cellStyle name="Comma 7 3 3 2 2 4 2" xfId="21358" xr:uid="{88877E39-FB71-4E1D-891D-DD615B3A7B4E}"/>
    <cellStyle name="Comma 7 3 3 2 2 5" xfId="25258" xr:uid="{583F0785-B153-484B-9205-7C521E7A9F90}"/>
    <cellStyle name="Comma 7 3 3 2 2 6" xfId="13573" xr:uid="{71064039-8554-45CF-B9BA-3AF98EDAA231}"/>
    <cellStyle name="Comma 7 3 3 2 3" xfId="2680" xr:uid="{00000000-0005-0000-0000-000024020000}"/>
    <cellStyle name="Comma 7 3 3 2 3 2" xfId="7804" xr:uid="{8025719D-927B-4FD9-B8D0-B054039F4F04}"/>
    <cellStyle name="Comma 7 3 3 2 3 2 2" xfId="28548" xr:uid="{B29A9760-6D5F-4B66-8E5E-0E6086D21D40}"/>
    <cellStyle name="Comma 7 3 3 2 3 2 3" xfId="27649" xr:uid="{452DB3A7-01EF-48C3-AD82-EBD49103C8CF}"/>
    <cellStyle name="Comma 7 3 3 2 3 2 4" xfId="18184" xr:uid="{ED409F29-2503-4DF3-9088-B6B4336573B3}"/>
    <cellStyle name="Comma 7 3 3 2 3 3" xfId="10637" xr:uid="{334BFA20-B957-4785-8CFD-5C5BF7E0DD1C}"/>
    <cellStyle name="Comma 7 3 3 2 3 3 2" xfId="21017" xr:uid="{6155405E-6973-4929-BC09-07F196DABC0A}"/>
    <cellStyle name="Comma 7 3 3 2 3 4" xfId="24718" xr:uid="{9D9FA5ED-78ED-4CB5-B534-5C3F9B30C509}"/>
    <cellStyle name="Comma 7 3 3 2 3 5" xfId="15351" xr:uid="{A94BBE13-A7CE-4EA9-B51D-41D660B6391A}"/>
    <cellStyle name="Comma 7 3 3 2 4" xfId="2063" xr:uid="{00000000-0005-0000-0000-0000B9020000}"/>
    <cellStyle name="Comma 7 3 3 2 5" xfId="4266" xr:uid="{2D091ED4-EBAB-425A-9D32-765D1829A55C}"/>
    <cellStyle name="Comma 7 3 3 2 5 2" xfId="9038" xr:uid="{60436DBA-7D9B-4783-8D98-40974DC07353}"/>
    <cellStyle name="Comma 7 3 3 2 5 2 2" xfId="19418" xr:uid="{5818C368-9E63-4A42-8663-D5347873C583}"/>
    <cellStyle name="Comma 7 3 3 2 5 2 3" xfId="31042" xr:uid="{63AC0313-CC44-4BAB-B99B-3AFFB46C8671}"/>
    <cellStyle name="Comma 7 3 3 2 5 2 4" xfId="30759" xr:uid="{8E4BCF6B-DBB4-4075-978A-BD1BDD7DB325}"/>
    <cellStyle name="Comma 7 3 3 2 5 3" xfId="11871" xr:uid="{2D763480-9900-4BAF-89BD-548D43463C10}"/>
    <cellStyle name="Comma 7 3 3 2 5 3 2" xfId="22251" xr:uid="{A0785BF4-0595-412C-AC40-3B49CB0B9445}"/>
    <cellStyle name="Comma 7 3 3 2 5 4" xfId="26972" xr:uid="{155FA4AD-2CAE-499D-AD34-4A92FCFAB834}"/>
    <cellStyle name="Comma 7 3 3 2 5 5" xfId="27008" xr:uid="{42CCFA58-44B3-4334-BC5C-52448E92816B}"/>
    <cellStyle name="Comma 7 3 3 2 5 6" xfId="16585" xr:uid="{6EFF85A7-D7C1-484B-B8FA-83F6F12B824F}"/>
    <cellStyle name="Comma 7 3 3 2 6" xfId="5623" xr:uid="{A2D3013C-BE82-4915-92F9-26D6E8EE4189}"/>
    <cellStyle name="Comma 7 3 3 2 6 2" xfId="29723" xr:uid="{3D06F1E3-79B4-4811-B657-F16B4EEA06E8}"/>
    <cellStyle name="Comma 7 3 3 2 6 2 2" xfId="30975" xr:uid="{112E69B3-69F1-44A5-8738-0AA881F3DFDC}"/>
    <cellStyle name="Comma 7 3 3 2 7" xfId="23605" xr:uid="{B41E808F-419D-4112-B57C-FE262ACDB723}"/>
    <cellStyle name="Comma 7 3 3 2 8" xfId="13090" xr:uid="{69C5B4E4-141E-4936-8947-D86E9DB215A7}"/>
    <cellStyle name="Comma 7 3 3 3" xfId="1746" xr:uid="{00000000-0005-0000-0000-0000BA020000}"/>
    <cellStyle name="Comma 7 3 3 3 2" xfId="3066" xr:uid="{00000000-0005-0000-0000-000026020000}"/>
    <cellStyle name="Comma 7 3 3 3 2 2" xfId="8146" xr:uid="{4CEC2DAE-59CC-41E6-9646-DCE43190F6F2}"/>
    <cellStyle name="Comma 7 3 3 3 2 2 2" xfId="28821" xr:uid="{E6AEBC26-2139-41EF-BF0E-6B894FFE6D4B}"/>
    <cellStyle name="Comma 7 3 3 3 2 2 3" xfId="27126" xr:uid="{97775F3B-4113-4C11-BAE6-4697DEEDE1B0}"/>
    <cellStyle name="Comma 7 3 3 3 2 2 4" xfId="18526" xr:uid="{FE9E3587-2DFB-4794-AF77-F275E407F326}"/>
    <cellStyle name="Comma 7 3 3 3 2 3" xfId="10979" xr:uid="{8076B583-2B96-4440-8848-174D54D15947}"/>
    <cellStyle name="Comma 7 3 3 3 2 3 2" xfId="21359" xr:uid="{67EF6649-A77E-4EA8-82A8-3E1ECA01B454}"/>
    <cellStyle name="Comma 7 3 3 3 2 4" xfId="25805" xr:uid="{4C1BCBBD-3DB1-4BFC-8D07-489BC0A36833}"/>
    <cellStyle name="Comma 7 3 3 3 2 5" xfId="15693" xr:uid="{1C54CB16-3831-4652-8659-275E82814D49}"/>
    <cellStyle name="Comma 7 3 3 3 3" xfId="3659" xr:uid="{00000000-0005-0000-0000-0000BA020000}"/>
    <cellStyle name="Comma 7 3 3 3 4" xfId="4412" xr:uid="{C4ADDF44-032A-408C-84C3-86FFFE4E4013}"/>
    <cellStyle name="Comma 7 3 3 3 4 2" xfId="9184" xr:uid="{42AC00F0-9492-4676-BDB2-357D3B18E427}"/>
    <cellStyle name="Comma 7 3 3 3 4 2 2" xfId="19564" xr:uid="{BC7263AB-8221-4FB6-AD8D-910D472E8471}"/>
    <cellStyle name="Comma 7 3 3 3 4 2 3" xfId="31078" xr:uid="{7AD836FD-8CD5-4690-A33A-8DF428ABF448}"/>
    <cellStyle name="Comma 7 3 3 3 4 2 4" xfId="30760" xr:uid="{95AEBBD9-A3AC-4749-8833-DDB070EBC3BF}"/>
    <cellStyle name="Comma 7 3 3 3 4 3" xfId="12017" xr:uid="{8793FEAC-978C-441F-969E-0319CEF0B5C5}"/>
    <cellStyle name="Comma 7 3 3 3 4 3 2" xfId="22397" xr:uid="{6DE8221E-12FE-4309-B6B4-8BE2DE924522}"/>
    <cellStyle name="Comma 7 3 3 3 4 4" xfId="16731" xr:uid="{7FBD3671-E1EF-41B2-87B9-392F9A153064}"/>
    <cellStyle name="Comma 7 3 3 3 5" xfId="5624" xr:uid="{4B07D9D7-1EC9-4371-972C-5A57C883344A}"/>
    <cellStyle name="Comma 7 3 3 3 5 2" xfId="29706" xr:uid="{629F5DA6-01D3-4F91-A6F3-08DAFF81178A}"/>
    <cellStyle name="Comma 7 3 3 3 6" xfId="25366" xr:uid="{85FC2800-D224-481E-B797-ADD3E02151AE}"/>
    <cellStyle name="Comma 7 3 3 3 7" xfId="13574" xr:uid="{7F1783B6-DD95-4E74-AD72-A664F26C4E68}"/>
    <cellStyle name="Comma 7 3 3 4" xfId="1744" xr:uid="{00000000-0005-0000-0000-0000BB020000}"/>
    <cellStyle name="Comma 7 3 3 4 2" xfId="3064" xr:uid="{00000000-0005-0000-0000-000027020000}"/>
    <cellStyle name="Comma 7 3 3 4 2 2" xfId="8144" xr:uid="{4D74363D-0D00-4E7B-897E-59E3B5B44DBC}"/>
    <cellStyle name="Comma 7 3 3 4 2 2 2" xfId="28819" xr:uid="{9F37E984-F48E-4584-AD19-87C55845FBD4}"/>
    <cellStyle name="Comma 7 3 3 4 2 2 3" xfId="26377" xr:uid="{61BE0BF0-831D-405E-B879-9B9756EAFA22}"/>
    <cellStyle name="Comma 7 3 3 4 2 2 4" xfId="18524" xr:uid="{126C449A-9FBD-47E7-AF9C-2B8653641DD4}"/>
    <cellStyle name="Comma 7 3 3 4 2 3" xfId="10977" xr:uid="{BE834253-CA93-4A8C-B698-F251AD5E218A}"/>
    <cellStyle name="Comma 7 3 3 4 2 3 2" xfId="21357" xr:uid="{079D4537-C508-4A8A-916D-10673C4F3264}"/>
    <cellStyle name="Comma 7 3 3 4 2 4" xfId="25822" xr:uid="{1AC7B645-3C68-475E-B23A-FFD3F1E4DC13}"/>
    <cellStyle name="Comma 7 3 3 4 2 5" xfId="15691" xr:uid="{45B48ACC-05C7-4A8D-9343-9C4B23292EA2}"/>
    <cellStyle name="Comma 7 3 3 4 3" xfId="3572" xr:uid="{00000000-0005-0000-0000-0000BB020000}"/>
    <cellStyle name="Comma 7 3 3 4 4" xfId="5622" xr:uid="{2F7F323B-1E99-4199-9FD5-7182F60C697E}"/>
    <cellStyle name="Comma 7 3 3 4 4 2" xfId="29956" xr:uid="{DF3BC11F-BB56-413E-BA58-E5E717506BBC}"/>
    <cellStyle name="Comma 7 3 3 4 5" xfId="23252" xr:uid="{D1618A0B-CB18-46B0-B923-3602E8C2202D}"/>
    <cellStyle name="Comma 7 3 3 4 6" xfId="13572" xr:uid="{2CB183F8-626F-484D-9139-18CA7C95B02A}"/>
    <cellStyle name="Comma 7 3 3 5" xfId="2632" xr:uid="{00000000-0005-0000-0000-000028020000}"/>
    <cellStyle name="Comma 7 3 3 5 2" xfId="5894" xr:uid="{36676AAB-8552-4649-A040-455FB81B4509}"/>
    <cellStyle name="Comma 7 3 3 5 2 2" xfId="28725" xr:uid="{61EA2F39-58EF-4AA1-8414-4464AAC1F37B}"/>
    <cellStyle name="Comma 7 3 3 5 2 3" xfId="27165" xr:uid="{4199FBA4-6D09-484B-8FA6-B61397EA8990}"/>
    <cellStyle name="Comma 7 3 3 5 2 4" xfId="15304" xr:uid="{4EE41382-F934-470E-9BCF-026038F49CA2}"/>
    <cellStyle name="Comma 7 3 3 5 3" xfId="7757" xr:uid="{F84413E1-A4AA-46F3-AA5C-C96CE57F48D3}"/>
    <cellStyle name="Comma 7 3 3 5 3 2" xfId="18137" xr:uid="{D90FC7A3-6858-4F70-8F1E-560A2F4D637F}"/>
    <cellStyle name="Comma 7 3 3 5 4" xfId="10590" xr:uid="{98B11636-9509-4EB7-AE8E-0F7E429A0886}"/>
    <cellStyle name="Comma 7 3 3 5 4 2" xfId="20970" xr:uid="{5F169CDB-BD8C-42AB-A687-B6B96BB97414}"/>
    <cellStyle name="Comma 7 3 3 5 5" xfId="23482" xr:uid="{673B89A2-D9A0-4FB6-829E-981024FA279C}"/>
    <cellStyle name="Comma 7 3 3 5 6" xfId="13020" xr:uid="{98B80837-74CF-4003-800B-FE911047C733}"/>
    <cellStyle name="Comma 7 3 3 6" xfId="4129" xr:uid="{757E601D-C209-4CC5-B656-FFAD7B959A42}"/>
    <cellStyle name="Comma 7 3 3 6 2" xfId="8901" xr:uid="{5B3322E2-9EA7-488B-A54E-4F4A79181686}"/>
    <cellStyle name="Comma 7 3 3 6 2 2" xfId="19281" xr:uid="{EEFD30C4-AED4-4D30-8063-D9B6773E4020}"/>
    <cellStyle name="Comma 7 3 3 6 2 3" xfId="31013" xr:uid="{19B449DC-F951-4406-BBDC-1E361946CBF1}"/>
    <cellStyle name="Comma 7 3 3 6 2 4" xfId="30758" xr:uid="{09060111-3662-4062-98E2-27280CA31DEF}"/>
    <cellStyle name="Comma 7 3 3 6 3" xfId="11734" xr:uid="{E396CB88-FFB8-4CFA-8A42-4E5A7370436D}"/>
    <cellStyle name="Comma 7 3 3 6 3 2" xfId="22114" xr:uid="{304CCAD5-770C-41DC-AAC1-56089804D1CD}"/>
    <cellStyle name="Comma 7 3 3 6 4" xfId="25373" xr:uid="{409B246B-C7BF-4347-9604-D47376DB26DA}"/>
    <cellStyle name="Comma 7 3 3 6 5" xfId="26398" xr:uid="{89FE9C46-DA7B-41BF-BD96-9AE917FBE012}"/>
    <cellStyle name="Comma 7 3 3 6 6" xfId="16448" xr:uid="{EDA4B454-3F8F-45CD-A3A4-D8172BE7DA33}"/>
    <cellStyle name="Comma 7 3 3 7" xfId="4903" xr:uid="{7D2A297D-B50D-4072-9432-83DFC3A3C81C}"/>
    <cellStyle name="Comma 7 3 3 7 2" xfId="28269" xr:uid="{B23DF960-54C1-4930-943A-4B16F930C9D5}"/>
    <cellStyle name="Comma 7 3 3 7 3" xfId="26998" xr:uid="{35F7C694-B2D9-4D6C-92D2-583AC0731BB4}"/>
    <cellStyle name="Comma 7 3 3 7 4" xfId="14195" xr:uid="{43D57C78-9D72-49EA-83EC-86203BB79967}"/>
    <cellStyle name="Comma 7 3 3 8" xfId="6648" xr:uid="{801A5F16-1083-4E87-8B88-1308B3B0DFAB}"/>
    <cellStyle name="Comma 7 3 3 8 2" xfId="17028" xr:uid="{1C7780A4-224B-4B89-BC7E-F3F188E97C49}"/>
    <cellStyle name="Comma 7 3 3 9" xfId="9481" xr:uid="{762E7001-323D-4976-9567-7268E23A04AB}"/>
    <cellStyle name="Comma 7 3 3 9 2" xfId="19861" xr:uid="{F6EACF00-00AA-498A-A183-4F83194EC5F5}"/>
    <cellStyle name="Comma 7 3 4" xfId="514" xr:uid="{00000000-0005-0000-0000-0000BC020000}"/>
    <cellStyle name="Comma 7 3 4 10" xfId="13088" xr:uid="{5D18A68E-661D-476A-94EC-6B141504A13B}"/>
    <cellStyle name="Comma 7 3 4 2" xfId="1748" xr:uid="{00000000-0005-0000-0000-0000BD020000}"/>
    <cellStyle name="Comma 7 3 4 2 2" xfId="3067" xr:uid="{00000000-0005-0000-0000-00002A020000}"/>
    <cellStyle name="Comma 7 3 4 2 2 2" xfId="8147" xr:uid="{F1931F2F-FA1E-4610-B819-B83AC5BC1B32}"/>
    <cellStyle name="Comma 7 3 4 2 2 2 2" xfId="28822" xr:uid="{2B34A51E-562E-47FB-AC6C-A9F13E5A62D8}"/>
    <cellStyle name="Comma 7 3 4 2 2 2 3" xfId="28049" xr:uid="{0AA50304-3480-4DF2-BC26-56196F86B5A1}"/>
    <cellStyle name="Comma 7 3 4 2 2 2 4" xfId="18527" xr:uid="{CFD02403-A5B3-4B34-9D98-25744920ABB0}"/>
    <cellStyle name="Comma 7 3 4 2 2 3" xfId="10980" xr:uid="{E51FA6A8-FAC5-4ECF-97FD-3899F69BAA92}"/>
    <cellStyle name="Comma 7 3 4 2 2 3 2" xfId="21360" xr:uid="{1DB3555B-03E2-42F0-8F73-B9E9BC7E756D}"/>
    <cellStyle name="Comma 7 3 4 2 2 4" xfId="25704" xr:uid="{1B9CE304-0B1C-421A-B852-66ECE11A42FD}"/>
    <cellStyle name="Comma 7 3 4 2 2 5" xfId="15694" xr:uid="{0059FB86-B8E1-47DF-B797-187EC693D0B9}"/>
    <cellStyle name="Comma 7 3 4 2 3" xfId="3566" xr:uid="{00000000-0005-0000-0000-0000BD020000}"/>
    <cellStyle name="Comma 7 3 4 2 4" xfId="5625" xr:uid="{827FF525-FDEF-478D-B14C-FAE5C7BAAA47}"/>
    <cellStyle name="Comma 7 3 4 2 4 2" xfId="29957" xr:uid="{20F9AA12-6498-407B-9E82-41086B0B3BDD}"/>
    <cellStyle name="Comma 7 3 4 2 5" xfId="23640" xr:uid="{26E0B30D-3726-4688-865B-D1F3204AE96E}"/>
    <cellStyle name="Comma 7 3 4 2 6" xfId="13575" xr:uid="{F4BA8690-D0E4-4844-9953-93C10169E306}"/>
    <cellStyle name="Comma 7 3 4 3" xfId="1749" xr:uid="{00000000-0005-0000-0000-0000BE020000}"/>
    <cellStyle name="Comma 7 3 4 3 2" xfId="3814" xr:uid="{ED0A20C0-851C-43CE-A244-08046447CC9F}"/>
    <cellStyle name="Comma 7 3 4 3 2 2" xfId="8648" xr:uid="{5743A404-81A7-4FC8-9A73-2CF43BBDF2C9}"/>
    <cellStyle name="Comma 7 3 4 3 2 2 2" xfId="19028" xr:uid="{F761ADC4-7297-49D4-9817-D82A827C461C}"/>
    <cellStyle name="Comma 7 3 4 3 2 3" xfId="11481" xr:uid="{6934031F-9FD8-49C2-B8A8-B2C64565D36A}"/>
    <cellStyle name="Comma 7 3 4 3 2 3 2" xfId="21861" xr:uid="{76527055-D680-47A1-9723-5EAC8171A51D}"/>
    <cellStyle name="Comma 7 3 4 3 2 4" xfId="28362" xr:uid="{69F5C42D-3BBD-48AB-8E63-2E21149E3188}"/>
    <cellStyle name="Comma 7 3 4 3 2 5" xfId="27959" xr:uid="{92A982AB-DFE7-450D-92F7-1A82914FB061}"/>
    <cellStyle name="Comma 7 3 4 3 2 6" xfId="16195" xr:uid="{D910A9D7-AD9D-4B05-B81B-13E8634ECBD0}"/>
    <cellStyle name="Comma 7 3 4 3 3" xfId="24321" xr:uid="{9A324CB1-B7DA-4131-BD6A-B17EB30DB498}"/>
    <cellStyle name="Comma 7 3 4 3 3 2" xfId="29904" xr:uid="{01103EB1-3290-4D07-BEF6-3D3C9114883A}"/>
    <cellStyle name="Comma 7 3 4 3 4" xfId="30017" xr:uid="{00434217-AB1C-4C6B-A83C-62A5AC08F336}"/>
    <cellStyle name="Comma 7 3 4 4" xfId="1747" xr:uid="{00000000-0005-0000-0000-0000BF020000}"/>
    <cellStyle name="Comma 7 3 4 5" xfId="4264" xr:uid="{6AC4C019-2C26-44B9-9EC3-E3E2D424E32A}"/>
    <cellStyle name="Comma 7 3 4 5 2" xfId="9036" xr:uid="{BA81BD57-2BE5-4DE4-A24B-9A95219BDEBB}"/>
    <cellStyle name="Comma 7 3 4 5 2 2" xfId="19416" xr:uid="{65304B97-A8D6-4B6E-87B2-4B6DC7C72B44}"/>
    <cellStyle name="Comma 7 3 4 5 2 3" xfId="31040" xr:uid="{29E5A903-E367-4DFA-8B14-41FC53E28582}"/>
    <cellStyle name="Comma 7 3 4 5 2 4" xfId="30761" xr:uid="{5C39344B-BBCA-404A-B8F8-90DD4B557283}"/>
    <cellStyle name="Comma 7 3 4 5 3" xfId="11869" xr:uid="{A013C49C-ECA8-41BF-96B3-21AC6B269F3A}"/>
    <cellStyle name="Comma 7 3 4 5 3 2" xfId="22249" xr:uid="{38C1A6FF-C5F3-4E12-BE7A-E04070788C11}"/>
    <cellStyle name="Comma 7 3 4 5 4" xfId="27170" xr:uid="{521A88FC-A998-4017-B759-BC483B8ACAD1}"/>
    <cellStyle name="Comma 7 3 4 5 5" xfId="27644" xr:uid="{9E9C4CCF-96E0-4DBC-B421-7EC98AEB14A6}"/>
    <cellStyle name="Comma 7 3 4 5 6" xfId="16583" xr:uid="{FDCE4580-85C0-4BB6-BD76-D4661603676D}"/>
    <cellStyle name="Comma 7 3 4 6" xfId="4904" xr:uid="{114D2B95-BFD8-40C9-A1CB-957B05832063}"/>
    <cellStyle name="Comma 7 3 4 6 2" xfId="14196" xr:uid="{5BA9B63E-C96B-45DE-8274-2E83DCD2C710}"/>
    <cellStyle name="Comma 7 3 4 7" xfId="6649" xr:uid="{506C9779-95AC-4388-83FE-672925C1B02A}"/>
    <cellStyle name="Comma 7 3 4 7 2" xfId="17029" xr:uid="{EF752B79-A60E-4278-8C80-47B41BB97CC3}"/>
    <cellStyle name="Comma 7 3 4 8" xfId="9482" xr:uid="{6CF38CF9-56BB-4978-954E-7E8E65084293}"/>
    <cellStyle name="Comma 7 3 4 8 2" xfId="19862" xr:uid="{592F35B8-062A-4B9B-B09A-3D462665963C}"/>
    <cellStyle name="Comma 7 3 4 9" xfId="23022" xr:uid="{36677A31-1104-4492-9FE6-428E8689CAF8}"/>
    <cellStyle name="Comma 7 3 5" xfId="1750" xr:uid="{00000000-0005-0000-0000-0000C0020000}"/>
    <cellStyle name="Comma 7 3 5 2" xfId="3068" xr:uid="{00000000-0005-0000-0000-00002B020000}"/>
    <cellStyle name="Comma 7 3 5 2 2" xfId="8148" xr:uid="{2C8E21C5-1468-4AAC-9E90-7A13D1302FAA}"/>
    <cellStyle name="Comma 7 3 5 2 2 2" xfId="28823" xr:uid="{0BD52AC1-38D0-4C37-B305-D192EA862043}"/>
    <cellStyle name="Comma 7 3 5 2 2 2 2" xfId="31226" xr:uid="{B1824CD6-0A45-4DFE-A5DA-1765F10D715A}"/>
    <cellStyle name="Comma 7 3 5 2 2 2 3" xfId="30763" xr:uid="{7B31E587-79F0-4CA4-A017-3FC64EB68955}"/>
    <cellStyle name="Comma 7 3 5 2 2 3" xfId="26546" xr:uid="{8A656009-1284-4B9B-ADF3-ED1BC0BCC3F2}"/>
    <cellStyle name="Comma 7 3 5 2 2 4" xfId="18528" xr:uid="{128F5D68-5A9F-4E36-98C7-8BB7C0E561AD}"/>
    <cellStyle name="Comma 7 3 5 2 3" xfId="10981" xr:uid="{4DD23474-870F-4639-9FE4-AA6A0949A199}"/>
    <cellStyle name="Comma 7 3 5 2 3 2" xfId="21361" xr:uid="{A0882080-46B6-4B65-A5DA-7FD4934AA4B4}"/>
    <cellStyle name="Comma 7 3 5 2 4" xfId="24166" xr:uid="{A8908E9D-CF07-4CC3-93FE-F91D3CCF9DEE}"/>
    <cellStyle name="Comma 7 3 5 2 5" xfId="15695" xr:uid="{148F4EE9-281E-4E13-BB9F-538AA70BEA61}"/>
    <cellStyle name="Comma 7 3 5 3" xfId="3677" xr:uid="{00000000-0005-0000-0000-0000C0020000}"/>
    <cellStyle name="Comma 7 3 5 4" xfId="4413" xr:uid="{39A94735-439D-4714-8C97-340E07D9B1C2}"/>
    <cellStyle name="Comma 7 3 5 4 2" xfId="9185" xr:uid="{F1BC04F7-E54B-48FE-A1A1-A0DB777BD46E}"/>
    <cellStyle name="Comma 7 3 5 4 2 2" xfId="19565" xr:uid="{1394F04B-CC2D-457C-A8E1-742A6790E496}"/>
    <cellStyle name="Comma 7 3 5 4 2 3" xfId="31079" xr:uid="{7E1DD9F1-4C18-4368-A763-2CFDB57D9BB0}"/>
    <cellStyle name="Comma 7 3 5 4 2 4" xfId="30762" xr:uid="{CEB76293-5225-4DF8-B182-6C8C0AFD630E}"/>
    <cellStyle name="Comma 7 3 5 4 3" xfId="12018" xr:uid="{706B6DB9-CD9A-4ED7-B159-DF49DA196DEE}"/>
    <cellStyle name="Comma 7 3 5 4 3 2" xfId="22398" xr:uid="{01A9F026-682A-4472-8503-0CDD994EBD1A}"/>
    <cellStyle name="Comma 7 3 5 4 4" xfId="16732" xr:uid="{C73CAD6C-19D9-4C6A-AF12-4F6E33F0C6C6}"/>
    <cellStyle name="Comma 7 3 5 5" xfId="5626" xr:uid="{2FADE1A1-156D-4770-A59C-1D5D492CFF56}"/>
    <cellStyle name="Comma 7 3 5 5 2" xfId="29685" xr:uid="{DD02D9DC-2EC2-4EBC-A2AB-DA7D0EF6B5A6}"/>
    <cellStyle name="Comma 7 3 5 5 2 2" xfId="30976" xr:uid="{235E9461-30B4-44D8-929B-6F79698976C3}"/>
    <cellStyle name="Comma 7 3 5 6" xfId="24706" xr:uid="{CD0367C6-2874-4187-83D9-9B0301BDED90}"/>
    <cellStyle name="Comma 7 3 5 7" xfId="13576" xr:uid="{31C08D88-46F6-44FC-9FAF-C7DFE5A5340F}"/>
    <cellStyle name="Comma 7 3 6" xfId="1751" xr:uid="{00000000-0005-0000-0000-0000C1020000}"/>
    <cellStyle name="Comma 7 3 6 2" xfId="2875" xr:uid="{00000000-0005-0000-0000-00002C020000}"/>
    <cellStyle name="Comma 7 3 6 2 2" xfId="7992" xr:uid="{18FB670C-B086-4649-A49B-AA84A527E1C5}"/>
    <cellStyle name="Comma 7 3 6 2 2 2" xfId="25913" xr:uid="{247261F7-32DF-4C9F-AFC6-1B08B1D6E65D}"/>
    <cellStyle name="Comma 7 3 6 2 2 2 2" xfId="31168" xr:uid="{00E20836-A709-4D76-A735-95493E287AD1}"/>
    <cellStyle name="Comma 7 3 6 2 2 2 3" xfId="30764" xr:uid="{80F05594-7611-41F2-83FC-870D7DE32EE2}"/>
    <cellStyle name="Comma 7 3 6 2 2 3" xfId="27827" xr:uid="{DAA8CBF8-1F10-450B-9DE8-9200C3163FD1}"/>
    <cellStyle name="Comma 7 3 6 2 2 4" xfId="18372" xr:uid="{DEA785FC-D636-456D-AF50-1B6058F3F876}"/>
    <cellStyle name="Comma 7 3 6 2 3" xfId="10825" xr:uid="{B9BB6D5B-71C6-485F-AB66-710966D0D397}"/>
    <cellStyle name="Comma 7 3 6 2 3 2" xfId="21205" xr:uid="{3CA70379-CF4C-42E4-B4BE-D9DEA86B0B46}"/>
    <cellStyle name="Comma 7 3 6 2 4" xfId="25751" xr:uid="{F1D9F1EE-C37D-4DBC-9EBE-C21ECE231D19}"/>
    <cellStyle name="Comma 7 3 6 2 5" xfId="15539" xr:uid="{08D89368-48C2-4B55-BAE4-2E63BB5C19EB}"/>
    <cellStyle name="Comma 7 3 6 3" xfId="3583" xr:uid="{00000000-0005-0000-0000-0000C1020000}"/>
    <cellStyle name="Comma 7 3 6 4" xfId="5627" xr:uid="{5B76C98F-C0BF-4CF0-91A7-53BE3B77CE07}"/>
    <cellStyle name="Comma 7 3 6 4 2" xfId="29924" xr:uid="{741779F3-8687-413A-BABB-6A7AC4C6DE25}"/>
    <cellStyle name="Comma 7 3 6 5" xfId="25565" xr:uid="{337F0B91-D4CC-4CAA-B6E2-253217A3E564}"/>
    <cellStyle name="Comma 7 3 6 6" xfId="13371" xr:uid="{E5E7021E-60E4-49D3-852D-8B9CBD1B477D}"/>
    <cellStyle name="Comma 7 3 7" xfId="1737" xr:uid="{00000000-0005-0000-0000-0000C2020000}"/>
    <cellStyle name="Comma 7 3 7 2" xfId="2469" xr:uid="{00000000-0005-0000-0000-00002D020000}"/>
    <cellStyle name="Comma 7 3 7 2 2" xfId="7594" xr:uid="{7D845A15-6584-4DF0-BD6D-A91976089349}"/>
    <cellStyle name="Comma 7 3 7 2 2 2" xfId="17974" xr:uid="{3AB9C43A-0755-4D8E-9050-2315D93038AC}"/>
    <cellStyle name="Comma 7 3 7 2 3" xfId="10427" xr:uid="{DD76E025-B3B3-4322-8BD0-B8844AAC6C67}"/>
    <cellStyle name="Comma 7 3 7 2 3 2" xfId="20807" xr:uid="{D23E06C4-78BF-428D-8406-91208AE2099D}"/>
    <cellStyle name="Comma 7 3 7 2 4" xfId="28402" xr:uid="{DC6320A0-6526-4250-87A3-7B1F7EEDCB45}"/>
    <cellStyle name="Comma 7 3 7 2 5" xfId="26970" xr:uid="{A42A7536-2CC4-4B9F-AC77-C927C7495088}"/>
    <cellStyle name="Comma 7 3 7 2 6" xfId="15141" xr:uid="{A8223C2E-A5D3-46BC-8E03-DE32AA84F113}"/>
    <cellStyle name="Comma 7 3 7 3" xfId="3668" xr:uid="{00000000-0005-0000-0000-0000C2020000}"/>
    <cellStyle name="Comma 7 3 7 4" xfId="5617" xr:uid="{354E9452-958D-4758-AD14-FEC309CF6342}"/>
    <cellStyle name="Comma 7 3 7 4 2" xfId="29863" xr:uid="{AF8F967D-6CD8-4490-B648-1B12B79D6ED9}"/>
    <cellStyle name="Comma 7 3 7 5" xfId="22981" xr:uid="{EAAC60EF-B43A-4315-839E-C8B32C50A659}"/>
    <cellStyle name="Comma 7 3 7 6" xfId="12857" xr:uid="{682832E8-95F6-45C8-B43E-58421DD09B80}"/>
    <cellStyle name="Comma 7 3 8" xfId="2223" xr:uid="{00000000-0005-0000-0000-00001C020000}"/>
    <cellStyle name="Comma 7 3 8 2" xfId="7350" xr:uid="{5BC9C21F-183C-4FCE-B8EC-B1B634F9922A}"/>
    <cellStyle name="Comma 7 3 8 2 2" xfId="17730" xr:uid="{1DA734C9-A914-4B89-AFB7-487EBECE364A}"/>
    <cellStyle name="Comma 7 3 8 2 2 2" xfId="31123" xr:uid="{25B90749-E1DC-406F-B88F-4BB77DEB39C9}"/>
    <cellStyle name="Comma 7 3 8 2 2 3" xfId="30765" xr:uid="{2521966B-AD35-4B5A-923F-A6EECC98E499}"/>
    <cellStyle name="Comma 7 3 8 3" xfId="10183" xr:uid="{2FE99FB6-ECE3-41F4-A934-2F4B90A9C4AB}"/>
    <cellStyle name="Comma 7 3 8 3 2" xfId="20563" xr:uid="{92D13FE9-41BC-4343-9B57-06EAC4534CC4}"/>
    <cellStyle name="Comma 7 3 8 4" xfId="24238" xr:uid="{50855620-BD9B-4122-94BD-2F28CAC11815}"/>
    <cellStyle name="Comma 7 3 8 5" xfId="28642" xr:uid="{ED54405B-B91D-40A4-B0B2-45B0F7BED97A}"/>
    <cellStyle name="Comma 7 3 8 6" xfId="14897" xr:uid="{C5B9B326-55FB-47B5-A3D1-FA1DBA274FDB}"/>
    <cellStyle name="Comma 7 3 9" xfId="3870" xr:uid="{C8A0FAA5-9B7E-4CC6-B126-396DBCBEC0DE}"/>
    <cellStyle name="Comma 7 3 9 2" xfId="8702" xr:uid="{B46FEDDD-A828-4163-B92F-2055CBDEAEB4}"/>
    <cellStyle name="Comma 7 3 9 2 2" xfId="19082" xr:uid="{2034E241-4243-4FAB-90CD-B6EA1F0064C3}"/>
    <cellStyle name="Comma 7 3 9 3" xfId="11535" xr:uid="{F2068EFC-51AD-4FB6-BB65-47749DB0186B}"/>
    <cellStyle name="Comma 7 3 9 3 2" xfId="21915" xr:uid="{2E3C1A11-E99F-4D94-AC42-0F11BDE77AC8}"/>
    <cellStyle name="Comma 7 3 9 4" xfId="25929" xr:uid="{209424B9-46B1-4177-B516-31E1C7847AA8}"/>
    <cellStyle name="Comma 7 3 9 5" xfId="27894" xr:uid="{A8450D4A-2A82-46E6-87BC-80C5ECBA7966}"/>
    <cellStyle name="Comma 7 3 9 6" xfId="16249" xr:uid="{B822606C-21C2-4CB7-955C-9119D754E584}"/>
    <cellStyle name="Comma 7 4" xfId="515" xr:uid="{00000000-0005-0000-0000-0000C3020000}"/>
    <cellStyle name="Comma 7 4 10" xfId="6650" xr:uid="{6CCB234B-3732-4180-9295-30246168D0DE}"/>
    <cellStyle name="Comma 7 4 10 2" xfId="17030" xr:uid="{FE944D4D-C8A5-46A0-B01B-C80842D62473}"/>
    <cellStyle name="Comma 7 4 11" xfId="9483" xr:uid="{50ABA6FC-08DB-406C-BB4A-54F32A4226BD}"/>
    <cellStyle name="Comma 7 4 11 2" xfId="19863" xr:uid="{C827654D-43F0-42CF-BC91-375B9C9A2DA5}"/>
    <cellStyle name="Comma 7 4 12" xfId="24801" xr:uid="{00BF0204-9762-4716-A551-48483A31603F}"/>
    <cellStyle name="Comma 7 4 13" xfId="12435" xr:uid="{13856006-9B60-4428-8901-F69F79C25512}"/>
    <cellStyle name="Comma 7 4 2" xfId="516" xr:uid="{00000000-0005-0000-0000-0000C4020000}"/>
    <cellStyle name="Comma 7 4 2 10" xfId="9484" xr:uid="{C45BCE2B-22E5-4A0D-98DA-7CD2B25CFB72}"/>
    <cellStyle name="Comma 7 4 2 10 2" xfId="19864" xr:uid="{6AE756E6-4060-4F0B-9E6A-DA736F705B0C}"/>
    <cellStyle name="Comma 7 4 2 11" xfId="25397" xr:uid="{E25AB078-2481-493F-BF72-67BB374FB035}"/>
    <cellStyle name="Comma 7 4 2 12" xfId="12516" xr:uid="{0BCCFE48-A043-48E7-AAE1-9BD13473BBED}"/>
    <cellStyle name="Comma 7 4 2 2" xfId="517" xr:uid="{00000000-0005-0000-0000-0000C5020000}"/>
    <cellStyle name="Comma 7 4 2 2 10" xfId="13092" xr:uid="{474830D7-07D3-431C-9957-D008D6DEC804}"/>
    <cellStyle name="Comma 7 4 2 2 2" xfId="1755" xr:uid="{00000000-0005-0000-0000-0000C6020000}"/>
    <cellStyle name="Comma 7 4 2 2 2 2" xfId="3070" xr:uid="{00000000-0005-0000-0000-000031020000}"/>
    <cellStyle name="Comma 7 4 2 2 2 2 2" xfId="8150" xr:uid="{EDFBFDE6-C2AC-4A1B-A48A-ECBE9A76C80F}"/>
    <cellStyle name="Comma 7 4 2 2 2 2 2 2" xfId="28825" xr:uid="{FF22AA6C-8848-44FE-817B-E390CFD62415}"/>
    <cellStyle name="Comma 7 4 2 2 2 2 2 3" xfId="27041" xr:uid="{E7DA5C12-4FDD-472B-AC99-F287BADDBA34}"/>
    <cellStyle name="Comma 7 4 2 2 2 2 2 4" xfId="18530" xr:uid="{EF18A9A0-FF4C-496E-B374-2D3F98E342F5}"/>
    <cellStyle name="Comma 7 4 2 2 2 2 3" xfId="10983" xr:uid="{D374B389-DFB7-4077-AD3D-D1414956DDBF}"/>
    <cellStyle name="Comma 7 4 2 2 2 2 3 2" xfId="21363" xr:uid="{921AD211-D54D-4B02-99A0-38D8C20E35FD}"/>
    <cellStyle name="Comma 7 4 2 2 2 2 4" xfId="25725" xr:uid="{A1B5A541-62DD-4F3C-A2B9-76C97AB30F96}"/>
    <cellStyle name="Comma 7 4 2 2 2 2 5" xfId="15697" xr:uid="{A876339B-699C-4347-AB50-4795736B3C8C}"/>
    <cellStyle name="Comma 7 4 2 2 2 3" xfId="2073" xr:uid="{00000000-0005-0000-0000-0000C6020000}"/>
    <cellStyle name="Comma 7 4 2 2 2 4" xfId="5629" xr:uid="{0F96B69B-244A-4F6D-84EA-8F9BE20B728E}"/>
    <cellStyle name="Comma 7 4 2 2 2 4 2" xfId="29959" xr:uid="{C6BDF0EC-6B58-4DBD-A047-E46FD0F0B294}"/>
    <cellStyle name="Comma 7 4 2 2 2 5" xfId="25273" xr:uid="{6F6DFA54-4A86-4350-BCF4-C833337EB687}"/>
    <cellStyle name="Comma 7 4 2 2 2 6" xfId="13578" xr:uid="{BB1AD97E-9E89-47BC-B3DF-F183196AF99C}"/>
    <cellStyle name="Comma 7 4 2 2 3" xfId="1756" xr:uid="{00000000-0005-0000-0000-0000C7020000}"/>
    <cellStyle name="Comma 7 4 2 2 3 2" xfId="4652" xr:uid="{A56AE9E9-514F-441A-BEA0-FFD7772ABB59}"/>
    <cellStyle name="Comma 7 4 2 2 3 2 2" xfId="9404" xr:uid="{55022EEA-4842-4678-B4EA-ED753185182C}"/>
    <cellStyle name="Comma 7 4 2 2 3 2 2 2" xfId="19784" xr:uid="{590F2FAA-4B8B-4C56-8E81-CD92CEC869BF}"/>
    <cellStyle name="Comma 7 4 2 2 3 2 3" xfId="12237" xr:uid="{432E2E00-1A98-484E-A074-FBC06ECE9C3D}"/>
    <cellStyle name="Comma 7 4 2 2 3 2 3 2" xfId="22617" xr:uid="{2A646215-255F-4235-A75F-A8C071AB7686}"/>
    <cellStyle name="Comma 7 4 2 2 3 2 4" xfId="28073" xr:uid="{388ED87A-BF05-48C1-AAA9-C428EEC71682}"/>
    <cellStyle name="Comma 7 4 2 2 3 2 5" xfId="27265" xr:uid="{7058C08C-414A-4B93-8499-40C15D815A26}"/>
    <cellStyle name="Comma 7 4 2 2 3 2 6" xfId="16951" xr:uid="{C310694A-51E1-48CD-82B7-9455B44364C9}"/>
    <cellStyle name="Comma 7 4 2 2 3 3" xfId="23802" xr:uid="{C3AD8123-48D2-4D44-978E-10B47EC021EC}"/>
    <cellStyle name="Comma 7 4 2 2 3 3 2" xfId="29907" xr:uid="{017EC55E-1B0E-4659-9FEC-BE3BA3E8B5C9}"/>
    <cellStyle name="Comma 7 4 2 2 3 4" xfId="30019" xr:uid="{76B366F6-D4B3-4EDF-A05B-E111BAF2E291}"/>
    <cellStyle name="Comma 7 4 2 2 4" xfId="1754" xr:uid="{00000000-0005-0000-0000-0000C8020000}"/>
    <cellStyle name="Comma 7 4 2 2 4 2" xfId="26940" xr:uid="{EACAFCDE-67F4-4E83-A579-0DC3A6628F60}"/>
    <cellStyle name="Comma 7 4 2 2 4 3" xfId="26331" xr:uid="{C333864C-4DD8-4C48-8E8A-BF6D74E07578}"/>
    <cellStyle name="Comma 7 4 2 2 5" xfId="4267" xr:uid="{4C51E4D8-F743-4DB6-846D-6A99EF1E28C9}"/>
    <cellStyle name="Comma 7 4 2 2 5 2" xfId="9039" xr:uid="{FD66BA8B-39FA-421D-ACF0-304D4B252B32}"/>
    <cellStyle name="Comma 7 4 2 2 5 2 2" xfId="19419" xr:uid="{1ADDD720-C7FC-4201-B8B3-B2F16A556C5B}"/>
    <cellStyle name="Comma 7 4 2 2 5 2 3" xfId="31043" xr:uid="{0466D549-57DE-48E9-B876-F7DA4CBAA235}"/>
    <cellStyle name="Comma 7 4 2 2 5 2 4" xfId="30766" xr:uid="{B6266582-5973-4625-BC73-800F26BE8E45}"/>
    <cellStyle name="Comma 7 4 2 2 5 3" xfId="11872" xr:uid="{91611199-EB54-4305-A93B-757A8CCCB962}"/>
    <cellStyle name="Comma 7 4 2 2 5 3 2" xfId="22252" xr:uid="{DC59DBFB-DA34-4F7B-8E76-CC383E74A36A}"/>
    <cellStyle name="Comma 7 4 2 2 5 4" xfId="26659" xr:uid="{7AA1B6D3-94B8-4725-838A-27A287B5A0D0}"/>
    <cellStyle name="Comma 7 4 2 2 5 5" xfId="28412" xr:uid="{781FC03D-2709-4EA3-888D-B585F477CC13}"/>
    <cellStyle name="Comma 7 4 2 2 5 6" xfId="16586" xr:uid="{95E22C73-DEF3-4CF3-8C0C-96AB51B1D510}"/>
    <cellStyle name="Comma 7 4 2 2 6" xfId="4907" xr:uid="{4F05658C-4F8B-4450-8CF2-3C0F842DE943}"/>
    <cellStyle name="Comma 7 4 2 2 6 2" xfId="27808" xr:uid="{3BB74277-8229-4B12-867A-5DDCE5B1C601}"/>
    <cellStyle name="Comma 7 4 2 2 6 3" xfId="26958" xr:uid="{BA5B4B88-4C7E-4D8B-BB9A-4CF57B0987D9}"/>
    <cellStyle name="Comma 7 4 2 2 6 4" xfId="14199" xr:uid="{641BD702-6463-4981-A0CF-AAA51C20EC9B}"/>
    <cellStyle name="Comma 7 4 2 2 7" xfId="6652" xr:uid="{29CFA51F-B91D-472A-A88F-AAFA5013ABB0}"/>
    <cellStyle name="Comma 7 4 2 2 7 2" xfId="17032" xr:uid="{FBA6E820-D212-498D-80FB-8B4FB80C0634}"/>
    <cellStyle name="Comma 7 4 2 2 8" xfId="9485" xr:uid="{8CB5331E-1AEC-455D-AAE1-F89A718D0D5C}"/>
    <cellStyle name="Comma 7 4 2 2 8 2" xfId="19865" xr:uid="{CE9FDB0D-8594-4AE0-B6A4-125E9AFF47E1}"/>
    <cellStyle name="Comma 7 4 2 2 9" xfId="24932" xr:uid="{CCF4802F-B647-45E8-8C90-CC8D4F3B2C96}"/>
    <cellStyle name="Comma 7 4 2 3" xfId="1757" xr:uid="{00000000-0005-0000-0000-0000C9020000}"/>
    <cellStyle name="Comma 7 4 2 3 2" xfId="3071" xr:uid="{00000000-0005-0000-0000-000032020000}"/>
    <cellStyle name="Comma 7 4 2 3 2 2" xfId="8151" xr:uid="{401BA277-190E-4F58-9CDB-792EA14258C3}"/>
    <cellStyle name="Comma 7 4 2 3 2 2 2" xfId="28826" xr:uid="{1BA52ECE-26C0-489B-9DA8-F90D8E7B5CE2}"/>
    <cellStyle name="Comma 7 4 2 3 2 2 2 2" xfId="31227" xr:uid="{5DCE9DDA-5CBE-40F0-BC23-B3C9BE848D80}"/>
    <cellStyle name="Comma 7 4 2 3 2 2 2 3" xfId="30768" xr:uid="{C45D28CF-F3F7-4E67-9E26-B73EEE81ED73}"/>
    <cellStyle name="Comma 7 4 2 3 2 2 3" xfId="26588" xr:uid="{A9A6FA3A-10A1-4B81-9A71-7CB43FE46461}"/>
    <cellStyle name="Comma 7 4 2 3 2 2 4" xfId="18531" xr:uid="{C910133E-F186-4795-B306-35F8DAE47591}"/>
    <cellStyle name="Comma 7 4 2 3 2 3" xfId="10984" xr:uid="{823B96D9-B777-4448-AD31-D8BC2D6D8A43}"/>
    <cellStyle name="Comma 7 4 2 3 2 3 2" xfId="21364" xr:uid="{BEC454D6-21FA-4E5F-8080-F82A664B1815}"/>
    <cellStyle name="Comma 7 4 2 3 2 4" xfId="25568" xr:uid="{CF81D0C3-3EE6-4696-89C5-3B1856A97FDC}"/>
    <cellStyle name="Comma 7 4 2 3 2 5" xfId="15698" xr:uid="{332EB8CD-9113-4FBC-B464-DD354E16ECF1}"/>
    <cellStyle name="Comma 7 4 2 3 3" xfId="3614" xr:uid="{00000000-0005-0000-0000-0000C9020000}"/>
    <cellStyle name="Comma 7 4 2 3 4" xfId="4414" xr:uid="{4B720B26-C75C-4226-9681-0209047D1A81}"/>
    <cellStyle name="Comma 7 4 2 3 4 2" xfId="9186" xr:uid="{E632F89A-5B90-4DF6-B4A8-87869941BBE6}"/>
    <cellStyle name="Comma 7 4 2 3 4 2 2" xfId="19566" xr:uid="{3E0F7026-1F8B-4015-9B9C-9294211715B4}"/>
    <cellStyle name="Comma 7 4 2 3 4 2 3" xfId="31080" xr:uid="{F6B95315-CE84-493B-AAC8-03822C5B8988}"/>
    <cellStyle name="Comma 7 4 2 3 4 2 4" xfId="30767" xr:uid="{622C6861-D115-499C-A407-9F5AA1C65C51}"/>
    <cellStyle name="Comma 7 4 2 3 4 3" xfId="12019" xr:uid="{FA9899FA-E822-41AD-AD85-287577806EBE}"/>
    <cellStyle name="Comma 7 4 2 3 4 3 2" xfId="22399" xr:uid="{8A752706-E6EF-403A-ADAD-CC524FFEA0AD}"/>
    <cellStyle name="Comma 7 4 2 3 4 4" xfId="16733" xr:uid="{05687D9F-3A7B-4E08-8C61-4B266BFF80D4}"/>
    <cellStyle name="Comma 7 4 2 3 5" xfId="5630" xr:uid="{8655C0D7-5098-492F-88C6-7F9808A18537}"/>
    <cellStyle name="Comma 7 4 2 3 5 2" xfId="29702" xr:uid="{2CD370FC-BE89-44C6-B960-89019767396E}"/>
    <cellStyle name="Comma 7 4 2 3 5 2 2" xfId="30977" xr:uid="{AB2A1405-E9B2-4D65-9C63-84C25CAAF278}"/>
    <cellStyle name="Comma 7 4 2 3 6" xfId="24441" xr:uid="{E4AF0C8B-5284-4EFA-BE03-D51C5912C1E1}"/>
    <cellStyle name="Comma 7 4 2 3 7" xfId="13579" xr:uid="{2063385F-3AA0-4A2A-AB6F-AE53FCB5E919}"/>
    <cellStyle name="Comma 7 4 2 4" xfId="1758" xr:uid="{00000000-0005-0000-0000-0000CA020000}"/>
    <cellStyle name="Comma 7 4 2 4 2" xfId="3069" xr:uid="{00000000-0005-0000-0000-000033020000}"/>
    <cellStyle name="Comma 7 4 2 4 2 2" xfId="8149" xr:uid="{67EA87D6-BAC2-4F4C-9F76-DC111D6527C8}"/>
    <cellStyle name="Comma 7 4 2 4 2 2 2" xfId="28824" xr:uid="{81AC2B9C-6945-49EA-9AA8-627AEC46B77A}"/>
    <cellStyle name="Comma 7 4 2 4 2 2 3" xfId="27375" xr:uid="{F9B9B077-BD22-4EA8-822A-C1201A44B9CF}"/>
    <cellStyle name="Comma 7 4 2 4 2 2 4" xfId="18529" xr:uid="{2F5165DE-0F18-4DFA-9E76-C6E360EFF2DE}"/>
    <cellStyle name="Comma 7 4 2 4 2 3" xfId="10982" xr:uid="{4286A93B-BC7B-4C0B-8BA9-376812C755B5}"/>
    <cellStyle name="Comma 7 4 2 4 2 3 2" xfId="21362" xr:uid="{E620A8C8-844D-4CA0-B3E5-A5FB7B8181FD}"/>
    <cellStyle name="Comma 7 4 2 4 2 4" xfId="23863" xr:uid="{7A0B68CE-861E-4016-95DE-F4E04C840222}"/>
    <cellStyle name="Comma 7 4 2 4 2 5" xfId="15696" xr:uid="{F666E2A7-9066-44F5-BC43-15818D545E87}"/>
    <cellStyle name="Comma 7 4 2 4 3" xfId="3637" xr:uid="{00000000-0005-0000-0000-0000CA020000}"/>
    <cellStyle name="Comma 7 4 2 4 4" xfId="5631" xr:uid="{FFE912BB-055C-46DF-8818-DF8382E88359}"/>
    <cellStyle name="Comma 7 4 2 4 4 2" xfId="29958" xr:uid="{89796A6F-5040-434A-BAAD-19672D0CD23D}"/>
    <cellStyle name="Comma 7 4 2 4 5" xfId="23066" xr:uid="{769159F0-5C0D-45AD-A13C-86CDBB62F980}"/>
    <cellStyle name="Comma 7 4 2 4 6" xfId="13577" xr:uid="{9800965C-BD53-4754-868D-E5123D35909F}"/>
    <cellStyle name="Comma 7 4 2 5" xfId="1753" xr:uid="{00000000-0005-0000-0000-0000CB020000}"/>
    <cellStyle name="Comma 7 4 2 5 2" xfId="2612" xr:uid="{00000000-0005-0000-0000-000034020000}"/>
    <cellStyle name="Comma 7 4 2 5 2 2" xfId="7737" xr:uid="{264B3417-CBC5-4D83-B7A8-2F55D07895CD}"/>
    <cellStyle name="Comma 7 4 2 5 2 2 2" xfId="18117" xr:uid="{D7BC6FBF-51A4-4330-B851-3EE9DFCAB1C5}"/>
    <cellStyle name="Comma 7 4 2 5 2 3" xfId="10570" xr:uid="{4D31655A-AF45-4744-B266-007F93F7754D}"/>
    <cellStyle name="Comma 7 4 2 5 2 3 2" xfId="20950" xr:uid="{1049E83E-33B6-444A-A210-330810576F5E}"/>
    <cellStyle name="Comma 7 4 2 5 2 4" xfId="27065" xr:uid="{F1FB34C1-7873-4C6B-8ADA-ADE9CE3881D3}"/>
    <cellStyle name="Comma 7 4 2 5 2 5" xfId="26466" xr:uid="{9481BDCD-342A-4F51-B132-7DAB60CB44A7}"/>
    <cellStyle name="Comma 7 4 2 5 2 6" xfId="15284" xr:uid="{D0D03222-D2B4-4757-AF32-F9756CC6E30E}"/>
    <cellStyle name="Comma 7 4 2 5 3" xfId="3672" xr:uid="{00000000-0005-0000-0000-0000CB020000}"/>
    <cellStyle name="Comma 7 4 2 5 4" xfId="5628" xr:uid="{1C4CAF15-8B85-423C-8049-2DF4B15A9E04}"/>
    <cellStyle name="Comma 7 4 2 5 4 2" xfId="29885" xr:uid="{E23FAD94-262E-486E-AC68-65CF7F67F6ED}"/>
    <cellStyle name="Comma 7 4 2 5 5" xfId="22759" xr:uid="{63A9C5F6-EF77-4C6B-870B-B8420B9A6D50}"/>
    <cellStyle name="Comma 7 4 2 5 6" xfId="13000" xr:uid="{CC3099B8-C7CE-44FA-B70E-D2EAEDDB43B9}"/>
    <cellStyle name="Comma 7 4 2 6" xfId="2284" xr:uid="{00000000-0005-0000-0000-00002F020000}"/>
    <cellStyle name="Comma 7 4 2 6 2" xfId="7411" xr:uid="{E4C36005-5EDC-4729-A3E0-E43290015D95}"/>
    <cellStyle name="Comma 7 4 2 6 2 2" xfId="17791" xr:uid="{178E532A-F0CB-4EAF-AFBB-942C78F28E6D}"/>
    <cellStyle name="Comma 7 4 2 6 3" xfId="10244" xr:uid="{C75A9190-3FC3-47E9-9995-2DF8C9F66013}"/>
    <cellStyle name="Comma 7 4 2 6 3 2" xfId="20624" xr:uid="{54290424-A44E-4F48-B2D1-3C3BA61DA7AA}"/>
    <cellStyle name="Comma 7 4 2 6 4" xfId="22816" xr:uid="{A3D6ACC0-116F-4946-83C3-631641F8A836}"/>
    <cellStyle name="Comma 7 4 2 6 5" xfId="26015" xr:uid="{FE68FD12-9154-4AA7-A0C3-CD68D3A9D720}"/>
    <cellStyle name="Comma 7 4 2 6 6" xfId="14958" xr:uid="{6FA8B3BC-ADED-4CC2-8CC3-FFE0A1B68FE5}"/>
    <cellStyle name="Comma 7 4 2 7" xfId="3823" xr:uid="{B14658B2-FCC4-43CD-A4BC-C6FD30075BC7}"/>
    <cellStyle name="Comma 7 4 2 7 2" xfId="8656" xr:uid="{2C356EDD-54BF-4E47-B774-D6E55FADE4F0}"/>
    <cellStyle name="Comma 7 4 2 7 2 2" xfId="19036" xr:uid="{7811949C-31E2-421D-ADBF-A2352D2AA19E}"/>
    <cellStyle name="Comma 7 4 2 7 3" xfId="11489" xr:uid="{6F3A02B3-9DAA-486E-A01B-91AC2E380B47}"/>
    <cellStyle name="Comma 7 4 2 7 3 2" xfId="21869" xr:uid="{56A9FE8D-D055-4A14-AC81-A7470A84DE3E}"/>
    <cellStyle name="Comma 7 4 2 7 4" xfId="26519" xr:uid="{5FBD1249-0C3E-4921-BE51-79EA2CAC9B29}"/>
    <cellStyle name="Comma 7 4 2 7 5" xfId="27750" xr:uid="{91768008-3678-4E3B-BDC5-DF49DC87299E}"/>
    <cellStyle name="Comma 7 4 2 7 6" xfId="16203" xr:uid="{883239F2-5ACA-48AC-92E0-E80092C3F15F}"/>
    <cellStyle name="Comma 7 4 2 8" xfId="4906" xr:uid="{505D3395-F608-44BD-AEA0-71EDAA867C28}"/>
    <cellStyle name="Comma 7 4 2 8 2" xfId="14198" xr:uid="{3D6D5CD5-AE94-4527-93FF-700D5C6AF69C}"/>
    <cellStyle name="Comma 7 4 2 9" xfId="6651" xr:uid="{0A8693F1-C2C0-478E-B194-10661804C34F}"/>
    <cellStyle name="Comma 7 4 2 9 2" xfId="17031" xr:uid="{38F0DE82-D13B-40DA-9557-A7EDD7239E97}"/>
    <cellStyle name="Comma 7 4 3" xfId="518" xr:uid="{00000000-0005-0000-0000-0000CC020000}"/>
    <cellStyle name="Comma 7 4 3 10" xfId="12674" xr:uid="{E6520FE3-3C5C-4157-946D-CBA5C7996F81}"/>
    <cellStyle name="Comma 7 4 3 2" xfId="1760" xr:uid="{00000000-0005-0000-0000-0000CD020000}"/>
    <cellStyle name="Comma 7 4 3 2 2" xfId="3072" xr:uid="{00000000-0005-0000-0000-000036020000}"/>
    <cellStyle name="Comma 7 4 3 2 2 2" xfId="8152" xr:uid="{BF50235C-D9F5-4BE6-8E57-DA842ACA190A}"/>
    <cellStyle name="Comma 7 4 3 2 2 2 2" xfId="28827" xr:uid="{6BC52DD1-A91F-43FE-B3D1-B5A4132182CA}"/>
    <cellStyle name="Comma 7 4 3 2 2 2 3" xfId="26071" xr:uid="{344878CB-20EA-42C7-8ABE-B293196D2670}"/>
    <cellStyle name="Comma 7 4 3 2 2 2 4" xfId="18532" xr:uid="{D22F1899-2944-4CCB-B36A-5E8A124EFFE5}"/>
    <cellStyle name="Comma 7 4 3 2 2 3" xfId="10985" xr:uid="{9DA86617-6C52-4D0B-BB50-D655114B14BB}"/>
    <cellStyle name="Comma 7 4 3 2 2 3 2" xfId="21365" xr:uid="{0D55057B-18DB-43C2-9C52-2A25422470D3}"/>
    <cellStyle name="Comma 7 4 3 2 2 4" xfId="22742" xr:uid="{F680CB1D-9166-446B-BFD5-A9FF7876BB0F}"/>
    <cellStyle name="Comma 7 4 3 2 2 5" xfId="15699" xr:uid="{03C28C1E-303A-4C32-AADB-57485055AA2F}"/>
    <cellStyle name="Comma 7 4 3 2 3" xfId="3665" xr:uid="{00000000-0005-0000-0000-0000CD020000}"/>
    <cellStyle name="Comma 7 4 3 2 4" xfId="5632" xr:uid="{F42C1CC9-4C1E-4C09-96AA-B1331C9CE94A}"/>
    <cellStyle name="Comma 7 4 3 2 4 2" xfId="29960" xr:uid="{CBFC30DF-918A-4635-9F73-C3728EBCA183}"/>
    <cellStyle name="Comma 7 4 3 2 5" xfId="23227" xr:uid="{3B4E2DE3-9C5B-4543-9F55-002A6D0DBA63}"/>
    <cellStyle name="Comma 7 4 3 2 6" xfId="13580" xr:uid="{16383BDD-3E14-46A2-97B6-8F35987451FD}"/>
    <cellStyle name="Comma 7 4 3 3" xfId="1761" xr:uid="{00000000-0005-0000-0000-0000CE020000}"/>
    <cellStyle name="Comma 7 4 3 3 2" xfId="2681" xr:uid="{00000000-0005-0000-0000-000037020000}"/>
    <cellStyle name="Comma 7 4 3 3 2 2" xfId="7805" xr:uid="{9C8CB75C-6DD5-4A6E-8B48-84A31B9706F3}"/>
    <cellStyle name="Comma 7 4 3 3 2 2 2" xfId="18185" xr:uid="{7FFE0B91-DF7A-4B57-B83F-494585391AC3}"/>
    <cellStyle name="Comma 7 4 3 3 2 3" xfId="10638" xr:uid="{61B0738B-6FC2-483F-8B6D-B8217C9393CF}"/>
    <cellStyle name="Comma 7 4 3 3 2 3 2" xfId="21018" xr:uid="{E9091CA8-E1E0-439B-B93F-92F6CEC7289E}"/>
    <cellStyle name="Comma 7 4 3 3 2 4" xfId="15352" xr:uid="{E470E6FC-CA99-4ED1-8669-6D41E198481E}"/>
    <cellStyle name="Comma 7 4 3 3 2 5" xfId="30437" xr:uid="{B1C8CA97-8768-4B9B-AA25-B2978BD9674C}"/>
    <cellStyle name="Comma 7 4 3 3 3" xfId="3616" xr:uid="{00000000-0005-0000-0000-0000CE020000}"/>
    <cellStyle name="Comma 7 4 3 3 4" xfId="5633" xr:uid="{C0C64253-4544-4979-A07F-7EEC2FA73C74}"/>
    <cellStyle name="Comma 7 4 3 3 4 2" xfId="29906" xr:uid="{7158D19A-9FDF-4D3B-84E8-BAA5FCE634A9}"/>
    <cellStyle name="Comma 7 4 3 3 5" xfId="25521" xr:uid="{6F3732D1-E16A-4301-8E3F-B27761CF0255}"/>
    <cellStyle name="Comma 7 4 3 3 6" xfId="13091" xr:uid="{74843E64-0A04-40DD-9985-1B3D8C252F4E}"/>
    <cellStyle name="Comma 7 4 3 4" xfId="1759" xr:uid="{00000000-0005-0000-0000-0000CF020000}"/>
    <cellStyle name="Comma 7 4 3 4 2" xfId="3815" xr:uid="{D8562F3A-33C0-47DC-9768-B5E4819A23FF}"/>
    <cellStyle name="Comma 7 4 3 4 2 2" xfId="8649" xr:uid="{0C5A08FC-7258-4858-96EB-178F2F1D7D2A}"/>
    <cellStyle name="Comma 7 4 3 4 2 2 2" xfId="19029" xr:uid="{61DE5C44-A3CE-4400-870E-4156CE6AF8D3}"/>
    <cellStyle name="Comma 7 4 3 4 2 3" xfId="11482" xr:uid="{640F1C62-E8E9-475D-A089-FC636808A532}"/>
    <cellStyle name="Comma 7 4 3 4 2 3 2" xfId="21862" xr:uid="{12B6440F-867B-4044-B185-A1865D631395}"/>
    <cellStyle name="Comma 7 4 3 4 2 4" xfId="26144" xr:uid="{552BB63E-C010-4D93-B642-D969AD86307D}"/>
    <cellStyle name="Comma 7 4 3 4 2 5" xfId="28035" xr:uid="{EBF27C3A-2657-4D29-AF37-80CC896DFA93}"/>
    <cellStyle name="Comma 7 4 3 4 2 6" xfId="16196" xr:uid="{2B3F23E8-0972-4367-BA90-49DE4C62D40D}"/>
    <cellStyle name="Comma 7 4 3 4 3" xfId="24368" xr:uid="{6022CDEA-3303-4688-AF3E-2A06F16DFF68}"/>
    <cellStyle name="Comma 7 4 3 5" xfId="4130" xr:uid="{0C3AEDB6-47D3-4532-AD9F-B747C0D3D348}"/>
    <cellStyle name="Comma 7 4 3 5 2" xfId="8902" xr:uid="{A9D57613-0647-4252-A7DE-F96ACE4D2F25}"/>
    <cellStyle name="Comma 7 4 3 5 2 2" xfId="29009" xr:uid="{3223FC18-17D2-4449-8BCE-D3331DED2D0C}"/>
    <cellStyle name="Comma 7 4 3 5 2 3" xfId="28251" xr:uid="{6C9C8208-8D55-4D64-89B3-93B3A9FA53DD}"/>
    <cellStyle name="Comma 7 4 3 5 2 4" xfId="19282" xr:uid="{6A93D2D0-E2DE-4958-873C-7C9307DAE259}"/>
    <cellStyle name="Comma 7 4 3 5 2 5" xfId="31014" xr:uid="{AE91DB1F-9BFA-4E40-ABB4-055D676741C7}"/>
    <cellStyle name="Comma 7 4 3 5 3" xfId="11735" xr:uid="{5DBDEE2F-CB0E-48E9-B894-F3528BA102EF}"/>
    <cellStyle name="Comma 7 4 3 5 3 2" xfId="22115" xr:uid="{E35B95DF-9B87-4BFF-AE1A-40656154C09C}"/>
    <cellStyle name="Comma 7 4 3 5 4" xfId="24380" xr:uid="{64CB99C8-9B2C-4180-A06C-88ADD89B3129}"/>
    <cellStyle name="Comma 7 4 3 5 5" xfId="16449" xr:uid="{6D5896D9-6706-4E56-88C1-BCFB3F2F4844}"/>
    <cellStyle name="Comma 7 4 3 6" xfId="4908" xr:uid="{DA85075F-94FB-48B1-8890-E36FF3FD70B4}"/>
    <cellStyle name="Comma 7 4 3 6 2" xfId="28140" xr:uid="{4CFE3330-324B-4455-BD55-4159D7D6A5AB}"/>
    <cellStyle name="Comma 7 4 3 6 3" xfId="26162" xr:uid="{BF794F05-5DEE-469D-99FD-CB721AD9A86F}"/>
    <cellStyle name="Comma 7 4 3 6 4" xfId="14200" xr:uid="{253B09F4-F27C-4B2A-ABB8-76CC41B86518}"/>
    <cellStyle name="Comma 7 4 3 7" xfId="6653" xr:uid="{EFDA9DAE-3A68-43F3-A939-F094E59796C1}"/>
    <cellStyle name="Comma 7 4 3 7 2" xfId="27056" xr:uid="{FC4F1DFA-571F-4A4A-A501-8420725FAAB2}"/>
    <cellStyle name="Comma 7 4 3 7 3" xfId="26151" xr:uid="{E58BB649-B87C-4009-B139-0A916F21407C}"/>
    <cellStyle name="Comma 7 4 3 7 4" xfId="17033" xr:uid="{128962EE-7DCA-4045-9132-C4B3DF290F4F}"/>
    <cellStyle name="Comma 7 4 3 8" xfId="9486" xr:uid="{51EE6ED6-E2E0-4CED-910B-E529C0164812}"/>
    <cellStyle name="Comma 7 4 3 8 2" xfId="19866" xr:uid="{30253037-7FE3-4B81-8FD0-86D6676B1E60}"/>
    <cellStyle name="Comma 7 4 3 9" xfId="24010" xr:uid="{518B04B8-B99A-4BF2-90A8-E4814A881679}"/>
    <cellStyle name="Comma 7 4 4" xfId="519" xr:uid="{00000000-0005-0000-0000-0000D0020000}"/>
    <cellStyle name="Comma 7 4 4 10" xfId="13581" xr:uid="{8F87A287-EAB1-4464-80D3-D813300FA58E}"/>
    <cellStyle name="Comma 7 4 4 2" xfId="1763" xr:uid="{00000000-0005-0000-0000-0000D1020000}"/>
    <cellStyle name="Comma 7 4 4 2 2" xfId="25672" xr:uid="{87CCBCDE-2E7E-4962-9235-BD2EE4E989AF}"/>
    <cellStyle name="Comma 7 4 4 2 2 2" xfId="29794" xr:uid="{FD56B18F-F2A1-4404-84AA-2710BD5F70E9}"/>
    <cellStyle name="Comma 7 4 4 2 2 2 2" xfId="30770" xr:uid="{319C5315-1AFF-4ADF-8B9D-E9FDD8A5291F}"/>
    <cellStyle name="Comma 7 4 4 2 3" xfId="24976" xr:uid="{BAF6A2DD-6226-43D4-A684-8150AEF97C75}"/>
    <cellStyle name="Comma 7 4 4 2 4" xfId="30056" xr:uid="{75B74586-5889-4F8A-8B94-D1B0980FFA5F}"/>
    <cellStyle name="Comma 7 4 4 3" xfId="1764" xr:uid="{00000000-0005-0000-0000-0000D2020000}"/>
    <cellStyle name="Comma 7 4 4 4" xfId="1762" xr:uid="{00000000-0005-0000-0000-0000D3020000}"/>
    <cellStyle name="Comma 7 4 4 5" xfId="4415" xr:uid="{A79976AD-E645-441A-AD6C-97FE5F3FEE87}"/>
    <cellStyle name="Comma 7 4 4 5 2" xfId="9187" xr:uid="{5CEDBA4A-068F-49F2-8742-EED7FB556728}"/>
    <cellStyle name="Comma 7 4 4 5 2 2" xfId="19567" xr:uid="{C1D73A54-DF06-43E1-B02D-70138DAC0F65}"/>
    <cellStyle name="Comma 7 4 4 5 2 3" xfId="31081" xr:uid="{54FF0A26-6FC3-46E7-B541-2D3D4C7445BB}"/>
    <cellStyle name="Comma 7 4 4 5 2 4" xfId="30769" xr:uid="{9E45CC61-8D14-4306-AE88-07132C06F482}"/>
    <cellStyle name="Comma 7 4 4 5 3" xfId="12020" xr:uid="{F1F12C03-26D3-472A-A199-CA3BBADF4FF8}"/>
    <cellStyle name="Comma 7 4 4 5 3 2" xfId="22400" xr:uid="{D0600EDC-19A8-4DBE-B021-6AD9B46BC449}"/>
    <cellStyle name="Comma 7 4 4 5 4" xfId="16734" xr:uid="{E03EF074-59AE-4958-9A55-F8150CEC62AC}"/>
    <cellStyle name="Comma 7 4 4 6" xfId="4909" xr:uid="{B5894034-0CBE-4849-944D-A2145E2BA423}"/>
    <cellStyle name="Comma 7 4 4 6 2" xfId="14201" xr:uid="{E0144BC8-5106-4878-99BF-3ABA15849A30}"/>
    <cellStyle name="Comma 7 4 4 7" xfId="6654" xr:uid="{1CE7CD24-6A9B-47E4-A2C8-994D2158C902}"/>
    <cellStyle name="Comma 7 4 4 7 2" xfId="17034" xr:uid="{9A7E1A0B-0986-4842-8671-42445014E238}"/>
    <cellStyle name="Comma 7 4 4 8" xfId="9487" xr:uid="{0AFF9412-21A3-490D-997B-AFB0902370A2}"/>
    <cellStyle name="Comma 7 4 4 8 2" xfId="19867" xr:uid="{2A59CC9B-4745-4CEF-9C04-AE114DA413E5}"/>
    <cellStyle name="Comma 7 4 4 9" xfId="25012" xr:uid="{DA3D3D37-93EA-45C0-8D23-6DE1759E4E8B}"/>
    <cellStyle name="Comma 7 4 5" xfId="1765" xr:uid="{00000000-0005-0000-0000-0000D4020000}"/>
    <cellStyle name="Comma 7 4 5 2" xfId="2876" xr:uid="{00000000-0005-0000-0000-000039020000}"/>
    <cellStyle name="Comma 7 4 5 2 2" xfId="7993" xr:uid="{3436F44C-B494-4C12-B062-B05AE390F7DB}"/>
    <cellStyle name="Comma 7 4 5 2 2 2" xfId="28136" xr:uid="{C4C8EBBF-1363-4EDA-8249-8E2FAC6E891D}"/>
    <cellStyle name="Comma 7 4 5 2 2 2 2" xfId="31201" xr:uid="{C4434D6B-27E6-4DB2-B5C6-11D236A9EB9B}"/>
    <cellStyle name="Comma 7 4 5 2 2 2 3" xfId="30771" xr:uid="{5B586058-E49A-4F5A-A031-B1916C57A197}"/>
    <cellStyle name="Comma 7 4 5 2 2 3" xfId="28407" xr:uid="{A8388C42-FB4F-4E71-9665-28D8309C8F99}"/>
    <cellStyle name="Comma 7 4 5 2 2 4" xfId="18373" xr:uid="{010E3599-4041-494C-9E8B-47211047F9C8}"/>
    <cellStyle name="Comma 7 4 5 2 3" xfId="10826" xr:uid="{E234D908-EA01-4B18-A72C-F9A351E71EA5}"/>
    <cellStyle name="Comma 7 4 5 2 3 2" xfId="21206" xr:uid="{92EF256B-DCA1-4DAD-A75D-2632903337D1}"/>
    <cellStyle name="Comma 7 4 5 2 4" xfId="23630" xr:uid="{3DF51C16-BD7D-45E9-821B-7CB0DAC33938}"/>
    <cellStyle name="Comma 7 4 5 2 5" xfId="15540" xr:uid="{39C585DA-A2B8-4368-A749-A353297DF4B4}"/>
    <cellStyle name="Comma 7 4 5 3" xfId="3556" xr:uid="{00000000-0005-0000-0000-0000D4020000}"/>
    <cellStyle name="Comma 7 4 5 4" xfId="5634" xr:uid="{F25F8ABD-E47B-4ED6-8D3F-4A5C88232BBD}"/>
    <cellStyle name="Comma 7 4 5 4 2" xfId="29844" xr:uid="{4B10996F-A14C-46DD-8C2F-249591EC5D98}"/>
    <cellStyle name="Comma 7 4 5 5" xfId="24302" xr:uid="{34F8396F-3D25-4222-B311-5C22B2557EDE}"/>
    <cellStyle name="Comma 7 4 5 6" xfId="13372" xr:uid="{BD057F28-3B5C-4119-8DED-40BF81C07833}"/>
    <cellStyle name="Comma 7 4 6" xfId="1766" xr:uid="{00000000-0005-0000-0000-0000D5020000}"/>
    <cellStyle name="Comma 7 4 6 2" xfId="2449" xr:uid="{00000000-0005-0000-0000-00003A020000}"/>
    <cellStyle name="Comma 7 4 6 2 2" xfId="7574" xr:uid="{0EC8745B-CADC-4E90-A2A4-B929D2A07332}"/>
    <cellStyle name="Comma 7 4 6 2 2 2" xfId="17954" xr:uid="{8DAB496C-B792-4CAD-B564-5C584D52771C}"/>
    <cellStyle name="Comma 7 4 6 2 3" xfId="10407" xr:uid="{E940CE41-6AA0-4542-ADA4-02A6AA67B06A}"/>
    <cellStyle name="Comma 7 4 6 2 3 2" xfId="20787" xr:uid="{FD7A1908-EC3C-4637-BA0B-59DE488C5758}"/>
    <cellStyle name="Comma 7 4 6 2 4" xfId="28249" xr:uid="{97D421FA-B512-4A65-9020-4AD1C995F528}"/>
    <cellStyle name="Comma 7 4 6 2 5" xfId="27194" xr:uid="{0F71882D-9EE9-4AF9-BB8E-5D4AE3A4E7BE}"/>
    <cellStyle name="Comma 7 4 6 2 6" xfId="15121" xr:uid="{284E2CD2-1AE5-4730-B259-FED1EA434687}"/>
    <cellStyle name="Comma 7 4 6 3" xfId="3597" xr:uid="{00000000-0005-0000-0000-0000D5020000}"/>
    <cellStyle name="Comma 7 4 6 4" xfId="5635" xr:uid="{21A9B409-13AB-40F1-85E0-8DA63EC6AEB6}"/>
    <cellStyle name="Comma 7 4 6 4 2" xfId="29859" xr:uid="{805902E2-1874-4F43-B319-8A070BE8AB08}"/>
    <cellStyle name="Comma 7 4 6 5" xfId="25567" xr:uid="{10683595-BF23-4CD4-A616-26D637111E13}"/>
    <cellStyle name="Comma 7 4 6 6" xfId="12837" xr:uid="{0809ABC4-139C-4EA3-B4E0-B861784C5782}"/>
    <cellStyle name="Comma 7 4 7" xfId="1752" xr:uid="{00000000-0005-0000-0000-0000D6020000}"/>
    <cellStyle name="Comma 7 4 7 2" xfId="2203" xr:uid="{00000000-0005-0000-0000-00002E020000}"/>
    <cellStyle name="Comma 7 4 7 2 2" xfId="7330" xr:uid="{31F03D0B-5349-4749-B7D7-0B78895A88A5}"/>
    <cellStyle name="Comma 7 4 7 2 2 2" xfId="17710" xr:uid="{F4B4C7F2-E13A-4989-B108-93D02447DCAB}"/>
    <cellStyle name="Comma 7 4 7 2 3" xfId="10163" xr:uid="{BB85DFE3-E287-438D-B6A4-802C96684C4D}"/>
    <cellStyle name="Comma 7 4 7 2 3 2" xfId="20543" xr:uid="{906FE7D4-FA9C-4C0E-83E2-8D42A9C15F0F}"/>
    <cellStyle name="Comma 7 4 7 2 4" xfId="26242" xr:uid="{339CF1EF-81BC-4493-A9F7-6146948D3329}"/>
    <cellStyle name="Comma 7 4 7 2 5" xfId="27630" xr:uid="{E101F0AA-CAB3-44BF-99B8-EFD37EC09B6D}"/>
    <cellStyle name="Comma 7 4 7 2 6" xfId="14877" xr:uid="{160A4B17-A6AC-42DF-8C9C-AE7E27C74696}"/>
    <cellStyle name="Comma 7 4 7 3" xfId="3585" xr:uid="{00000000-0005-0000-0000-0000D6020000}"/>
    <cellStyle name="Comma 7 4 7 4" xfId="23782" xr:uid="{809982DD-55F7-4340-A2D8-962BFBBD17E2}"/>
    <cellStyle name="Comma 7 4 8" xfId="3871" xr:uid="{6D2C64E3-2EB5-4B5F-AB7C-2CFD353A925B}"/>
    <cellStyle name="Comma 7 4 8 2" xfId="8703" xr:uid="{418BB3BF-3B1D-4B63-9BA4-95B5E7B8F262}"/>
    <cellStyle name="Comma 7 4 8 2 2" xfId="19083" xr:uid="{6EB814DC-1EEE-4F0F-9A34-5AF4EF51B40F}"/>
    <cellStyle name="Comma 7 4 8 3" xfId="11536" xr:uid="{D5273CD8-F233-422C-8111-01D3A8CC2859}"/>
    <cellStyle name="Comma 7 4 8 3 2" xfId="21916" xr:uid="{C4937901-0BE3-44C0-B3B0-3522436B49CC}"/>
    <cellStyle name="Comma 7 4 8 4" xfId="26605" xr:uid="{208E59B3-CE85-479B-9D7C-C1E8DADA5EC0}"/>
    <cellStyle name="Comma 7 4 8 5" xfId="26556" xr:uid="{69AD928B-C453-4838-ACD3-276462F0F02B}"/>
    <cellStyle name="Comma 7 4 8 6" xfId="16250" xr:uid="{02070642-8455-4E33-9387-9A0B89000FF9}"/>
    <cellStyle name="Comma 7 4 9" xfId="4905" xr:uid="{AB73B4F1-1147-49B8-BA9C-978935F8249C}"/>
    <cellStyle name="Comma 7 4 9 2" xfId="26523" xr:uid="{A999B94A-0626-4C4E-9E27-FDD4334FC110}"/>
    <cellStyle name="Comma 7 4 9 3" xfId="26849" xr:uid="{95DD793D-BD7E-4FCF-A213-6E764638978F}"/>
    <cellStyle name="Comma 7 4 9 4" xfId="14197" xr:uid="{5569E507-C9A7-4281-98A1-8AC6F1D59175}"/>
    <cellStyle name="Comma 7 5" xfId="520" xr:uid="{00000000-0005-0000-0000-0000D7020000}"/>
    <cellStyle name="Comma 7 5 10" xfId="6655" xr:uid="{5646055F-E7BE-4976-8537-AD1E59322F6A}"/>
    <cellStyle name="Comma 7 5 10 2" xfId="17035" xr:uid="{CE0E45D4-7EE2-4722-BC34-D70527B4C2C8}"/>
    <cellStyle name="Comma 7 5 11" xfId="9488" xr:uid="{7717B620-F26A-4871-B6F1-33D9316F7E93}"/>
    <cellStyle name="Comma 7 5 11 2" xfId="19868" xr:uid="{D05A5041-035E-485E-94FC-5DD078A197C5}"/>
    <cellStyle name="Comma 7 5 12" xfId="22918" xr:uid="{69324D7E-F973-4021-B3C7-B6AD117E2B83}"/>
    <cellStyle name="Comma 7 5 13" xfId="12517" xr:uid="{37A7B014-FB51-47D1-AB9F-B6D1A1CCDEAE}"/>
    <cellStyle name="Comma 7 5 2" xfId="521" xr:uid="{00000000-0005-0000-0000-0000D8020000}"/>
    <cellStyle name="Comma 7 5 2 10" xfId="23731" xr:uid="{7271B6E7-9EC8-45ED-A39F-6A2EE9205006}"/>
    <cellStyle name="Comma 7 5 2 11" xfId="12675" xr:uid="{E3C414B1-985B-448E-A888-8F93AF525D4B}"/>
    <cellStyle name="Comma 7 5 2 2" xfId="522" xr:uid="{00000000-0005-0000-0000-0000D9020000}"/>
    <cellStyle name="Comma 7 5 2 2 2" xfId="1770" xr:uid="{00000000-0005-0000-0000-0000DA020000}"/>
    <cellStyle name="Comma 7 5 2 2 2 2" xfId="24738" xr:uid="{CE9739E2-0E6C-4012-8352-FEFC55D4E5E8}"/>
    <cellStyle name="Comma 7 5 2 2 2 2 2" xfId="29819" xr:uid="{5C6E918E-4939-45E8-B81B-2BB9443B9369}"/>
    <cellStyle name="Comma 7 5 2 2 2 2 2 2" xfId="30773" xr:uid="{8331577E-3BE0-4863-9249-C2E29EC91883}"/>
    <cellStyle name="Comma 7 5 2 2 2 3" xfId="25614" xr:uid="{E11AB7C8-071A-4B09-83C8-46783A515B04}"/>
    <cellStyle name="Comma 7 5 2 2 2 4" xfId="30057" xr:uid="{EDBA2B5F-6CEF-4901-AC0B-962DF8EC9CB1}"/>
    <cellStyle name="Comma 7 5 2 2 3" xfId="1771" xr:uid="{00000000-0005-0000-0000-0000DB020000}"/>
    <cellStyle name="Comma 7 5 2 2 3 2" xfId="27029" xr:uid="{4FA6F6FF-3998-4705-9D32-C8FCE46C3B75}"/>
    <cellStyle name="Comma 7 5 2 2 3 3" xfId="27385" xr:uid="{6C331F4C-E5CD-4B44-968E-0F45ABC4B5DD}"/>
    <cellStyle name="Comma 7 5 2 2 4" xfId="1769" xr:uid="{00000000-0005-0000-0000-0000DC020000}"/>
    <cellStyle name="Comma 7 5 2 2 5" xfId="4912" xr:uid="{292E7043-3ECC-4B86-8A68-9553D6F91E71}"/>
    <cellStyle name="Comma 7 5 2 2 5 2" xfId="26638" xr:uid="{499C625A-4CCE-4EF2-A8EA-D9B86F988028}"/>
    <cellStyle name="Comma 7 5 2 2 5 2 2" xfId="31179" xr:uid="{87B6A0FC-0A0D-4749-B9C8-431AB1B2B79E}"/>
    <cellStyle name="Comma 7 5 2 2 5 2 3" xfId="30772" xr:uid="{6B021D7B-467E-41E0-86AE-C149D8B144C3}"/>
    <cellStyle name="Comma 7 5 2 2 5 3" xfId="28694" xr:uid="{9658C0DE-99BE-4E79-987E-4296B294C41E}"/>
    <cellStyle name="Comma 7 5 2 2 5 4" xfId="14204" xr:uid="{5B1BE0DE-DB06-4CD0-9D5C-33FEDCF65142}"/>
    <cellStyle name="Comma 7 5 2 2 6" xfId="6657" xr:uid="{D1C9BAC6-1A7E-4DF8-AC19-F1503F2DB7E5}"/>
    <cellStyle name="Comma 7 5 2 2 6 2" xfId="17037" xr:uid="{F5D565DB-66DB-4426-83FE-CA2C1B834E84}"/>
    <cellStyle name="Comma 7 5 2 2 7" xfId="9490" xr:uid="{6A31CE58-6B40-4C65-BC91-7AFB0091B658}"/>
    <cellStyle name="Comma 7 5 2 2 7 2" xfId="19870" xr:uid="{0210F76D-6388-4692-9950-53EF0FA1D003}"/>
    <cellStyle name="Comma 7 5 2 2 8" xfId="23885" xr:uid="{5D62CAE4-9906-433E-88E3-AABC571647DB}"/>
    <cellStyle name="Comma 7 5 2 2 9" xfId="13582" xr:uid="{83868C91-B072-4CE9-B1C4-182C922D8C7E}"/>
    <cellStyle name="Comma 7 5 2 3" xfId="1772" xr:uid="{00000000-0005-0000-0000-0000DD020000}"/>
    <cellStyle name="Comma 7 5 2 3 2" xfId="2682" xr:uid="{00000000-0005-0000-0000-00003E020000}"/>
    <cellStyle name="Comma 7 5 2 3 2 2" xfId="7806" xr:uid="{D680A6ED-2E5B-494C-B20D-A469A372655C}"/>
    <cellStyle name="Comma 7 5 2 3 2 2 2" xfId="18186" xr:uid="{C2A50A2D-2117-475D-8CF9-BB8184BA4D36}"/>
    <cellStyle name="Comma 7 5 2 3 2 3" xfId="10639" xr:uid="{8F13F77B-5886-4B31-9A6B-6F7BBF4680C1}"/>
    <cellStyle name="Comma 7 5 2 3 2 3 2" xfId="21019" xr:uid="{806E31E5-44E7-4543-8EE7-D88714002892}"/>
    <cellStyle name="Comma 7 5 2 3 2 4" xfId="15353" xr:uid="{2B1DDC52-F985-4BDE-9709-0D693B7B1532}"/>
    <cellStyle name="Comma 7 5 2 3 2 5" xfId="30438" xr:uid="{4C69A4F6-066B-4602-A2FB-2507B99DA2D3}"/>
    <cellStyle name="Comma 7 5 2 3 3" xfId="3603" xr:uid="{00000000-0005-0000-0000-0000DD020000}"/>
    <cellStyle name="Comma 7 5 2 3 4" xfId="5636" xr:uid="{22F7C8BC-3E9A-4B2A-806B-9A80343B7F05}"/>
    <cellStyle name="Comma 7 5 2 3 4 2" xfId="29754" xr:uid="{CB335343-DFF7-47C9-BAD2-5555E0887C81}"/>
    <cellStyle name="Comma 7 5 2 3 5" xfId="24909" xr:uid="{F8A8837A-C407-4E3F-923E-3AFB3C58AF5E}"/>
    <cellStyle name="Comma 7 5 2 3 6" xfId="13093" xr:uid="{D1E8E6CF-0015-404D-A40C-C30BA51A8475}"/>
    <cellStyle name="Comma 7 5 2 4" xfId="1773" xr:uid="{00000000-0005-0000-0000-0000DE020000}"/>
    <cellStyle name="Comma 7 5 2 4 2" xfId="4660" xr:uid="{2293452D-99F2-4CAD-A165-3292E92C43D0}"/>
    <cellStyle name="Comma 7 5 2 4 2 2" xfId="9409" xr:uid="{8490B5E4-6184-4B5A-B643-0B3560AA6B22}"/>
    <cellStyle name="Comma 7 5 2 4 2 2 2" xfId="19789" xr:uid="{FCFB48EE-F3DA-40D4-827B-447D467F4461}"/>
    <cellStyle name="Comma 7 5 2 4 2 2 3" xfId="31108" xr:uid="{F6B2EA94-75BA-4FE9-BA97-825E66BAC5CD}"/>
    <cellStyle name="Comma 7 5 2 4 2 2 4" xfId="30774" xr:uid="{9413EA06-846F-4538-A8B6-AC9D9CB1956E}"/>
    <cellStyle name="Comma 7 5 2 4 2 3" xfId="12242" xr:uid="{6AD03675-E70A-43EC-8DE8-396BC8465545}"/>
    <cellStyle name="Comma 7 5 2 4 2 3 2" xfId="22622" xr:uid="{389CCCCB-5BE5-4301-9249-F53BBA9D0DA1}"/>
    <cellStyle name="Comma 7 5 2 4 2 4" xfId="26517" xr:uid="{70ABF6DC-7723-4A8F-99BB-4DB503F16498}"/>
    <cellStyle name="Comma 7 5 2 4 2 5" xfId="28687" xr:uid="{797ADB1F-1EB8-4FFC-B4C7-4F772DF04221}"/>
    <cellStyle name="Comma 7 5 2 4 2 6" xfId="16956" xr:uid="{54EA9394-C352-4F3E-8333-563BD2D23845}"/>
    <cellStyle name="Comma 7 5 2 4 3" xfId="23107" xr:uid="{4651104D-9B11-4DF9-AF50-B53CB8D8197E}"/>
    <cellStyle name="Comma 7 5 2 4 3 2" xfId="29908" xr:uid="{FC352166-CC94-4832-943B-05E380014AC4}"/>
    <cellStyle name="Comma 7 5 2 4 4" xfId="30020" xr:uid="{F9CFF630-ED37-41F2-88D7-D77DA160E269}"/>
    <cellStyle name="Comma 7 5 2 5" xfId="1768" xr:uid="{00000000-0005-0000-0000-0000DF020000}"/>
    <cellStyle name="Comma 7 5 2 5 2" xfId="22840" xr:uid="{D1DB451F-6159-4A74-9B86-700896744C6A}"/>
    <cellStyle name="Comma 7 5 2 5 3" xfId="23333" xr:uid="{93AFDCE7-C4AA-4008-818F-D54818BF790E}"/>
    <cellStyle name="Comma 7 5 2 6" xfId="4131" xr:uid="{6C3FB44E-C3DD-459C-9389-910BF7DB3F9C}"/>
    <cellStyle name="Comma 7 5 2 6 2" xfId="8903" xr:uid="{A90DD8B8-339C-4DFD-9955-5E5A304CC0C4}"/>
    <cellStyle name="Comma 7 5 2 6 2 2" xfId="19283" xr:uid="{B57EC07F-43BA-45E8-95C3-065ABF189734}"/>
    <cellStyle name="Comma 7 5 2 6 3" xfId="11736" xr:uid="{BB3C0E05-D031-4229-ABCD-7D9AF0680012}"/>
    <cellStyle name="Comma 7 5 2 6 3 2" xfId="22116" xr:uid="{EA49C380-52C9-4106-9534-2C5AB97684E3}"/>
    <cellStyle name="Comma 7 5 2 6 4" xfId="26568" xr:uid="{13B4D00C-BF5B-4937-9643-02477EBF71E3}"/>
    <cellStyle name="Comma 7 5 2 6 5" xfId="26505" xr:uid="{AFC1D15D-FE69-4DC5-A4C1-3A148A010EFD}"/>
    <cellStyle name="Comma 7 5 2 6 6" xfId="16450" xr:uid="{1ECDBD2A-CFE2-498B-8B43-F4E11D0599D1}"/>
    <cellStyle name="Comma 7 5 2 7" xfId="4911" xr:uid="{2FF2228D-1314-47F7-A649-B753533FBC8D}"/>
    <cellStyle name="Comma 7 5 2 7 2" xfId="27242" xr:uid="{C4EC5E6E-8F0B-49C6-9EB5-C71C495229DB}"/>
    <cellStyle name="Comma 7 5 2 7 3" xfId="27797" xr:uid="{6DAD2BEF-7EBF-4C6E-A116-18EA70E465FB}"/>
    <cellStyle name="Comma 7 5 2 7 4" xfId="14203" xr:uid="{4BE345BD-8721-4E6B-966D-99DA1638117A}"/>
    <cellStyle name="Comma 7 5 2 8" xfId="6656" xr:uid="{1C3ECEF6-26DB-46B5-BD5A-292C97DA5F61}"/>
    <cellStyle name="Comma 7 5 2 8 2" xfId="17036" xr:uid="{9B548DB4-02BF-4262-AC9A-890BCBFFCE8F}"/>
    <cellStyle name="Comma 7 5 2 9" xfId="9489" xr:uid="{7A9069B7-FCFB-48A7-B514-C0CD8B93DE19}"/>
    <cellStyle name="Comma 7 5 2 9 2" xfId="19869" xr:uid="{C0F14D28-BF11-45A9-8B65-1362B87914A1}"/>
    <cellStyle name="Comma 7 5 3" xfId="523" xr:uid="{00000000-0005-0000-0000-0000E0020000}"/>
    <cellStyle name="Comma 7 5 3 10" xfId="13583" xr:uid="{B1FF3BE9-35A9-4F2E-AB1A-162D9D826A92}"/>
    <cellStyle name="Comma 7 5 3 2" xfId="1775" xr:uid="{00000000-0005-0000-0000-0000E1020000}"/>
    <cellStyle name="Comma 7 5 3 2 2" xfId="22791" xr:uid="{0F83F840-92B1-4135-BB5C-61014B1EB3FA}"/>
    <cellStyle name="Comma 7 5 3 2 2 2" xfId="29798" xr:uid="{E1BC0F88-3013-4A17-86BC-D393EC6A12C2}"/>
    <cellStyle name="Comma 7 5 3 2 2 2 2" xfId="30776" xr:uid="{0405C4BC-9FA5-4E1C-AE2C-0E8E035E6E55}"/>
    <cellStyle name="Comma 7 5 3 2 3" xfId="24070" xr:uid="{8A811A5F-863A-432D-8845-82D7A335A18F}"/>
    <cellStyle name="Comma 7 5 3 2 3 2" xfId="26963" xr:uid="{ACD1A0F0-669A-46F3-822C-B3E39EEFFB34}"/>
    <cellStyle name="Comma 7 5 3 2 4" xfId="30058" xr:uid="{4003CD9E-9CDC-471A-80E3-40C67E7AE6F3}"/>
    <cellStyle name="Comma 7 5 3 3" xfId="1776" xr:uid="{00000000-0005-0000-0000-0000E2020000}"/>
    <cellStyle name="Comma 7 5 3 4" xfId="1774" xr:uid="{00000000-0005-0000-0000-0000E3020000}"/>
    <cellStyle name="Comma 7 5 3 4 2" xfId="25793" xr:uid="{C46FFFC4-5367-43D9-A0F2-883957F7948E}"/>
    <cellStyle name="Comma 7 5 3 4 3" xfId="25049" xr:uid="{B860A217-F0E0-4C8F-8370-1FADC8BB8F47}"/>
    <cellStyle name="Comma 7 5 3 5" xfId="4416" xr:uid="{C9503F72-C980-4EA6-9C7B-463E12EBFCF4}"/>
    <cellStyle name="Comma 7 5 3 5 2" xfId="9188" xr:uid="{5A1C26EA-F208-48EE-86DD-9FFC88BAFD19}"/>
    <cellStyle name="Comma 7 5 3 5 2 2" xfId="19568" xr:uid="{FCD690AC-5AC5-4154-904A-D83197D1328E}"/>
    <cellStyle name="Comma 7 5 3 5 2 3" xfId="31082" xr:uid="{D2DA8AD8-9203-46A4-840D-08F9276927A9}"/>
    <cellStyle name="Comma 7 5 3 5 2 4" xfId="30775" xr:uid="{ADEA8ABE-EF1C-4EE3-B196-098AA0C6560D}"/>
    <cellStyle name="Comma 7 5 3 5 3" xfId="12021" xr:uid="{FE1AF542-490F-455D-B3A3-CBC2CF555370}"/>
    <cellStyle name="Comma 7 5 3 5 3 2" xfId="22401" xr:uid="{00BE9369-0DF0-4924-8996-08D0CF6B80B1}"/>
    <cellStyle name="Comma 7 5 3 5 4" xfId="26389" xr:uid="{6B4CBF57-0C58-4E6E-8425-E119C9F18CE3}"/>
    <cellStyle name="Comma 7 5 3 5 5" xfId="26811" xr:uid="{2D16A3FA-6801-4321-9577-5BCA3F3D3CF6}"/>
    <cellStyle name="Comma 7 5 3 5 6" xfId="16735" xr:uid="{16B91357-5D72-4047-8D44-EA5C0437341A}"/>
    <cellStyle name="Comma 7 5 3 6" xfId="4913" xr:uid="{52DF5D1D-58FF-4F8F-A9B2-66477038F575}"/>
    <cellStyle name="Comma 7 5 3 6 2" xfId="27200" xr:uid="{6326BB40-03C3-4902-9C37-66E177A6EE9F}"/>
    <cellStyle name="Comma 7 5 3 6 3" xfId="26125" xr:uid="{8D6A2465-16E8-4E6F-A741-2AF012D9129F}"/>
    <cellStyle name="Comma 7 5 3 6 4" xfId="14205" xr:uid="{B4665CA3-479F-4BA8-B01A-97C19FE4190B}"/>
    <cellStyle name="Comma 7 5 3 7" xfId="6658" xr:uid="{1AFEB5F0-FB19-4185-86EE-541F27F587A7}"/>
    <cellStyle name="Comma 7 5 3 7 2" xfId="17038" xr:uid="{958F4867-4E4C-4A39-88B9-A6A66A6A68B3}"/>
    <cellStyle name="Comma 7 5 3 8" xfId="9491" xr:uid="{4B8908AE-1128-4C15-8990-7885F7F4F125}"/>
    <cellStyle name="Comma 7 5 3 8 2" xfId="19871" xr:uid="{57CCC8A8-3DAE-4B38-9E91-BA0D903C5B64}"/>
    <cellStyle name="Comma 7 5 3 9" xfId="25475" xr:uid="{07803372-5954-4D9E-9D44-7FB4212F89A6}"/>
    <cellStyle name="Comma 7 5 4" xfId="524" xr:uid="{00000000-0005-0000-0000-0000E4020000}"/>
    <cellStyle name="Comma 7 5 4 2" xfId="1778" xr:uid="{00000000-0005-0000-0000-0000E5020000}"/>
    <cellStyle name="Comma 7 5 4 2 2" xfId="24446" xr:uid="{BF2EC34A-698B-443F-AAE6-00CE8E0BD838}"/>
    <cellStyle name="Comma 7 5 4 2 2 2" xfId="29812" xr:uid="{ACABB38E-F2C3-4AC1-BAE5-A0B7DA0C7293}"/>
    <cellStyle name="Comma 7 5 4 2 2 2 2" xfId="30778" xr:uid="{AF40BC1E-0D28-4ADA-909F-280C9863C3CF}"/>
    <cellStyle name="Comma 7 5 4 2 3" xfId="25558" xr:uid="{57C8C355-B884-4ABB-8802-01C4ABA7B528}"/>
    <cellStyle name="Comma 7 5 4 2 4" xfId="30038" xr:uid="{2590A26D-2BC3-46D2-9CBC-376320D777B3}"/>
    <cellStyle name="Comma 7 5 4 3" xfId="1779" xr:uid="{00000000-0005-0000-0000-0000E6020000}"/>
    <cellStyle name="Comma 7 5 4 4" xfId="1777" xr:uid="{00000000-0005-0000-0000-0000E7020000}"/>
    <cellStyle name="Comma 7 5 4 5" xfId="4914" xr:uid="{DB919833-4F3D-4DD0-92E0-182B07EEBA4A}"/>
    <cellStyle name="Comma 7 5 4 5 2" xfId="14206" xr:uid="{40ACD453-DF55-4FFD-A391-5CE1BDDCA524}"/>
    <cellStyle name="Comma 7 5 4 5 2 2" xfId="31115" xr:uid="{AFD7E339-6562-4166-B7E4-17A96787670E}"/>
    <cellStyle name="Comma 7 5 4 5 2 3" xfId="30777" xr:uid="{171CD150-B758-49E1-ADA7-FED0D3CB3AFB}"/>
    <cellStyle name="Comma 7 5 4 6" xfId="6659" xr:uid="{3A3D3219-E4C3-4D65-9D99-82110F79AA60}"/>
    <cellStyle name="Comma 7 5 4 6 2" xfId="17039" xr:uid="{279B2CF0-A082-4FCF-9AAF-773691DA413F}"/>
    <cellStyle name="Comma 7 5 4 7" xfId="9492" xr:uid="{FCA469A8-8931-48F6-926A-41861DF39F45}"/>
    <cellStyle name="Comma 7 5 4 7 2" xfId="19872" xr:uid="{55A2D2CF-771F-45C4-8325-93696FF6CA25}"/>
    <cellStyle name="Comma 7 5 4 8" xfId="22754" xr:uid="{A900A73F-8391-41AF-A37D-A96D0AAB769A}"/>
    <cellStyle name="Comma 7 5 4 9" xfId="13373" xr:uid="{5991FD6E-E04B-4B1E-8779-90B5E1B3389E}"/>
    <cellStyle name="Comma 7 5 5" xfId="1780" xr:uid="{00000000-0005-0000-0000-0000E8020000}"/>
    <cellStyle name="Comma 7 5 5 2" xfId="2509" xr:uid="{00000000-0005-0000-0000-000041020000}"/>
    <cellStyle name="Comma 7 5 5 2 2" xfId="7634" xr:uid="{8BD04E5F-2AF6-4CAB-B0E4-9422C199D6EF}"/>
    <cellStyle name="Comma 7 5 5 2 2 2" xfId="18014" xr:uid="{1522A619-7A17-43D7-9F68-0A37B7D1ACB6}"/>
    <cellStyle name="Comma 7 5 5 2 3" xfId="10467" xr:uid="{F92458F7-2A4F-44FD-AEF2-734C921800EA}"/>
    <cellStyle name="Comma 7 5 5 2 3 2" xfId="20847" xr:uid="{AC8B4F3C-0517-4D8B-A400-6A262C563C4C}"/>
    <cellStyle name="Comma 7 5 5 2 4" xfId="15181" xr:uid="{C2388372-8FDB-4F2C-93F5-96DE42466C4F}"/>
    <cellStyle name="Comma 7 5 5 2 5" xfId="30439" xr:uid="{03E98A0F-5295-4006-9775-DC44882EA57A}"/>
    <cellStyle name="Comma 7 5 5 3" xfId="3667" xr:uid="{00000000-0005-0000-0000-0000E8020000}"/>
    <cellStyle name="Comma 7 5 5 4" xfId="5637" xr:uid="{549DF708-A440-479B-B2F3-1DB44B4EF640}"/>
    <cellStyle name="Comma 7 5 5 4 2" xfId="29845" xr:uid="{0CCCBC86-3CE8-47B5-9F99-C8ED5F9D97B3}"/>
    <cellStyle name="Comma 7 5 5 5" xfId="23829" xr:uid="{7ABF10FD-54AF-4FCB-A30B-74C19BFAC23C}"/>
    <cellStyle name="Comma 7 5 5 6" xfId="12897" xr:uid="{2299A01D-B91F-4761-845C-904B07E66C70}"/>
    <cellStyle name="Comma 7 5 6" xfId="1781" xr:uid="{00000000-0005-0000-0000-0000E9020000}"/>
    <cellStyle name="Comma 7 5 6 2" xfId="2285" xr:uid="{00000000-0005-0000-0000-00003B020000}"/>
    <cellStyle name="Comma 7 5 6 2 2" xfId="7412" xr:uid="{96301E53-3181-48FB-8AC6-3E2E435B2651}"/>
    <cellStyle name="Comma 7 5 6 2 2 2" xfId="17792" xr:uid="{E5BBB9F5-82C1-44B3-AB90-B6D07CA561EC}"/>
    <cellStyle name="Comma 7 5 6 2 3" xfId="10245" xr:uid="{1C344A61-EF6C-4749-8CC5-F367E86BAEC6}"/>
    <cellStyle name="Comma 7 5 6 2 3 2" xfId="20625" xr:uid="{6F00D7DF-26C0-4026-B970-FCDB35570BB5}"/>
    <cellStyle name="Comma 7 5 6 2 4" xfId="26703" xr:uid="{25367A79-03FE-4E99-A6D9-B39A4C021B71}"/>
    <cellStyle name="Comma 7 5 6 2 5" xfId="28077" xr:uid="{81956DED-55C2-46FF-BA51-2B1FE576EDA6}"/>
    <cellStyle name="Comma 7 5 6 2 6" xfId="14959" xr:uid="{1FC506FA-B02F-4406-BE5D-1A0AB0002CD6}"/>
    <cellStyle name="Comma 7 5 6 3" xfId="3708" xr:uid="{00000000-0005-0000-0000-0000E9020000}"/>
    <cellStyle name="Comma 7 5 6 4" xfId="23748" xr:uid="{28F6DA41-D61A-4D0F-9CA7-CAF5D179111F}"/>
    <cellStyle name="Comma 7 5 6 4 2" xfId="29871" xr:uid="{1E50365E-F381-4A78-9DEE-85DE002A0ED4}"/>
    <cellStyle name="Comma 7 5 6 5" xfId="30001" xr:uid="{2C6228CA-1ACB-48D5-AC98-48ED27FB57CC}"/>
    <cellStyle name="Comma 7 5 7" xfId="1767" xr:uid="{00000000-0005-0000-0000-0000EA020000}"/>
    <cellStyle name="Comma 7 5 7 2" xfId="25767" xr:uid="{F584A0C8-D732-472C-8BC3-DCA82A4452C1}"/>
    <cellStyle name="Comma 7 5 7 3" xfId="24311" xr:uid="{DE1C596D-9290-445D-A960-F019D4EBE472}"/>
    <cellStyle name="Comma 7 5 8" xfId="3872" xr:uid="{48CD740C-5852-4F71-8415-A59533214287}"/>
    <cellStyle name="Comma 7 5 8 2" xfId="8704" xr:uid="{2092291F-6D19-473F-B830-5642A321C9E0}"/>
    <cellStyle name="Comma 7 5 8 2 2" xfId="19084" xr:uid="{3C3C96BC-C15B-42E8-A25D-DFE52D72489C}"/>
    <cellStyle name="Comma 7 5 8 3" xfId="11537" xr:uid="{45226AFF-2E75-4335-B2ED-828ECCDB1B2E}"/>
    <cellStyle name="Comma 7 5 8 3 2" xfId="21917" xr:uid="{3BD3D099-5148-4FEB-9872-FEC1BB64264A}"/>
    <cellStyle name="Comma 7 5 8 4" xfId="27226" xr:uid="{9D9EC285-B6D7-4808-A5A5-F2B84F97DB89}"/>
    <cellStyle name="Comma 7 5 8 5" xfId="26602" xr:uid="{EA04B149-B8A8-46AB-8B5F-D3490B78CF45}"/>
    <cellStyle name="Comma 7 5 8 6" xfId="16251" xr:uid="{0F497EE2-3708-464E-B533-49B9C695DDE7}"/>
    <cellStyle name="Comma 7 5 9" xfId="4910" xr:uid="{EFAE726E-D909-4F3A-A93D-88D212696C5B}"/>
    <cellStyle name="Comma 7 5 9 2" xfId="27479" xr:uid="{5BA3817F-2561-481C-A447-26DAD1F5D2D1}"/>
    <cellStyle name="Comma 7 5 9 3" xfId="28117" xr:uid="{F59C1B3D-7808-45AB-A87E-F0FFD805067B}"/>
    <cellStyle name="Comma 7 5 9 4" xfId="14202" xr:uid="{F41FDCFE-A946-4145-AE37-811A2338AAC6}"/>
    <cellStyle name="Comma 7 6" xfId="525" xr:uid="{00000000-0005-0000-0000-0000EB020000}"/>
    <cellStyle name="Comma 7 6 10" xfId="6660" xr:uid="{3C922A1C-3EDF-4ADB-BCF9-4AAAD0AD9E0B}"/>
    <cellStyle name="Comma 7 6 10 2" xfId="17040" xr:uid="{7F79C41C-4C72-473D-8C7E-2F2111D1976D}"/>
    <cellStyle name="Comma 7 6 11" xfId="9493" xr:uid="{64755B39-2642-4500-B52C-9B7320D95F8E}"/>
    <cellStyle name="Comma 7 6 11 2" xfId="19873" xr:uid="{DFB4B661-D0C2-4C9C-98F4-4E5EC8E5A97B}"/>
    <cellStyle name="Comma 7 6 12" xfId="23726" xr:uid="{5BEAD8CD-3BBE-4F24-849F-DEB87F170612}"/>
    <cellStyle name="Comma 7 6 13" xfId="12518" xr:uid="{30036AA6-4C98-40E0-9CD5-00847A39A7FB}"/>
    <cellStyle name="Comma 7 6 2" xfId="526" xr:uid="{00000000-0005-0000-0000-0000EC020000}"/>
    <cellStyle name="Comma 7 6 2 10" xfId="25114" xr:uid="{814FE15A-4D33-47EF-8D30-EACB30C37661}"/>
    <cellStyle name="Comma 7 6 2 11" xfId="12676" xr:uid="{6724AC7A-9AE5-497A-A10F-2236E9674140}"/>
    <cellStyle name="Comma 7 6 2 2" xfId="527" xr:uid="{00000000-0005-0000-0000-0000ED020000}"/>
    <cellStyle name="Comma 7 6 2 2 2" xfId="1785" xr:uid="{00000000-0005-0000-0000-0000EE020000}"/>
    <cellStyle name="Comma 7 6 2 2 2 2" xfId="24579" xr:uid="{5DC6A7E0-F1A5-4CA2-B4F1-40AE2DEBE743}"/>
    <cellStyle name="Comma 7 6 2 2 2 2 2" xfId="29799" xr:uid="{6530A366-0929-4E11-BB5C-1247AF3904CA}"/>
    <cellStyle name="Comma 7 6 2 2 2 2 2 2" xfId="30780" xr:uid="{CD5614D8-BFEE-49F5-8B7B-9193CFB74C10}"/>
    <cellStyle name="Comma 7 6 2 2 2 3" xfId="23933" xr:uid="{E36F713B-902C-474C-93D2-2A68907E4954}"/>
    <cellStyle name="Comma 7 6 2 2 2 4" xfId="30059" xr:uid="{01672D53-D010-430C-A056-32DE89E2A64E}"/>
    <cellStyle name="Comma 7 6 2 2 3" xfId="1786" xr:uid="{00000000-0005-0000-0000-0000EF020000}"/>
    <cellStyle name="Comma 7 6 2 2 3 2" xfId="28555" xr:uid="{5E0339E1-F027-4441-B67C-359CFFC3FA81}"/>
    <cellStyle name="Comma 7 6 2 2 3 3" xfId="26687" xr:uid="{49DBD4AD-E167-4C32-A3F1-77C9BEF24AA4}"/>
    <cellStyle name="Comma 7 6 2 2 4" xfId="1784" xr:uid="{00000000-0005-0000-0000-0000F0020000}"/>
    <cellStyle name="Comma 7 6 2 2 5" xfId="4917" xr:uid="{568104A5-BF9E-4CAB-8466-A723EBB6FFCC}"/>
    <cellStyle name="Comma 7 6 2 2 5 2" xfId="27422" xr:uid="{6D27C4D8-3DCA-45E9-B4AB-2A98FB1E5EE5}"/>
    <cellStyle name="Comma 7 6 2 2 5 2 2" xfId="31190" xr:uid="{5D3FFA2F-4D53-434E-94A8-7F717C58A0F3}"/>
    <cellStyle name="Comma 7 6 2 2 5 2 3" xfId="30779" xr:uid="{1CC38D04-CD23-46B7-BB5E-CB53C7761DA1}"/>
    <cellStyle name="Comma 7 6 2 2 5 3" xfId="27496" xr:uid="{C946227B-FD3C-4022-B083-3E43AC2359BB}"/>
    <cellStyle name="Comma 7 6 2 2 5 4" xfId="14209" xr:uid="{E793957B-5283-40B1-A140-FAE3C320445E}"/>
    <cellStyle name="Comma 7 6 2 2 6" xfId="6662" xr:uid="{08D01A92-D402-4010-8F82-1B92687A9318}"/>
    <cellStyle name="Comma 7 6 2 2 6 2" xfId="17042" xr:uid="{2B0FA746-237E-4BCF-9749-FA783E15E6B1}"/>
    <cellStyle name="Comma 7 6 2 2 7" xfId="9495" xr:uid="{CB4BEAF8-8EA1-4E64-B2B4-DB3E3BE6CFC4}"/>
    <cellStyle name="Comma 7 6 2 2 7 2" xfId="19875" xr:uid="{D7BF4F8A-54A9-412F-8ACF-CC7A9377CEF4}"/>
    <cellStyle name="Comma 7 6 2 2 8" xfId="23650" xr:uid="{46A5AAB7-7F4C-49F6-98ED-6349F507F456}"/>
    <cellStyle name="Comma 7 6 2 2 9" xfId="13584" xr:uid="{BF096EB4-D816-419A-A0CF-AECE1917DBF7}"/>
    <cellStyle name="Comma 7 6 2 3" xfId="1787" xr:uid="{00000000-0005-0000-0000-0000F1020000}"/>
    <cellStyle name="Comma 7 6 2 3 2" xfId="2683" xr:uid="{00000000-0005-0000-0000-000045020000}"/>
    <cellStyle name="Comma 7 6 2 3 2 2" xfId="7807" xr:uid="{BF3D237B-7A5C-4AAA-888F-27E9372A55C6}"/>
    <cellStyle name="Comma 7 6 2 3 2 2 2" xfId="18187" xr:uid="{C7FBD44B-FA60-4D74-A7B2-1672FA506946}"/>
    <cellStyle name="Comma 7 6 2 3 2 3" xfId="10640" xr:uid="{6E4FC81E-5D87-4568-B43B-22C6D3B722B4}"/>
    <cellStyle name="Comma 7 6 2 3 2 3 2" xfId="21020" xr:uid="{4C3A11D8-3CA8-4B93-8360-3532C16154E6}"/>
    <cellStyle name="Comma 7 6 2 3 2 4" xfId="15354" xr:uid="{F5ABC2AE-96BF-4503-97DF-050751112AFA}"/>
    <cellStyle name="Comma 7 6 2 3 2 5" xfId="30440" xr:uid="{D87D8F3D-F43C-41C0-8037-C1D88E2C0419}"/>
    <cellStyle name="Comma 7 6 2 3 3" xfId="3617" xr:uid="{00000000-0005-0000-0000-0000F1020000}"/>
    <cellStyle name="Comma 7 6 2 3 4" xfId="5638" xr:uid="{A859882B-B923-4E27-B0EB-8C0E2A828252}"/>
    <cellStyle name="Comma 7 6 2 3 4 2" xfId="29755" xr:uid="{2383F154-FBC3-4396-AA20-4E3ACC12478B}"/>
    <cellStyle name="Comma 7 6 2 3 5" xfId="24407" xr:uid="{EC228E64-B2C8-4AC7-BE4E-D17338AB1515}"/>
    <cellStyle name="Comma 7 6 2 3 6" xfId="13094" xr:uid="{C208DBAA-B733-4EC3-AE62-2CF8D1447AE0}"/>
    <cellStyle name="Comma 7 6 2 4" xfId="1788" xr:uid="{00000000-0005-0000-0000-0000F2020000}"/>
    <cellStyle name="Comma 7 6 2 4 2" xfId="4663" xr:uid="{50E6BFA1-74EF-4B19-9EE4-646816D6291E}"/>
    <cellStyle name="Comma 7 6 2 4 2 2" xfId="9411" xr:uid="{6712593D-4D90-4972-B5EA-F02A2074CDB3}"/>
    <cellStyle name="Comma 7 6 2 4 2 2 2" xfId="19791" xr:uid="{8E197436-3704-4568-9E55-6040B877C7C6}"/>
    <cellStyle name="Comma 7 6 2 4 2 2 3" xfId="31109" xr:uid="{53BB95EB-C7DA-4A8C-A4C2-E7F1D2015036}"/>
    <cellStyle name="Comma 7 6 2 4 2 2 4" xfId="30781" xr:uid="{BFE3B2AC-07A6-4004-A56B-5447B1DA410D}"/>
    <cellStyle name="Comma 7 6 2 4 2 3" xfId="12244" xr:uid="{3CB18AEA-CAC2-4D64-9896-F6D9491787E4}"/>
    <cellStyle name="Comma 7 6 2 4 2 3 2" xfId="22624" xr:uid="{0DAC3779-A367-4685-9318-BD1DC710C257}"/>
    <cellStyle name="Comma 7 6 2 4 2 4" xfId="25843" xr:uid="{90FCDCF5-0E73-428A-AD01-8BD32EE7A20A}"/>
    <cellStyle name="Comma 7 6 2 4 2 5" xfId="26943" xr:uid="{FDEAC753-4E39-4E73-BA38-3471ED455783}"/>
    <cellStyle name="Comma 7 6 2 4 2 6" xfId="16958" xr:uid="{FB80DAFC-A2F7-40F0-AB68-3C4DEBDA971E}"/>
    <cellStyle name="Comma 7 6 2 4 3" xfId="23502" xr:uid="{04889AB2-5596-4889-95C2-683574FB893B}"/>
    <cellStyle name="Comma 7 6 2 4 3 2" xfId="29909" xr:uid="{A56ADC01-A341-4692-A5BD-408AA86B465C}"/>
    <cellStyle name="Comma 7 6 2 4 4" xfId="30021" xr:uid="{038B0F77-68FE-441B-A2D7-3E607D8FBD3E}"/>
    <cellStyle name="Comma 7 6 2 5" xfId="1783" xr:uid="{00000000-0005-0000-0000-0000F3020000}"/>
    <cellStyle name="Comma 7 6 2 5 2" xfId="25693" xr:uid="{43A0D14E-D700-4A27-B4AB-31B149617AFF}"/>
    <cellStyle name="Comma 7 6 2 5 3" xfId="24098" xr:uid="{54D0671A-307C-4728-BC97-C34C5ECF5973}"/>
    <cellStyle name="Comma 7 6 2 6" xfId="4132" xr:uid="{F945E186-3247-4F6C-B426-F7EFD44BCD80}"/>
    <cellStyle name="Comma 7 6 2 6 2" xfId="8904" xr:uid="{DE90C64F-E618-43DD-89D7-72CB5AD9AA83}"/>
    <cellStyle name="Comma 7 6 2 6 2 2" xfId="19284" xr:uid="{10632414-1D65-4747-948E-6E1245FE22D9}"/>
    <cellStyle name="Comma 7 6 2 6 3" xfId="11737" xr:uid="{5AB719FF-2D36-40CA-B87B-E0EEB0F6B2A4}"/>
    <cellStyle name="Comma 7 6 2 6 3 2" xfId="22117" xr:uid="{EF699C44-1A09-41A7-875A-469875BB7530}"/>
    <cellStyle name="Comma 7 6 2 6 4" xfId="27115" xr:uid="{E4AFD861-E5CC-47DE-95E7-34710AD78800}"/>
    <cellStyle name="Comma 7 6 2 6 5" xfId="26443" xr:uid="{5506A1C8-F541-44DE-857E-8369B4475383}"/>
    <cellStyle name="Comma 7 6 2 6 6" xfId="16451" xr:uid="{6857E195-9D92-4D19-A4E3-236B3934BF3B}"/>
    <cellStyle name="Comma 7 6 2 7" xfId="4916" xr:uid="{FE403337-2F0D-4875-BE3F-AE4E3512D1C4}"/>
    <cellStyle name="Comma 7 6 2 7 2" xfId="27184" xr:uid="{223CDA76-39A1-462B-B62D-67B01570377D}"/>
    <cellStyle name="Comma 7 6 2 7 3" xfId="25875" xr:uid="{2EA461FC-8742-4111-9649-6F3E9C6FB2B2}"/>
    <cellStyle name="Comma 7 6 2 7 4" xfId="14208" xr:uid="{3D7978FF-A8A6-4159-87A7-1406E29B3FFC}"/>
    <cellStyle name="Comma 7 6 2 8" xfId="6661" xr:uid="{6BFB99A7-C150-4A32-91F9-F00DD3F6570A}"/>
    <cellStyle name="Comma 7 6 2 8 2" xfId="17041" xr:uid="{E695DF8E-2F2C-42CB-86B7-745C00487F72}"/>
    <cellStyle name="Comma 7 6 2 9" xfId="9494" xr:uid="{9FEF4260-B3EB-478D-9250-28C108D44304}"/>
    <cellStyle name="Comma 7 6 2 9 2" xfId="19874" xr:uid="{994A1F05-8638-445F-81D5-DDF77F57B939}"/>
    <cellStyle name="Comma 7 6 3" xfId="528" xr:uid="{00000000-0005-0000-0000-0000F4020000}"/>
    <cellStyle name="Comma 7 6 3 10" xfId="13585" xr:uid="{56574CA9-3593-4025-BED2-E7C628883E83}"/>
    <cellStyle name="Comma 7 6 3 2" xfId="1790" xr:uid="{00000000-0005-0000-0000-0000F5020000}"/>
    <cellStyle name="Comma 7 6 3 2 2" xfId="22750" xr:uid="{593812E3-2DDF-4E3E-AF86-94AFED44583B}"/>
    <cellStyle name="Comma 7 6 3 2 2 2" xfId="29806" xr:uid="{C1CE4960-82BB-4DAF-BD8F-C3EF7E964D61}"/>
    <cellStyle name="Comma 7 6 3 2 2 2 2" xfId="30783" xr:uid="{05E51192-649A-411F-9AB3-46D1F40C9C68}"/>
    <cellStyle name="Comma 7 6 3 2 3" xfId="25624" xr:uid="{EF760203-0895-4660-ABBE-998EE7974075}"/>
    <cellStyle name="Comma 7 6 3 2 3 2" xfId="26188" xr:uid="{817FEF4E-F9EF-4ACF-AE83-5398CABA09AF}"/>
    <cellStyle name="Comma 7 6 3 2 4" xfId="30060" xr:uid="{A2F331B9-7AA9-4AC8-AD6F-60544D09BFCC}"/>
    <cellStyle name="Comma 7 6 3 3" xfId="1791" xr:uid="{00000000-0005-0000-0000-0000F6020000}"/>
    <cellStyle name="Comma 7 6 3 4" xfId="1789" xr:uid="{00000000-0005-0000-0000-0000F7020000}"/>
    <cellStyle name="Comma 7 6 3 4 2" xfId="26137" xr:uid="{E6EA9670-01AD-4097-8942-F95C02BBB311}"/>
    <cellStyle name="Comma 7 6 3 4 3" xfId="27842" xr:uid="{2083A926-FFA6-4312-9EFE-62A3FA2AB227}"/>
    <cellStyle name="Comma 7 6 3 5" xfId="4417" xr:uid="{17EE87F9-E15C-49D6-B698-675BFE4FD544}"/>
    <cellStyle name="Comma 7 6 3 5 2" xfId="9189" xr:uid="{B9F2C594-CA1B-4D92-82B7-FE9881B6570F}"/>
    <cellStyle name="Comma 7 6 3 5 2 2" xfId="19569" xr:uid="{8CB3C512-BA74-4514-9D59-133ED75F9BC5}"/>
    <cellStyle name="Comma 7 6 3 5 2 3" xfId="31083" xr:uid="{5B1F8756-6123-46BD-9F5C-3032651408D7}"/>
    <cellStyle name="Comma 7 6 3 5 2 4" xfId="30782" xr:uid="{75EF5744-0076-4620-A6E4-89D8800440B2}"/>
    <cellStyle name="Comma 7 6 3 5 3" xfId="12022" xr:uid="{6457D9C0-646F-48BD-A790-54F396FCF5C2}"/>
    <cellStyle name="Comma 7 6 3 5 3 2" xfId="22402" xr:uid="{2AE34014-F6E9-43B0-A9B5-3B3CA21E8788}"/>
    <cellStyle name="Comma 7 6 3 5 4" xfId="28329" xr:uid="{182E924A-FF7E-42F9-9D6F-3A88F64A8DB2}"/>
    <cellStyle name="Comma 7 6 3 5 5" xfId="26326" xr:uid="{F635D046-8281-43E0-AD08-5830F511022A}"/>
    <cellStyle name="Comma 7 6 3 5 6" xfId="16736" xr:uid="{F9D2678E-A41C-40F6-972B-1B0C4D2A6423}"/>
    <cellStyle name="Comma 7 6 3 6" xfId="4918" xr:uid="{33EFC1D5-54EB-4630-90A0-666D9DDD8F4A}"/>
    <cellStyle name="Comma 7 6 3 6 2" xfId="27262" xr:uid="{3DBEA452-D5B7-4573-9611-B22636B32724}"/>
    <cellStyle name="Comma 7 6 3 6 3" xfId="27856" xr:uid="{18868A69-83E5-43C1-B06F-3600A8F65256}"/>
    <cellStyle name="Comma 7 6 3 6 4" xfId="14210" xr:uid="{9E573F68-FCB4-4BA3-B42E-E92861EC75F0}"/>
    <cellStyle name="Comma 7 6 3 7" xfId="6663" xr:uid="{7052F44D-9F59-41BC-8F0E-03F9C92B062F}"/>
    <cellStyle name="Comma 7 6 3 7 2" xfId="17043" xr:uid="{C390A5C7-FDCB-42E1-917F-5CF360D52B23}"/>
    <cellStyle name="Comma 7 6 3 8" xfId="9496" xr:uid="{EA7EDDA5-DEB2-4B2A-B71E-B6740F9D6D4A}"/>
    <cellStyle name="Comma 7 6 3 8 2" xfId="19876" xr:uid="{B355EA29-EC2F-469C-A830-D4B3E64D5A5E}"/>
    <cellStyle name="Comma 7 6 3 9" xfId="23263" xr:uid="{C9357FCF-C68B-423E-8713-5590C530334C}"/>
    <cellStyle name="Comma 7 6 4" xfId="529" xr:uid="{00000000-0005-0000-0000-0000F8020000}"/>
    <cellStyle name="Comma 7 6 4 2" xfId="1793" xr:uid="{00000000-0005-0000-0000-0000F9020000}"/>
    <cellStyle name="Comma 7 6 4 2 2" xfId="23916" xr:uid="{461306F4-CC51-41EF-898A-E9488C332240}"/>
    <cellStyle name="Comma 7 6 4 2 2 2" xfId="29810" xr:uid="{57D54F67-70B5-4496-B67A-CCD271CE0A1A}"/>
    <cellStyle name="Comma 7 6 4 2 2 2 2" xfId="30785" xr:uid="{275B49E3-BA19-4808-AF0E-992BAD75E9CA}"/>
    <cellStyle name="Comma 7 6 4 2 3" xfId="24293" xr:uid="{089D13FD-4729-4D15-80E1-E28074858099}"/>
    <cellStyle name="Comma 7 6 4 2 4" xfId="30039" xr:uid="{3CAEEE8B-0AAD-4E47-8D9D-7B15CA8A6CF5}"/>
    <cellStyle name="Comma 7 6 4 3" xfId="1794" xr:uid="{00000000-0005-0000-0000-0000FA020000}"/>
    <cellStyle name="Comma 7 6 4 4" xfId="1792" xr:uid="{00000000-0005-0000-0000-0000FB020000}"/>
    <cellStyle name="Comma 7 6 4 5" xfId="4919" xr:uid="{2C77362A-6873-444E-B14C-FAA30BCA57CB}"/>
    <cellStyle name="Comma 7 6 4 5 2" xfId="14211" xr:uid="{C6C22BA0-4EEC-40BF-9A2B-ECD4F30E0328}"/>
    <cellStyle name="Comma 7 6 4 5 2 2" xfId="31116" xr:uid="{108BB9CF-32ED-4F0D-84FA-ED3968C16286}"/>
    <cellStyle name="Comma 7 6 4 5 2 3" xfId="30784" xr:uid="{0C9D9E98-C376-4509-99C7-461FA0F154D1}"/>
    <cellStyle name="Comma 7 6 4 6" xfId="6664" xr:uid="{B5D98CB2-C2F7-4A23-B0A0-CAFC738FBDA2}"/>
    <cellStyle name="Comma 7 6 4 6 2" xfId="17044" xr:uid="{CB0A4849-9D34-4D9C-828B-FA1FD7A9C39E}"/>
    <cellStyle name="Comma 7 6 4 7" xfId="9497" xr:uid="{A7F82291-B191-4B31-9A00-3C33733B7CDB}"/>
    <cellStyle name="Comma 7 6 4 7 2" xfId="19877" xr:uid="{895531C1-A89E-4C95-A546-1604F409EE1B}"/>
    <cellStyle name="Comma 7 6 4 8" xfId="23398" xr:uid="{1B88D223-F22D-4CD0-9B37-64E4FFB2E99C}"/>
    <cellStyle name="Comma 7 6 4 9" xfId="13374" xr:uid="{D6DEE421-8356-4C29-8B02-F990C6140E48}"/>
    <cellStyle name="Comma 7 6 5" xfId="1795" xr:uid="{00000000-0005-0000-0000-0000FC020000}"/>
    <cellStyle name="Comma 7 6 5 2" xfId="2572" xr:uid="{00000000-0005-0000-0000-000048020000}"/>
    <cellStyle name="Comma 7 6 5 2 2" xfId="7697" xr:uid="{214766C4-5442-4056-BBCF-25EFC9D14903}"/>
    <cellStyle name="Comma 7 6 5 2 2 2" xfId="18077" xr:uid="{7ABFEC52-D2E5-4E24-985B-B77C47CD40DF}"/>
    <cellStyle name="Comma 7 6 5 2 3" xfId="10530" xr:uid="{E4338EB2-8C0F-49BC-AB64-1C26551D1A54}"/>
    <cellStyle name="Comma 7 6 5 2 3 2" xfId="20910" xr:uid="{EE5AFDC6-F44C-47C9-AC73-44AAC855D5F6}"/>
    <cellStyle name="Comma 7 6 5 2 4" xfId="15244" xr:uid="{091C491E-3118-48B7-8179-E6285792460D}"/>
    <cellStyle name="Comma 7 6 5 2 5" xfId="30441" xr:uid="{F7FA1887-1CFD-4A77-A944-6246311872AB}"/>
    <cellStyle name="Comma 7 6 5 3" xfId="2062" xr:uid="{00000000-0005-0000-0000-0000FC020000}"/>
    <cellStyle name="Comma 7 6 5 4" xfId="5639" xr:uid="{E6B8AE12-F1B5-499A-8F3E-004979DA9C30}"/>
    <cellStyle name="Comma 7 6 5 4 2" xfId="29846" xr:uid="{7BBD256C-B730-43AF-815C-82C21BC38304}"/>
    <cellStyle name="Comma 7 6 5 5" xfId="23315" xr:uid="{186F7AEF-2327-4ED2-96ED-D56E6A0454EA}"/>
    <cellStyle name="Comma 7 6 5 6" xfId="12960" xr:uid="{E7DC528C-F130-4FF3-A64C-873FB2F5F56E}"/>
    <cellStyle name="Comma 7 6 6" xfId="1796" xr:uid="{00000000-0005-0000-0000-0000FD020000}"/>
    <cellStyle name="Comma 7 6 6 2" xfId="2286" xr:uid="{00000000-0005-0000-0000-000042020000}"/>
    <cellStyle name="Comma 7 6 6 2 2" xfId="7413" xr:uid="{DC0BA885-AAD0-406B-8C49-1F80B01D3139}"/>
    <cellStyle name="Comma 7 6 6 2 2 2" xfId="17793" xr:uid="{097FC72B-A4B1-41F1-89FA-E497A9C55EB6}"/>
    <cellStyle name="Comma 7 6 6 2 3" xfId="10246" xr:uid="{519F6ED0-7B20-436A-85EB-0745016D725D}"/>
    <cellStyle name="Comma 7 6 6 2 3 2" xfId="20626" xr:uid="{DF8105FF-DC48-4A5A-A798-92E7F20D62BA}"/>
    <cellStyle name="Comma 7 6 6 2 4" xfId="28719" xr:uid="{E1AB2579-9A5D-455E-A557-06AF11B88023}"/>
    <cellStyle name="Comma 7 6 6 2 5" xfId="27129" xr:uid="{9AA29743-1BB0-42A7-8142-D25BC83613CB}"/>
    <cellStyle name="Comma 7 6 6 2 6" xfId="14960" xr:uid="{D4CDCE7D-8BC5-43F6-B455-A2D94633B00D}"/>
    <cellStyle name="Comma 7 6 6 3" xfId="3565" xr:uid="{00000000-0005-0000-0000-0000FD020000}"/>
    <cellStyle name="Comma 7 6 6 4" xfId="25442" xr:uid="{42872B52-D575-49A2-AA17-DDB0CA2A7F99}"/>
    <cellStyle name="Comma 7 6 6 4 2" xfId="29882" xr:uid="{BA8926F2-5495-4B23-B877-3C97DC6CD642}"/>
    <cellStyle name="Comma 7 6 6 5" xfId="30005" xr:uid="{FA1DB840-8290-41D1-B01F-2F13D74261E2}"/>
    <cellStyle name="Comma 7 6 7" xfId="1782" xr:uid="{00000000-0005-0000-0000-0000FE020000}"/>
    <cellStyle name="Comma 7 6 7 2" xfId="27962" xr:uid="{1D32C5D1-031B-4E2E-A3F9-D5DB05CFD04C}"/>
    <cellStyle name="Comma 7 6 7 3" xfId="26877" xr:uid="{B323087D-4CC4-4BF7-B52C-5DE2B8509722}"/>
    <cellStyle name="Comma 7 6 8" xfId="3873" xr:uid="{A243BA53-A050-43A4-8A3D-C78E4411F594}"/>
    <cellStyle name="Comma 7 6 8 2" xfId="8705" xr:uid="{733A62D6-3F62-4B36-8242-2EBEEB5A247A}"/>
    <cellStyle name="Comma 7 6 8 2 2" xfId="19085" xr:uid="{81A8AB01-5EDE-492D-B7C3-58BE425DAAA2}"/>
    <cellStyle name="Comma 7 6 8 3" xfId="11538" xr:uid="{B218D86A-0B04-4ADA-B846-E6BC15240D73}"/>
    <cellStyle name="Comma 7 6 8 3 2" xfId="21918" xr:uid="{F31D6500-97F9-4A0D-A795-B6A0706BA972}"/>
    <cellStyle name="Comma 7 6 8 4" xfId="26594" xr:uid="{CAC20320-2EAC-4B05-8692-6D3045E06A47}"/>
    <cellStyle name="Comma 7 6 8 5" xfId="27355" xr:uid="{DEE963F9-8BF7-4796-ACC9-4FE8D34367F4}"/>
    <cellStyle name="Comma 7 6 8 6" xfId="16252" xr:uid="{2D16975B-8A13-4782-9163-3507B8A142AF}"/>
    <cellStyle name="Comma 7 6 9" xfId="4915" xr:uid="{E140A11C-3D15-4805-ADFA-F3493BC37417}"/>
    <cellStyle name="Comma 7 6 9 2" xfId="27837" xr:uid="{DBD250EF-0CB8-46C9-8225-D7982C860CC2}"/>
    <cellStyle name="Comma 7 6 9 3" xfId="26538" xr:uid="{E121BB5B-DD5E-428B-81BD-221BD63329A9}"/>
    <cellStyle name="Comma 7 6 9 4" xfId="14207" xr:uid="{4BEFEFAE-F8A4-43F4-B877-5A604371F221}"/>
    <cellStyle name="Comma 7 7" xfId="530" xr:uid="{00000000-0005-0000-0000-0000FF020000}"/>
    <cellStyle name="Comma 7 7 10" xfId="9498" xr:uid="{50FDD31A-098F-48AB-B132-9EE274435206}"/>
    <cellStyle name="Comma 7 7 10 2" xfId="19878" xr:uid="{A8FC17F2-4D77-4ADA-AD8A-911C3D7D6DEA}"/>
    <cellStyle name="Comma 7 7 11" xfId="25360" xr:uid="{118FA5C7-65DC-45FE-B93C-6554CEF9BCA8}"/>
    <cellStyle name="Comma 7 7 12" xfId="12519"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4" xr:uid="{D28A7FE0-815E-40F6-B577-8EE44F14115F}"/>
    <cellStyle name="Comma 7 7 2 2 2 2 2" xfId="18374" xr:uid="{7E714202-2115-41B1-BE5B-C9B27748611D}"/>
    <cellStyle name="Comma 7 7 2 2 2 2 2 2" xfId="31136" xr:uid="{7B4E6E3D-5D0B-40D6-84BD-43D775109142}"/>
    <cellStyle name="Comma 7 7 2 2 2 2 2 3" xfId="30786" xr:uid="{B018A964-2BCE-44BC-8397-0B29A05DF726}"/>
    <cellStyle name="Comma 7 7 2 2 2 3" xfId="10827" xr:uid="{F74D12D5-5D88-48FF-9BD2-A7E636270A5A}"/>
    <cellStyle name="Comma 7 7 2 2 2 3 2" xfId="21207" xr:uid="{95D531FD-307A-4FF7-8544-4302C89D47C7}"/>
    <cellStyle name="Comma 7 7 2 2 2 4" xfId="27271" xr:uid="{2D36A089-837D-4523-ABDD-F77154AE563C}"/>
    <cellStyle name="Comma 7 7 2 2 2 5" xfId="27934" xr:uid="{DCC99E43-CDA7-4EDE-81A0-F6B7B059AB6F}"/>
    <cellStyle name="Comma 7 7 2 2 2 6" xfId="15541" xr:uid="{04D0BAE1-45A9-4878-AF22-2CF922039EBE}"/>
    <cellStyle name="Comma 7 7 2 2 3" xfId="3579" xr:uid="{00000000-0005-0000-0000-000001030000}"/>
    <cellStyle name="Comma 7 7 2 2 4" xfId="5640" xr:uid="{E60974FD-09CC-420F-88A2-C27C1F08E48E}"/>
    <cellStyle name="Comma 7 7 2 2 4 2" xfId="29765" xr:uid="{FA4FB0BF-A96C-40AA-BA96-8F4951D06A90}"/>
    <cellStyle name="Comma 7 7 2 2 5" xfId="23737" xr:uid="{DDB5FC3F-E011-4CC3-8D63-61A5361B71E1}"/>
    <cellStyle name="Comma 7 7 2 2 6" xfId="13375" xr:uid="{A6B18B30-EDDD-470D-BDBF-EDBB2C02A202}"/>
    <cellStyle name="Comma 7 7 2 3" xfId="1800" xr:uid="{00000000-0005-0000-0000-000002030000}"/>
    <cellStyle name="Comma 7 7 2 3 2" xfId="25032" xr:uid="{6BDD10C8-D5D2-4B16-8186-157162E3C65A}"/>
    <cellStyle name="Comma 7 7 2 3 2 2" xfId="30787" xr:uid="{1E3CD265-152F-4835-8EE5-09A9941F2276}"/>
    <cellStyle name="Comma 7 7 2 3 2 3" xfId="30553" xr:uid="{02D9238D-CBBE-43CD-9C24-03C90F95B3B3}"/>
    <cellStyle name="Comma 7 7 2 3 3" xfId="23909" xr:uid="{53A23F6E-80A4-406E-B3C9-3A9ED17968CC}"/>
    <cellStyle name="Comma 7 7 2 3 4" xfId="30040" xr:uid="{B10D0033-ABBF-4989-8018-A0B99E559E65}"/>
    <cellStyle name="Comma 7 7 2 3 5" xfId="29662" xr:uid="{F6B21234-EF52-417D-A18F-B6EF8AD1E09D}"/>
    <cellStyle name="Comma 7 7 2 4" xfId="1798" xr:uid="{00000000-0005-0000-0000-000003030000}"/>
    <cellStyle name="Comma 7 7 2 4 2" xfId="25968" xr:uid="{928C0968-72D2-40CF-B38F-C587FD022FFD}"/>
    <cellStyle name="Comma 7 7 2 4 2 2" xfId="30788" xr:uid="{7E046A25-CAE9-4CDB-BD51-E8747CBC0EBF}"/>
    <cellStyle name="Comma 7 7 2 4 2 3" xfId="30587" xr:uid="{B9BA8C80-016D-4DAF-B5A7-EEAE08BA1850}"/>
    <cellStyle name="Comma 7 7 2 4 3" xfId="26522" xr:uid="{CAC2A65E-3A8D-42D8-84C7-B38C0C2F5982}"/>
    <cellStyle name="Comma 7 7 2 5" xfId="4921" xr:uid="{239690F2-C5AE-4138-BA4B-E931B00A0C76}"/>
    <cellStyle name="Comma 7 7 2 5 2" xfId="27396" xr:uid="{6C46E5A6-E068-48A6-84C8-923B14C8C664}"/>
    <cellStyle name="Comma 7 7 2 5 3" xfId="26344" xr:uid="{1121C310-24E6-43B1-AD4B-C5140617375D}"/>
    <cellStyle name="Comma 7 7 2 5 4" xfId="14213" xr:uid="{E085C55D-9818-4A07-9CBC-6D2769FAA9C6}"/>
    <cellStyle name="Comma 7 7 2 5 5" xfId="30618" xr:uid="{E846814E-5B6C-4A6E-9E58-68D4CC744C88}"/>
    <cellStyle name="Comma 7 7 2 6" xfId="6666" xr:uid="{DD6743ED-F36E-42EF-BCC8-D247E79BEAB5}"/>
    <cellStyle name="Comma 7 7 2 6 2" xfId="28190" xr:uid="{09C40607-E8D7-4EDF-8CAD-2BBBB59E95FE}"/>
    <cellStyle name="Comma 7 7 2 6 3" xfId="25850" xr:uid="{DF3D8436-B356-46BD-B73F-05EBED1C5A82}"/>
    <cellStyle name="Comma 7 7 2 6 4" xfId="17046" xr:uid="{6560A0A3-9F8F-4350-B9D6-8C08EAF729FA}"/>
    <cellStyle name="Comma 7 7 2 7" xfId="9499" xr:uid="{142BE0BF-F0C7-4044-B001-825484052DB6}"/>
    <cellStyle name="Comma 7 7 2 7 2" xfId="19879" xr:uid="{84AFA158-7969-4E74-A9C1-00288C7EAD7F}"/>
    <cellStyle name="Comma 7 7 2 8" xfId="23569" xr:uid="{B2713F2F-A70B-459F-89CB-BF8108D1CB18}"/>
    <cellStyle name="Comma 7 7 2 9" xfId="12677" xr:uid="{90971410-4F47-4005-9D38-04964861F1BA}"/>
    <cellStyle name="Comma 7 7 3" xfId="532" xr:uid="{00000000-0005-0000-0000-000004030000}"/>
    <cellStyle name="Comma 7 7 3 2" xfId="1802" xr:uid="{00000000-0005-0000-0000-000005030000}"/>
    <cellStyle name="Comma 7 7 3 2 2" xfId="28252" xr:uid="{48865CA2-C9C0-4384-9537-03BE2E1C1AEF}"/>
    <cellStyle name="Comma 7 7 3 2 2 2" xfId="30790" xr:uid="{54EA8795-81FA-4C62-9DDB-F155986CC086}"/>
    <cellStyle name="Comma 7 7 3 2 2 3" xfId="30601" xr:uid="{AC10B343-A6F7-4CEA-BFEF-D4DBB8A29826}"/>
    <cellStyle name="Comma 7 7 3 2 3" xfId="26166" xr:uid="{9DA42141-736D-4760-973F-3846DDC86D5D}"/>
    <cellStyle name="Comma 7 7 3 3" xfId="1803" xr:uid="{00000000-0005-0000-0000-000006030000}"/>
    <cellStyle name="Comma 7 7 3 4" xfId="1801" xr:uid="{00000000-0005-0000-0000-000007030000}"/>
    <cellStyle name="Comma 7 7 3 5" xfId="4922" xr:uid="{8A800B21-38D2-4169-9A0A-C7CE2DCA6913}"/>
    <cellStyle name="Comma 7 7 3 5 2" xfId="27774" xr:uid="{CAC9E993-7576-48F2-90FB-B70206948F53}"/>
    <cellStyle name="Comma 7 7 3 5 2 2" xfId="31196" xr:uid="{222CF450-24C8-4421-8103-13361694F782}"/>
    <cellStyle name="Comma 7 7 3 5 2 3" xfId="30789" xr:uid="{7960C803-F401-450C-B756-1ADD0E85CCC6}"/>
    <cellStyle name="Comma 7 7 3 5 3" xfId="28094" xr:uid="{DE909C5A-C2CB-4711-96D7-5834683A1C78}"/>
    <cellStyle name="Comma 7 7 3 5 4" xfId="14214" xr:uid="{2C8A9832-13D5-4034-8A46-573276CE087F}"/>
    <cellStyle name="Comma 7 7 3 6" xfId="6667" xr:uid="{3F43B62D-2338-43C2-89F5-E9BB71FB2183}"/>
    <cellStyle name="Comma 7 7 3 6 2" xfId="17047" xr:uid="{180EEF6C-AB5A-45C3-8317-609457B02BCF}"/>
    <cellStyle name="Comma 7 7 3 7" xfId="9500" xr:uid="{49A3CF87-C7C0-484A-9E72-9F82C0BF2CD2}"/>
    <cellStyle name="Comma 7 7 3 7 2" xfId="19880" xr:uid="{E964E7FB-30E3-4BAB-82A9-8AEB293FFDF0}"/>
    <cellStyle name="Comma 7 7 3 8" xfId="23299" xr:uid="{5096E029-B4D1-48BF-ABDA-3CDC57159BE6}"/>
    <cellStyle name="Comma 7 7 3 9" xfId="13095" xr:uid="{B0F81821-31D7-4208-8FE0-992320CEBD42}"/>
    <cellStyle name="Comma 7 7 4" xfId="1804" xr:uid="{00000000-0005-0000-0000-000008030000}"/>
    <cellStyle name="Comma 7 7 4 2" xfId="2287" xr:uid="{00000000-0005-0000-0000-000049020000}"/>
    <cellStyle name="Comma 7 7 4 2 2" xfId="7414" xr:uid="{F6D21630-6982-45E4-8F24-E3C9FFF045AE}"/>
    <cellStyle name="Comma 7 7 4 2 2 2" xfId="17794" xr:uid="{0EEBBDB9-627A-4B75-83EB-DBD19366E7CC}"/>
    <cellStyle name="Comma 7 7 4 2 2 2 2" xfId="31126" xr:uid="{578F950F-8ECC-4DFC-BB7D-F799DE989C62}"/>
    <cellStyle name="Comma 7 7 4 2 2 2 3" xfId="30791" xr:uid="{F5A2BB4A-33A4-4166-889B-4FB51AB60A5C}"/>
    <cellStyle name="Comma 7 7 4 2 3" xfId="10247" xr:uid="{AEA8E18D-997D-4E37-AD37-EF558E62476D}"/>
    <cellStyle name="Comma 7 7 4 2 3 2" xfId="20627" xr:uid="{60FC6F78-5B6C-463A-A447-570A1A607AF0}"/>
    <cellStyle name="Comma 7 7 4 2 4" xfId="26753" xr:uid="{019723D5-8315-480B-8F55-49C0F9153DF4}"/>
    <cellStyle name="Comma 7 7 4 2 5" xfId="27794" xr:uid="{042291AB-C325-4A62-BC20-890E333216F9}"/>
    <cellStyle name="Comma 7 7 4 2 6" xfId="14961" xr:uid="{FDB895C9-DDCC-4F51-B6E5-EBE8D4F40A4C}"/>
    <cellStyle name="Comma 7 7 4 3" xfId="2058" xr:uid="{00000000-0005-0000-0000-000008030000}"/>
    <cellStyle name="Comma 7 7 4 4" xfId="23743" xr:uid="{619F8327-B3EE-4273-8887-4963F8146300}"/>
    <cellStyle name="Comma 7 7 4 4 2" xfId="29737" xr:uid="{787F23BB-5755-4C4F-9AEF-D15F9D5BAA42}"/>
    <cellStyle name="Comma 7 7 4 5" xfId="29847" xr:uid="{B9DD2DA5-2A68-4CBC-BCA3-1B5F3034B17B}"/>
    <cellStyle name="Comma 7 7 4 6" xfId="29990" xr:uid="{B686D5D9-8B80-451A-AB28-EB3DD1D3523C}"/>
    <cellStyle name="Comma 7 7 5" xfId="1805" xr:uid="{00000000-0005-0000-0000-000009030000}"/>
    <cellStyle name="Comma 7 7 5 2" xfId="25671" xr:uid="{6DCCAF9D-3C6C-4CF6-ADEB-8BDFB46B6777}"/>
    <cellStyle name="Comma 7 7 5 2 2" xfId="29827" xr:uid="{4A7BD1EE-60D6-4780-87E7-19A73C10E6BF}"/>
    <cellStyle name="Comma 7 7 5 2 2 2" xfId="30792" xr:uid="{BA5C71EA-B3F2-4687-A4B5-790C585B6E1A}"/>
    <cellStyle name="Comma 7 7 5 3" xfId="24746" xr:uid="{3D5F4592-4DA7-47D0-9EA5-0B5125233E85}"/>
    <cellStyle name="Comma 7 7 5 4" xfId="30022" xr:uid="{1DEC4015-E095-4F70-8620-A8BE279518E9}"/>
    <cellStyle name="Comma 7 7 6" xfId="1797" xr:uid="{00000000-0005-0000-0000-00000A030000}"/>
    <cellStyle name="Comma 7 7 6 2" xfId="27387" xr:uid="{FD0E0FBD-37AE-490F-91F8-9CCBB4423EF3}"/>
    <cellStyle name="Comma 7 7 6 2 2" xfId="30793" xr:uid="{CAA61A27-B80A-4F0E-809E-70C3BBC4F0DD}"/>
    <cellStyle name="Comma 7 7 6 2 3" xfId="30586" xr:uid="{779BF925-478F-4B92-9D61-F3E81C8C6CCA}"/>
    <cellStyle name="Comma 7 7 6 3" xfId="26160" xr:uid="{9E7C1505-9440-4656-81A5-60B0DA959126}"/>
    <cellStyle name="Comma 7 7 7" xfId="3874" xr:uid="{63484131-385A-48FC-9577-827A00C6C209}"/>
    <cellStyle name="Comma 7 7 7 2" xfId="8706" xr:uid="{6B6E3777-A3F2-4DBF-8000-9E1C7145C7F7}"/>
    <cellStyle name="Comma 7 7 7 2 2" xfId="28965" xr:uid="{93D6C549-71AE-47E8-8365-1C72267D5D1F}"/>
    <cellStyle name="Comma 7 7 7 2 3" xfId="26596" xr:uid="{93FAB1B6-5EB6-47EA-9CAF-F284522760BF}"/>
    <cellStyle name="Comma 7 7 7 2 4" xfId="19086" xr:uid="{475EB69E-4EBA-446C-88F4-239C3C6C2AF1}"/>
    <cellStyle name="Comma 7 7 7 3" xfId="11539" xr:uid="{7DD52BCC-0988-4F95-90B7-2B0A471E3CB8}"/>
    <cellStyle name="Comma 7 7 7 3 2" xfId="21919" xr:uid="{9527B6D8-C9DB-46D7-9789-1171994ADE03}"/>
    <cellStyle name="Comma 7 7 7 4" xfId="28442" xr:uid="{2A04695C-E94E-4851-A7B6-EF551D4FACA7}"/>
    <cellStyle name="Comma 7 7 7 5" xfId="16253" xr:uid="{2AE89966-7AA3-4AD8-AF85-26D5201500BB}"/>
    <cellStyle name="Comma 7 7 8" xfId="4920" xr:uid="{1FF9725F-9C5C-4FEF-A994-E5879C35E46B}"/>
    <cellStyle name="Comma 7 7 8 2" xfId="26559" xr:uid="{F4F273FE-BBED-4FD3-A033-BAEA2F2F1D9B}"/>
    <cellStyle name="Comma 7 7 8 3" xfId="26219" xr:uid="{B5C319B4-74FC-456F-AD1E-DD4723D1A541}"/>
    <cellStyle name="Comma 7 7 8 4" xfId="14212" xr:uid="{9CDD5C5C-5C26-48FC-8E43-907198F456A1}"/>
    <cellStyle name="Comma 7 7 9" xfId="6665" xr:uid="{5D28B574-6165-49B6-9C0A-67D3A5BE9D44}"/>
    <cellStyle name="Comma 7 7 9 2" xfId="28352" xr:uid="{D8B50F86-FF86-4730-90EF-51DF93B57945}"/>
    <cellStyle name="Comma 7 7 9 3" xfId="26616" xr:uid="{5FDBDD01-9F65-4C69-8015-93A6A1BC3AE7}"/>
    <cellStyle name="Comma 7 7 9 4" xfId="17045" xr:uid="{E630287C-B041-4CC3-A8BF-95F48E308AAD}"/>
    <cellStyle name="Comma 7 8" xfId="533" xr:uid="{00000000-0005-0000-0000-00000B030000}"/>
    <cellStyle name="Comma 7 8 10" xfId="9501" xr:uid="{461F5D78-4212-4B9A-BA8E-E1658EDA4F9C}"/>
    <cellStyle name="Comma 7 8 10 2" xfId="19881" xr:uid="{154366DA-16BF-43D6-87AE-1FD7DB703DB4}"/>
    <cellStyle name="Comma 7 8 11" xfId="25559" xr:uid="{7BB37B85-2E11-4E16-93D5-DE9A40AB2DA7}"/>
    <cellStyle name="Comma 7 8 12" xfId="12520"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5" xr:uid="{CD53C1D8-009B-4791-9A8C-45599DAAB69E}"/>
    <cellStyle name="Comma 7 8 2 2 2 2 2" xfId="18375" xr:uid="{6DA734DC-28A7-4035-BE93-E085BC2161E4}"/>
    <cellStyle name="Comma 7 8 2 2 2 2 2 2" xfId="31137" xr:uid="{081405D7-D07D-4A91-BD9B-45D8AD436235}"/>
    <cellStyle name="Comma 7 8 2 2 2 2 2 3" xfId="30794" xr:uid="{ED36736C-00D1-4FB1-B140-7B9566A4683E}"/>
    <cellStyle name="Comma 7 8 2 2 2 3" xfId="10828" xr:uid="{74B8DE86-C376-4E09-838B-42B6BE90821A}"/>
    <cellStyle name="Comma 7 8 2 2 2 3 2" xfId="21208" xr:uid="{B7791B1F-4DA4-4DDB-B1B7-190DD76C2FB9}"/>
    <cellStyle name="Comma 7 8 2 2 2 4" xfId="26068" xr:uid="{F150A47D-E926-48B2-BF75-9DE9AEF8B5B0}"/>
    <cellStyle name="Comma 7 8 2 2 2 5" xfId="27836" xr:uid="{EDF632D7-0D70-4B26-81C2-8C3E2A45B60A}"/>
    <cellStyle name="Comma 7 8 2 2 2 6" xfId="15542" xr:uid="{50E5CF0A-F2B3-4711-B935-FCE736EECF79}"/>
    <cellStyle name="Comma 7 8 2 2 3" xfId="3671" xr:uid="{00000000-0005-0000-0000-00000D030000}"/>
    <cellStyle name="Comma 7 8 2 2 4" xfId="5641" xr:uid="{9E374B7E-CF60-47C4-B1DD-BDBD665548B0}"/>
    <cellStyle name="Comma 7 8 2 2 4 2" xfId="29766" xr:uid="{E9FED823-1012-4BC6-A428-7E2379C3BA30}"/>
    <cellStyle name="Comma 7 8 2 2 5" xfId="24712" xr:uid="{9A5A09C9-3914-4354-B649-7132336C7DB3}"/>
    <cellStyle name="Comma 7 8 2 2 6" xfId="13376" xr:uid="{6C81D992-67E6-4CFD-8DBA-855A2E3A856C}"/>
    <cellStyle name="Comma 7 8 2 3" xfId="1809" xr:uid="{00000000-0005-0000-0000-00000E030000}"/>
    <cellStyle name="Comma 7 8 2 3 2" xfId="23651" xr:uid="{EB25C3F5-EA75-465E-A70E-F7B9887AEA1A}"/>
    <cellStyle name="Comma 7 8 2 3 2 2" xfId="30795" xr:uid="{F6B8A557-F23D-438B-8822-B00D42CBEC46}"/>
    <cellStyle name="Comma 7 8 2 3 2 3" xfId="30554" xr:uid="{D701D235-4E4F-4A67-B996-44B03CEEE62B}"/>
    <cellStyle name="Comma 7 8 2 3 3" xfId="23269" xr:uid="{E168AB56-CAC1-4EAC-9C84-294233F63871}"/>
    <cellStyle name="Comma 7 8 2 3 4" xfId="30041" xr:uid="{5595654F-D3F2-4C58-9711-80F5D4516389}"/>
    <cellStyle name="Comma 7 8 2 3 5" xfId="29663" xr:uid="{F89B622F-2B7F-4DD5-B596-4AE854E840FE}"/>
    <cellStyle name="Comma 7 8 2 4" xfId="1807" xr:uid="{00000000-0005-0000-0000-00000F030000}"/>
    <cellStyle name="Comma 7 8 2 4 2" xfId="27623" xr:uid="{E4811423-FA33-410A-9876-3E8BEC2D3065}"/>
    <cellStyle name="Comma 7 8 2 4 2 2" xfId="30796" xr:uid="{F5E6F138-1B96-4B9C-A041-BA40BEE9149A}"/>
    <cellStyle name="Comma 7 8 2 4 2 3" xfId="30589" xr:uid="{113A6CB1-FA98-4193-9DC6-59E261BEBAD5}"/>
    <cellStyle name="Comma 7 8 2 4 3" xfId="25916" xr:uid="{EABA93C2-25D5-4451-B9DE-9B5893A33E3F}"/>
    <cellStyle name="Comma 7 8 2 5" xfId="4924" xr:uid="{D1A1F25A-7A3B-40B1-BEC3-4D4C61326147}"/>
    <cellStyle name="Comma 7 8 2 5 2" xfId="28322" xr:uid="{F6F8DF29-AD51-47CE-B45E-C2AD691D54BC}"/>
    <cellStyle name="Comma 7 8 2 5 3" xfId="26729" xr:uid="{1E6E70BF-F1F1-448D-BA1B-C77D9E174168}"/>
    <cellStyle name="Comma 7 8 2 5 4" xfId="14216" xr:uid="{75CA7517-6A37-4BB9-AEC6-F672F6B531A4}"/>
    <cellStyle name="Comma 7 8 2 5 5" xfId="30617" xr:uid="{36739910-A0E7-407D-A213-70F47A9FB38C}"/>
    <cellStyle name="Comma 7 8 2 6" xfId="6669" xr:uid="{0981CEDA-989B-4C0C-B248-B66D8E8C1C01}"/>
    <cellStyle name="Comma 7 8 2 6 2" xfId="27154" xr:uid="{136CBA79-2251-444D-AC2F-3F6842052E5E}"/>
    <cellStyle name="Comma 7 8 2 6 3" xfId="27896" xr:uid="{16623E2B-23F0-471E-B292-20EDEFF4FA11}"/>
    <cellStyle name="Comma 7 8 2 6 4" xfId="17049" xr:uid="{AC21FBA9-A74E-4B2A-A66B-7E2177BDFDB9}"/>
    <cellStyle name="Comma 7 8 2 7" xfId="9502" xr:uid="{0C4FF75F-2AC2-4B80-9E5D-01B19B29264B}"/>
    <cellStyle name="Comma 7 8 2 7 2" xfId="19882" xr:uid="{66501C24-DCC0-4357-B57E-5A839A2717AC}"/>
    <cellStyle name="Comma 7 8 2 8" xfId="23028" xr:uid="{AAF3A4F9-B1B1-46C1-9D32-F0C7BCE6CA49}"/>
    <cellStyle name="Comma 7 8 2 9" xfId="12678" xr:uid="{6EF18D4A-69CC-4574-9887-CDB47C37F0AE}"/>
    <cellStyle name="Comma 7 8 3" xfId="535" xr:uid="{00000000-0005-0000-0000-000010030000}"/>
    <cellStyle name="Comma 7 8 3 2" xfId="1811" xr:uid="{00000000-0005-0000-0000-000011030000}"/>
    <cellStyle name="Comma 7 8 3 2 2" xfId="27695" xr:uid="{EE97ABFA-D157-4430-A325-5B0F3B9991C9}"/>
    <cellStyle name="Comma 7 8 3 2 2 2" xfId="30798" xr:uid="{27CF7EC5-7EB8-4BFD-BCE0-B0F02E2406C6}"/>
    <cellStyle name="Comma 7 8 3 2 2 3" xfId="30602" xr:uid="{5081A3B1-9BBF-4264-A72F-EC54681B085A}"/>
    <cellStyle name="Comma 7 8 3 2 3" xfId="26346" xr:uid="{96658A2E-F3EC-4CC7-885E-17AFB1B42EAE}"/>
    <cellStyle name="Comma 7 8 3 3" xfId="1812" xr:uid="{00000000-0005-0000-0000-000012030000}"/>
    <cellStyle name="Comma 7 8 3 4" xfId="1810" xr:uid="{00000000-0005-0000-0000-000013030000}"/>
    <cellStyle name="Comma 7 8 3 5" xfId="4925" xr:uid="{F0790063-54C7-4AD8-9AE8-CBE6BFE99F5F}"/>
    <cellStyle name="Comma 7 8 3 5 2" xfId="26395" xr:uid="{7FBAB89E-9A2E-4B30-8DE2-1B5B9E1B3B7B}"/>
    <cellStyle name="Comma 7 8 3 5 2 2" xfId="31176" xr:uid="{B7C2DA88-707B-4D9B-B86B-2337AB76038C}"/>
    <cellStyle name="Comma 7 8 3 5 2 3" xfId="30797" xr:uid="{C3139D6A-C6C8-4FB4-A5E3-3E0682926834}"/>
    <cellStyle name="Comma 7 8 3 5 3" xfId="26960" xr:uid="{905EB402-36F7-4334-AF2B-CBB7E0930E43}"/>
    <cellStyle name="Comma 7 8 3 5 4" xfId="14217" xr:uid="{CAF63625-BA47-433D-A2E5-6C304B8F5ADB}"/>
    <cellStyle name="Comma 7 8 3 6" xfId="6670" xr:uid="{D64777B9-39B4-4016-BBF2-2AE4971EE1AF}"/>
    <cellStyle name="Comma 7 8 3 6 2" xfId="17050" xr:uid="{8C8B1E7D-DE6D-448A-8E09-94964748D0F6}"/>
    <cellStyle name="Comma 7 8 3 7" xfId="9503" xr:uid="{84A33AD1-D033-409D-82FF-8B36F66D65E4}"/>
    <cellStyle name="Comma 7 8 3 7 2" xfId="19883" xr:uid="{F7BC0EF3-BD9E-4B91-929E-4003ECF93E0D}"/>
    <cellStyle name="Comma 7 8 3 8" xfId="25290" xr:uid="{B1225EDF-EBF5-4B5F-8E6C-B3A8C984E342}"/>
    <cellStyle name="Comma 7 8 3 9" xfId="13096" xr:uid="{526BFBFF-DA58-4A8D-AD4E-0152291E5DBC}"/>
    <cellStyle name="Comma 7 8 4" xfId="1813" xr:uid="{00000000-0005-0000-0000-000014030000}"/>
    <cellStyle name="Comma 7 8 4 2" xfId="2288" xr:uid="{00000000-0005-0000-0000-00004D020000}"/>
    <cellStyle name="Comma 7 8 4 2 2" xfId="7415" xr:uid="{867495F1-1ECD-434E-A732-4E7A6A51DB48}"/>
    <cellStyle name="Comma 7 8 4 2 2 2" xfId="17795" xr:uid="{E78E2C73-FC82-4138-9644-A92D78C309B8}"/>
    <cellStyle name="Comma 7 8 4 2 2 2 2" xfId="31127" xr:uid="{DCA6D1C7-1322-4480-B219-4BF158B0F1E8}"/>
    <cellStyle name="Comma 7 8 4 2 2 2 3" xfId="30799" xr:uid="{DE93F21A-3123-4AC4-B36D-73D11AF2C594}"/>
    <cellStyle name="Comma 7 8 4 2 3" xfId="10248" xr:uid="{BD492B3B-C3AD-4B81-BCB2-620D31CFDE8F}"/>
    <cellStyle name="Comma 7 8 4 2 3 2" xfId="20628" xr:uid="{396078FF-E548-4743-A8C6-FC817F04D910}"/>
    <cellStyle name="Comma 7 8 4 2 4" xfId="28331" xr:uid="{61DC55D1-8713-427D-9465-1702ADABBB63}"/>
    <cellStyle name="Comma 7 8 4 2 5" xfId="27440" xr:uid="{8D7AEC3E-A32C-440C-BB97-EF9226F8256A}"/>
    <cellStyle name="Comma 7 8 4 2 6" xfId="14962" xr:uid="{8B56D362-DC89-4A56-87CD-D5060D7A5E83}"/>
    <cellStyle name="Comma 7 8 4 3" xfId="3598" xr:uid="{00000000-0005-0000-0000-000014030000}"/>
    <cellStyle name="Comma 7 8 4 4" xfId="24317" xr:uid="{26CBA72F-2AA8-4AE1-958A-63A49970CB47}"/>
    <cellStyle name="Comma 7 8 4 4 2" xfId="29738" xr:uid="{24393F3C-DB19-4078-9336-35E1AE2F85F6}"/>
    <cellStyle name="Comma 7 8 4 5" xfId="29848" xr:uid="{4A5ECDAD-660F-4328-BAC4-07C32749A506}"/>
    <cellStyle name="Comma 7 8 4 6" xfId="29991" xr:uid="{587744C6-0414-46C8-8D3F-F58C20B13D75}"/>
    <cellStyle name="Comma 7 8 5" xfId="1814" xr:uid="{00000000-0005-0000-0000-000015030000}"/>
    <cellStyle name="Comma 7 8 5 2" xfId="23785" xr:uid="{79A225CD-EE67-4FD6-AD4B-AA6D75F99659}"/>
    <cellStyle name="Comma 7 8 5 2 2" xfId="29828" xr:uid="{85D21D4E-521C-4890-ABEA-B0F0A9C6E194}"/>
    <cellStyle name="Comma 7 8 5 2 2 2" xfId="30800" xr:uid="{32CF2401-1888-4757-9934-9E94BDDB7892}"/>
    <cellStyle name="Comma 7 8 5 3" xfId="24112" xr:uid="{BE8CBB68-BEC0-4594-95E1-007E844A55A2}"/>
    <cellStyle name="Comma 7 8 5 4" xfId="30023" xr:uid="{43D9B9D1-144B-4A25-937C-F86412C4CA52}"/>
    <cellStyle name="Comma 7 8 6" xfId="1806" xr:uid="{00000000-0005-0000-0000-000016030000}"/>
    <cellStyle name="Comma 7 8 6 2" xfId="28222" xr:uid="{1CA307A6-ECBB-4DCD-88E9-ED86F26BE09F}"/>
    <cellStyle name="Comma 7 8 6 2 2" xfId="30801" xr:uid="{36E76C61-6C08-4EC0-ADAB-97813DC20F84}"/>
    <cellStyle name="Comma 7 8 6 2 3" xfId="30588" xr:uid="{E692720D-A46C-47F1-A85F-B7A7AD465287}"/>
    <cellStyle name="Comma 7 8 6 3" xfId="27678" xr:uid="{47269680-C7F1-443B-94CC-DB37DC94BFF9}"/>
    <cellStyle name="Comma 7 8 7" xfId="3875" xr:uid="{4E1B37EE-892E-4B22-8A57-FAF1D1C6572E}"/>
    <cellStyle name="Comma 7 8 7 2" xfId="8707" xr:uid="{598D5516-2486-45CE-A842-83BBF8BFD9B2}"/>
    <cellStyle name="Comma 7 8 7 2 2" xfId="28966" xr:uid="{38C60BAA-5968-415B-9F0C-9B0A90809A03}"/>
    <cellStyle name="Comma 7 8 7 2 3" xfId="27199" xr:uid="{3212C4AC-5E4E-45E3-864E-6A8AA009C1C6}"/>
    <cellStyle name="Comma 7 8 7 2 4" xfId="19087" xr:uid="{AD156519-36F4-42C5-978F-CDB42CF7CE6E}"/>
    <cellStyle name="Comma 7 8 7 3" xfId="11540" xr:uid="{34AD759C-EECD-4EB7-A985-94EC25B6BD7C}"/>
    <cellStyle name="Comma 7 8 7 3 2" xfId="21920" xr:uid="{30F5E2A8-98E4-412F-98EA-9E6712A6434F}"/>
    <cellStyle name="Comma 7 8 7 4" xfId="28445" xr:uid="{6D0CA708-58AB-4A0A-8CA3-30F241B6BC9D}"/>
    <cellStyle name="Comma 7 8 7 5" xfId="16254" xr:uid="{F58FAA39-5F5F-40F3-8809-91C495ED2C5F}"/>
    <cellStyle name="Comma 7 8 8" xfId="4923" xr:uid="{FC361A54-B3B9-4526-A514-2FFB01AC2745}"/>
    <cellStyle name="Comma 7 8 8 2" xfId="27983" xr:uid="{CF2A26E8-C53A-49CB-ABB2-819806C7B2B5}"/>
    <cellStyle name="Comma 7 8 8 3" xfId="27484" xr:uid="{E208AC5E-DC00-4A5C-A8D5-24888A084401}"/>
    <cellStyle name="Comma 7 8 8 4" xfId="14215" xr:uid="{FF28E469-B7B7-4857-9622-C399099D8EE9}"/>
    <cellStyle name="Comma 7 8 9" xfId="6668" xr:uid="{B324349D-72A9-450E-9A21-C6036A1E6171}"/>
    <cellStyle name="Comma 7 8 9 2" xfId="28313" xr:uid="{D52010AA-3F8B-4FC2-9CB4-D35A2BD78896}"/>
    <cellStyle name="Comma 7 8 9 3" xfId="27605" xr:uid="{9327B767-1AD5-4B81-9BD1-7CF1E8F56090}"/>
    <cellStyle name="Comma 7 8 9 4" xfId="17048" xr:uid="{3B500CB7-EABF-4A64-AA2B-FAB952617488}"/>
    <cellStyle name="Comma 7 9" xfId="536" xr:uid="{00000000-0005-0000-0000-000017030000}"/>
    <cellStyle name="Comma 7 9 10" xfId="12512" xr:uid="{CA8F814C-E18C-478F-8492-0E3678FE41EE}"/>
    <cellStyle name="Comma 7 9 2" xfId="1816" xr:uid="{00000000-0005-0000-0000-000018030000}"/>
    <cellStyle name="Comma 7 9 2 2" xfId="3073" xr:uid="{00000000-0005-0000-0000-000052020000}"/>
    <cellStyle name="Comma 7 9 2 2 2" xfId="8153" xr:uid="{7EB1558F-4BBD-401A-9BB1-02827B491119}"/>
    <cellStyle name="Comma 7 9 2 2 2 2" xfId="18533" xr:uid="{A51FDFC9-0670-48B5-99DC-EA7F265E4998}"/>
    <cellStyle name="Comma 7 9 2 2 2 2 2" xfId="31143" xr:uid="{8996AED9-583D-45D1-90AF-796571A1EF0C}"/>
    <cellStyle name="Comma 7 9 2 2 2 2 3" xfId="30802" xr:uid="{11FE597E-A302-4F05-AB71-E873DAD04A9D}"/>
    <cellStyle name="Comma 7 9 2 2 3" xfId="10986" xr:uid="{5A4792B8-16DA-4A10-B4BA-D0A16135D4E9}"/>
    <cellStyle name="Comma 7 9 2 2 3 2" xfId="21366" xr:uid="{407AA900-0444-45C7-87FB-519CD37F3547}"/>
    <cellStyle name="Comma 7 9 2 2 4" xfId="24621" xr:uid="{263D3238-FB6A-4166-9E0F-9A170E5F5491}"/>
    <cellStyle name="Comma 7 9 2 2 4 2" xfId="30072" xr:uid="{4DA89B82-2FB7-4F27-A5F9-327004076252}"/>
    <cellStyle name="Comma 7 9 2 2 5" xfId="26912" xr:uid="{E0B26200-B909-460C-ADFE-F623EC31F0AD}"/>
    <cellStyle name="Comma 7 9 2 2 6" xfId="15700" xr:uid="{4D0F8B44-F253-416E-9952-95114F5388B3}"/>
    <cellStyle name="Comma 7 9 2 3" xfId="3538" xr:uid="{00000000-0005-0000-0000-000018030000}"/>
    <cellStyle name="Comma 7 9 2 3 2" xfId="26005" xr:uid="{A8C73E7C-8AB8-418B-A3AD-AE2E8770E7B7}"/>
    <cellStyle name="Comma 7 9 2 3 3" xfId="26206" xr:uid="{F5144315-CC66-497E-B687-52E38566539C}"/>
    <cellStyle name="Comma 7 9 2 4" xfId="5642" xr:uid="{26AB8BAA-7C90-4332-A8E8-C3C028A6FB41}"/>
    <cellStyle name="Comma 7 9 2 4 2" xfId="29778" xr:uid="{EBB2BB2F-2710-46EF-886B-754275719B42}"/>
    <cellStyle name="Comma 7 9 2 5" xfId="23295" xr:uid="{862CD927-F753-4FFB-9BA2-947802506C9D}"/>
    <cellStyle name="Comma 7 9 2 5 2" xfId="26383" xr:uid="{1DBF96B7-8112-4682-8CB5-A2B389146D52}"/>
    <cellStyle name="Comma 7 9 2 6" xfId="27144" xr:uid="{0D7A1526-65E0-4B55-9E48-AE83E29A2405}"/>
    <cellStyle name="Comma 7 9 2 7" xfId="13586" xr:uid="{3F6E615D-8E56-45E3-9BAA-34C81C32ED6C}"/>
    <cellStyle name="Comma 7 9 3" xfId="1817" xr:uid="{00000000-0005-0000-0000-000019030000}"/>
    <cellStyle name="Comma 7 9 3 2" xfId="2675" xr:uid="{00000000-0005-0000-0000-000053020000}"/>
    <cellStyle name="Comma 7 9 3 2 2" xfId="7799" xr:uid="{EE094E1D-91DD-4AF9-9924-669D955F4440}"/>
    <cellStyle name="Comma 7 9 3 2 2 2" xfId="18179" xr:uid="{168E5124-944A-4736-8237-BA275D072811}"/>
    <cellStyle name="Comma 7 9 3 2 3" xfId="10632" xr:uid="{8DE6D478-554F-48FC-97D3-FC2A598600F1}"/>
    <cellStyle name="Comma 7 9 3 2 3 2" xfId="21012" xr:uid="{BFCF240F-9FCF-4BBE-8720-4984D125AD11}"/>
    <cellStyle name="Comma 7 9 3 2 4" xfId="15346" xr:uid="{068C15C1-0248-4BB5-91C4-591913BAB33F}"/>
    <cellStyle name="Comma 7 9 3 2 5" xfId="30442" xr:uid="{92D51025-E4C0-4904-9638-6A17E656034E}"/>
    <cellStyle name="Comma 7 9 3 3" xfId="3678" xr:uid="{00000000-0005-0000-0000-000019030000}"/>
    <cellStyle name="Comma 7 9 3 4" xfId="5643" xr:uid="{E6BE7499-77E4-463B-BA19-0EA0E6022915}"/>
    <cellStyle name="Comma 7 9 3 4 2" xfId="29752" xr:uid="{8B795218-E896-406B-B68C-5A7BF886D01A}"/>
    <cellStyle name="Comma 7 9 3 5" xfId="25275" xr:uid="{7D0B094D-0CA5-4323-8D1E-92D1204A0A44}"/>
    <cellStyle name="Comma 7 9 3 6" xfId="13083" xr:uid="{2CB02459-2C4D-42D2-BC60-59F6E613B83F}"/>
    <cellStyle name="Comma 7 9 4" xfId="1815" xr:uid="{00000000-0005-0000-0000-00001A030000}"/>
    <cellStyle name="Comma 7 9 4 2" xfId="2280" xr:uid="{00000000-0005-0000-0000-000051020000}"/>
    <cellStyle name="Comma 7 9 4 2 2" xfId="7407" xr:uid="{ECA70E22-B669-47E5-B237-A70B09FDC2A2}"/>
    <cellStyle name="Comma 7 9 4 2 2 2" xfId="17787" xr:uid="{1D6C3169-C893-45C9-B5B3-340E7E6A62A5}"/>
    <cellStyle name="Comma 7 9 4 2 3" xfId="10240" xr:uid="{11770743-9A61-4906-A0ED-1A5ACCCDCA38}"/>
    <cellStyle name="Comma 7 9 4 2 3 2" xfId="20620" xr:uid="{7675E9C0-FB1D-44AD-B035-05F10DA62EA6}"/>
    <cellStyle name="Comma 7 9 4 2 4" xfId="27525" xr:uid="{95FCDC5A-9251-463A-A380-C6D5AD704ABD}"/>
    <cellStyle name="Comma 7 9 4 2 5" xfId="27304" xr:uid="{324D5791-4AA4-4432-A12B-D8FC4773221C}"/>
    <cellStyle name="Comma 7 9 4 2 6" xfId="14954" xr:uid="{F01CC1D9-EF50-417F-A807-BBAB256F29E1}"/>
    <cellStyle name="Comma 7 9 4 3" xfId="3553" xr:uid="{00000000-0005-0000-0000-00001A030000}"/>
    <cellStyle name="Comma 7 9 4 4" xfId="24761" xr:uid="{B4293C2A-2C20-4FDE-A651-4B5858E9672E}"/>
    <cellStyle name="Comma 7 9 5" xfId="3819" xr:uid="{3D055A9D-8184-4A6C-9135-4B8A07BEEB18}"/>
    <cellStyle name="Comma 7 9 5 2" xfId="8652" xr:uid="{7EB7CAAC-EB41-4A44-8227-8CF10A5544D8}"/>
    <cellStyle name="Comma 7 9 5 2 2" xfId="28959" xr:uid="{5CC8E82A-50BA-42E3-9621-4DBC89A6A158}"/>
    <cellStyle name="Comma 7 9 5 2 3" xfId="27855" xr:uid="{A5444BD1-DD3C-40FE-AECF-8FCD53DAD86E}"/>
    <cellStyle name="Comma 7 9 5 2 4" xfId="19032" xr:uid="{71F6C542-F48E-4D3B-A0C7-337AF60739F8}"/>
    <cellStyle name="Comma 7 9 5 3" xfId="11485" xr:uid="{3BD67E6A-DC58-4E0D-997C-E91619E70115}"/>
    <cellStyle name="Comma 7 9 5 3 2" xfId="21865" xr:uid="{CD9BBADF-ACEF-46B7-BFF9-58818B2D56C8}"/>
    <cellStyle name="Comma 7 9 5 4" xfId="25784" xr:uid="{D48D0E3E-A5CA-4B91-83E5-67DD914A8009}"/>
    <cellStyle name="Comma 7 9 5 5" xfId="16199" xr:uid="{F94D35A4-ECAF-49AC-BD3F-70DB8DD4B1B3}"/>
    <cellStyle name="Comma 7 9 6" xfId="4926" xr:uid="{D22195E0-32A3-453D-9C14-4748AEF3F690}"/>
    <cellStyle name="Comma 7 9 6 2" xfId="26465" xr:uid="{B179DB98-8514-4BDE-8987-D81C391102FC}"/>
    <cellStyle name="Comma 7 9 6 3" xfId="26826" xr:uid="{D9F1185C-06C9-42E9-B7C4-CEDEA200AE0E}"/>
    <cellStyle name="Comma 7 9 6 4" xfId="14218" xr:uid="{1D9C0D45-4A3E-4F7A-9E4C-C409913351A3}"/>
    <cellStyle name="Comma 7 9 7" xfId="6671" xr:uid="{A29537A1-F65B-4843-AF0C-05B168F8C09C}"/>
    <cellStyle name="Comma 7 9 7 2" xfId="27160" xr:uid="{55520C70-263D-4AB1-9319-FCA27D1942CD}"/>
    <cellStyle name="Comma 7 9 7 3" xfId="28104" xr:uid="{3DEC0D27-D036-43CE-80BF-8AA8FB19AFF0}"/>
    <cellStyle name="Comma 7 9 7 4" xfId="17051" xr:uid="{34C2D03F-AC0D-41F1-9799-D9E2EBFC00DD}"/>
    <cellStyle name="Comma 7 9 8" xfId="9504" xr:uid="{8F55B808-19E6-440B-84BB-7FBA72F377C5}"/>
    <cellStyle name="Comma 7 9 8 2" xfId="19884" xr:uid="{1D27389B-E2DF-4746-8101-736D586E99AF}"/>
    <cellStyle name="Comma 7 9 9" xfId="25139" xr:uid="{80C7AA19-964D-41F1-ACB4-443F7B2D85F5}"/>
    <cellStyle name="Comma 8" xfId="537" xr:uid="{00000000-0005-0000-0000-00001B030000}"/>
    <cellStyle name="Comma 9" xfId="538" xr:uid="{00000000-0005-0000-0000-00001C030000}"/>
    <cellStyle name="Comma 9 10" xfId="4927" xr:uid="{D81A1123-0425-468A-A1BB-1DD38680E9D1}"/>
    <cellStyle name="Comma 9 10 2" xfId="26366" xr:uid="{2F7F6436-B119-4AAD-9BB4-535464C9DAF3}"/>
    <cellStyle name="Comma 9 10 3" xfId="26329" xr:uid="{11FB18E3-EF94-4ED6-AAB4-FB17CD4BE561}"/>
    <cellStyle name="Comma 9 10 4" xfId="14219" xr:uid="{C2272325-F265-4852-9258-DAE0CE633BD7}"/>
    <cellStyle name="Comma 9 11" xfId="6672" xr:uid="{95397FF4-3D6A-4510-9989-BDDD317F97F2}"/>
    <cellStyle name="Comma 9 11 2" xfId="17052" xr:uid="{6A8550DD-A343-468B-A01C-05090AE9B719}"/>
    <cellStyle name="Comma 9 12" xfId="9505" xr:uid="{37183DA1-35CA-425D-87D1-F35C8D8A3F5E}"/>
    <cellStyle name="Comma 9 12 2" xfId="19885" xr:uid="{AA8AB3EF-C4D8-40C4-888D-AD22826DDFE1}"/>
    <cellStyle name="Comma 9 13" xfId="24006" xr:uid="{90CABFF4-ACC6-474D-BA61-1A43940CC5A2}"/>
    <cellStyle name="Comma 9 14" xfId="12405" xr:uid="{E2A8DE87-DBCD-4E16-9E4C-5722B7CB5393}"/>
    <cellStyle name="Comma 9 2" xfId="539" xr:uid="{00000000-0005-0000-0000-00001D030000}"/>
    <cellStyle name="Comma 9 2 10" xfId="6673" xr:uid="{800B4AE7-61CF-406F-BD50-717A47770535}"/>
    <cellStyle name="Comma 9 2 10 2" xfId="17053" xr:uid="{EA88CEC4-AC8C-4B27-B2D7-D33FADE80FF7}"/>
    <cellStyle name="Comma 9 2 11" xfId="9506" xr:uid="{F115FB81-E8DA-404A-892D-70F80F1B972C}"/>
    <cellStyle name="Comma 9 2 11 2" xfId="19886" xr:uid="{D7387538-8BF7-4F07-8FF0-AA9EC494776E}"/>
    <cellStyle name="Comma 9 2 12" xfId="24298" xr:uid="{E705879D-9FBA-4AEB-9FC8-2CC39AD5F36B}"/>
    <cellStyle name="Comma 9 2 13" xfId="12465" xr:uid="{8235A749-3C40-4A9B-8E8C-82B30F51A632}"/>
    <cellStyle name="Comma 9 2 2" xfId="540" xr:uid="{00000000-0005-0000-0000-00001E030000}"/>
    <cellStyle name="Comma 9 2 2 10" xfId="9507" xr:uid="{60CE9C71-F376-4025-821D-C30B7ED78186}"/>
    <cellStyle name="Comma 9 2 2 10 2" xfId="19887" xr:uid="{18234C9B-D2F9-4D6B-A13E-6C37086F7DF7}"/>
    <cellStyle name="Comma 9 2 2 11" xfId="25518" xr:uid="{6F546E97-01B6-477F-8094-EFA3F2FE1901}"/>
    <cellStyle name="Comma 9 2 2 12" xfId="12522" xr:uid="{DA9AA6E8-DB69-4F4C-A37A-A4469B73781E}"/>
    <cellStyle name="Comma 9 2 2 2" xfId="1821" xr:uid="{00000000-0005-0000-0000-00001F030000}"/>
    <cellStyle name="Comma 9 2 2 2 2" xfId="3075" xr:uid="{00000000-0005-0000-0000-000059020000}"/>
    <cellStyle name="Comma 9 2 2 2 2 2" xfId="6168" xr:uid="{1695681D-ACBD-434B-92F0-1F63368C6589}"/>
    <cellStyle name="Comma 9 2 2 2 2 2 2" xfId="25922" xr:uid="{1B1CBA3A-40E4-44FA-A7A4-CC0EB921C6F7}"/>
    <cellStyle name="Comma 9 2 2 2 2 2 3" xfId="26612" xr:uid="{DC9B371E-C0E3-4F73-83D3-29213CEBA90B}"/>
    <cellStyle name="Comma 9 2 2 2 2 2 4" xfId="15702" xr:uid="{447748E3-8314-4430-86E0-135F2EC6ED2D}"/>
    <cellStyle name="Comma 9 2 2 2 2 3" xfId="8155" xr:uid="{8046AE2B-9CD5-45A1-9232-B44A496B2A17}"/>
    <cellStyle name="Comma 9 2 2 2 2 3 2" xfId="18535" xr:uid="{F9F494A4-A347-41BB-86CB-E0B86E0FE416}"/>
    <cellStyle name="Comma 9 2 2 2 2 4" xfId="10988" xr:uid="{9B606771-FA20-4716-AFBD-6E37C66FE5D7}"/>
    <cellStyle name="Comma 9 2 2 2 2 4 2" xfId="21368" xr:uid="{90959D85-FFB6-4460-9FE8-52FDA187F7E2}"/>
    <cellStyle name="Comma 9 2 2 2 2 5" xfId="23819" xr:uid="{AD747A12-C7F9-41AF-8F2D-7D7060459104}"/>
    <cellStyle name="Comma 9 2 2 2 2 6" xfId="27341" xr:uid="{1A746590-4CA1-467D-848F-B895E1094CB2}"/>
    <cellStyle name="Comma 9 2 2 2 2 7" xfId="13588" xr:uid="{E7ABC69F-1CB5-411E-9E74-C2F9145DA71A}"/>
    <cellStyle name="Comma 9 2 2 2 3" xfId="2686" xr:uid="{00000000-0005-0000-0000-000058020000}"/>
    <cellStyle name="Comma 9 2 2 2 3 2" xfId="7810" xr:uid="{2128038F-D34A-47F5-90D6-38092A039B87}"/>
    <cellStyle name="Comma 9 2 2 2 3 2 2" xfId="27020" xr:uid="{A3DF1628-9D36-42BB-8086-112FB6BCA36B}"/>
    <cellStyle name="Comma 9 2 2 2 3 2 3" xfId="27859" xr:uid="{A5C60455-71A0-4AFE-8333-7E52BDF26654}"/>
    <cellStyle name="Comma 9 2 2 2 3 2 4" xfId="18190" xr:uid="{D77EA3DE-65CE-420F-B482-3F239AB4629E}"/>
    <cellStyle name="Comma 9 2 2 2 3 3" xfId="10643" xr:uid="{21EEC8A8-4538-49B0-9259-9092C61F7629}"/>
    <cellStyle name="Comma 9 2 2 2 3 3 2" xfId="21023" xr:uid="{6EF02B8B-FD2A-423A-9119-A24F9D043202}"/>
    <cellStyle name="Comma 9 2 2 2 3 4" xfId="25011" xr:uid="{E65E7057-6A9B-4E73-B147-10E224C434CB}"/>
    <cellStyle name="Comma 9 2 2 2 3 5" xfId="15357" xr:uid="{65EDEDBF-9135-4EDF-B076-15DD1724FE14}"/>
    <cellStyle name="Comma 9 2 2 2 4" xfId="2045" xr:uid="{00000000-0005-0000-0000-00001F030000}"/>
    <cellStyle name="Comma 9 2 2 2 4 2" xfId="26108" xr:uid="{122440CA-696A-44E0-9E96-A87373C105F9}"/>
    <cellStyle name="Comma 9 2 2 2 4 3" xfId="27291" xr:uid="{4E4768B2-7AB8-4453-8074-05036922F932}"/>
    <cellStyle name="Comma 9 2 2 2 5" xfId="4268" xr:uid="{15F18BA8-7F97-4777-9066-8253069EFE6E}"/>
    <cellStyle name="Comma 9 2 2 2 5 2" xfId="9040" xr:uid="{9FE3AAF4-1EE5-47ED-B8D4-F93ABC268CE4}"/>
    <cellStyle name="Comma 9 2 2 2 5 2 2" xfId="19420" xr:uid="{6A6573BE-1A19-4442-870C-069C69D8A52C}"/>
    <cellStyle name="Comma 9 2 2 2 5 2 3" xfId="31044" xr:uid="{F0C0A167-9B27-4A98-AB6A-B02856686997}"/>
    <cellStyle name="Comma 9 2 2 2 5 2 4" xfId="30803" xr:uid="{940BAFB2-DDDF-4DFD-AC79-DD26DD309846}"/>
    <cellStyle name="Comma 9 2 2 2 5 3" xfId="11873" xr:uid="{D66D2D42-7EBA-40C4-BE58-4D64A5059408}"/>
    <cellStyle name="Comma 9 2 2 2 5 3 2" xfId="22253" xr:uid="{6B46C0D7-EBC5-4194-90D8-6BCEC8A7CC97}"/>
    <cellStyle name="Comma 9 2 2 2 5 4" xfId="28386" xr:uid="{7BC0D46E-3348-466F-8DFC-3BD610176F0D}"/>
    <cellStyle name="Comma 9 2 2 2 5 5" xfId="27900" xr:uid="{B715E0BE-8612-4D9B-8094-A86B31BEC63D}"/>
    <cellStyle name="Comma 9 2 2 2 5 6" xfId="16587" xr:uid="{16CD614C-D92C-43D8-816F-40DF7AA64539}"/>
    <cellStyle name="Comma 9 2 2 2 6" xfId="5646" xr:uid="{668570A6-D60D-4778-B198-50FD03580688}"/>
    <cellStyle name="Comma 9 2 2 2 6 2" xfId="29724" xr:uid="{5FAFEE43-02EA-4263-B848-C1EA850D9CC6}"/>
    <cellStyle name="Comma 9 2 2 2 6 2 2" xfId="30978" xr:uid="{5D796100-B80F-4D81-937F-89F02B01DAF1}"/>
    <cellStyle name="Comma 9 2 2 2 7" xfId="25137" xr:uid="{C3EE7BD6-8743-4519-9C3D-CB652EFF1857}"/>
    <cellStyle name="Comma 9 2 2 2 8" xfId="13099" xr:uid="{E9F47D49-DC26-47D8-9B66-DEB5C8F17696}"/>
    <cellStyle name="Comma 9 2 2 3" xfId="1822" xr:uid="{00000000-0005-0000-0000-000020030000}"/>
    <cellStyle name="Comma 9 2 2 3 2" xfId="3076" xr:uid="{00000000-0005-0000-0000-00005A020000}"/>
    <cellStyle name="Comma 9 2 2 3 2 2" xfId="8156" xr:uid="{BA1A08A8-8F25-42BA-8FF5-CF4370543494}"/>
    <cellStyle name="Comma 9 2 2 3 2 2 2" xfId="28829" xr:uid="{FEA450FD-A44B-4F78-B887-6FBB04F43C55}"/>
    <cellStyle name="Comma 9 2 2 3 2 2 2 2" xfId="31228" xr:uid="{E0EAEE44-385B-43C4-A241-FDA503A0345E}"/>
    <cellStyle name="Comma 9 2 2 3 2 2 2 3" xfId="30805" xr:uid="{0E41FCD9-0F8F-41FD-9B49-7F0530E67F12}"/>
    <cellStyle name="Comma 9 2 2 3 2 2 3" xfId="26384" xr:uid="{4ABFB2F1-EFEF-44B5-B10D-DE0D3C6BDABA}"/>
    <cellStyle name="Comma 9 2 2 3 2 2 4" xfId="18536" xr:uid="{6D88F806-B1B0-4D9A-BBC6-DBDC26EA2E99}"/>
    <cellStyle name="Comma 9 2 2 3 2 3" xfId="10989" xr:uid="{4C570C57-C828-4E9B-9C5B-D3D470D1304A}"/>
    <cellStyle name="Comma 9 2 2 3 2 3 2" xfId="21369" xr:uid="{85E85D4A-641F-4B1F-B4B2-73E48F5F3F73}"/>
    <cellStyle name="Comma 9 2 2 3 2 4" xfId="24873" xr:uid="{3C1C18F6-326F-4101-B42C-CAFA790586F4}"/>
    <cellStyle name="Comma 9 2 2 3 2 5" xfId="15703" xr:uid="{5E62D3EB-52D8-4B2A-8967-E1EC80A96F32}"/>
    <cellStyle name="Comma 9 2 2 3 3" xfId="2089" xr:uid="{00000000-0005-0000-0000-000020030000}"/>
    <cellStyle name="Comma 9 2 2 3 4" xfId="4418" xr:uid="{51ADD6C0-603D-4098-9009-CBEFA0A69A4B}"/>
    <cellStyle name="Comma 9 2 2 3 4 2" xfId="9190" xr:uid="{F3BDC41A-CFD9-47C5-A0ED-1DF0D97D107C}"/>
    <cellStyle name="Comma 9 2 2 3 4 2 2" xfId="19570" xr:uid="{6A163FFC-6407-458E-95EF-1755EB510D2C}"/>
    <cellStyle name="Comma 9 2 2 3 4 2 3" xfId="31084" xr:uid="{200D0FEF-51EA-4B32-BD4F-ED01F56CF64F}"/>
    <cellStyle name="Comma 9 2 2 3 4 2 4" xfId="30804" xr:uid="{45D769B4-A51B-4357-BF7C-CEA3942690FF}"/>
    <cellStyle name="Comma 9 2 2 3 4 3" xfId="12023" xr:uid="{B8CDA8CB-E142-4092-9D7D-1F70CFFAECDF}"/>
    <cellStyle name="Comma 9 2 2 3 4 3 2" xfId="22403" xr:uid="{A2F09515-9B43-40E8-8E58-EDBDFCCA4661}"/>
    <cellStyle name="Comma 9 2 2 3 4 4" xfId="16737" xr:uid="{EAE4FB54-618E-4BD5-8A10-FD59118FE55B}"/>
    <cellStyle name="Comma 9 2 2 3 5" xfId="5647" xr:uid="{1753FA6C-087A-430B-A68A-C681B0D13A8B}"/>
    <cellStyle name="Comma 9 2 2 3 5 2" xfId="29710" xr:uid="{8E3DEB05-C8FD-4B12-9825-E73EE046D749}"/>
    <cellStyle name="Comma 9 2 2 3 5 2 2" xfId="30979" xr:uid="{AFFAD961-C129-4BDB-B8E1-FC9907D6727B}"/>
    <cellStyle name="Comma 9 2 2 3 6" xfId="24153" xr:uid="{41DAB614-918F-4599-BF83-9AA4B418D79E}"/>
    <cellStyle name="Comma 9 2 2 3 7" xfId="13589" xr:uid="{2E3B28A3-F72F-46DD-9CA8-18228347FB64}"/>
    <cellStyle name="Comma 9 2 2 4" xfId="1820" xr:uid="{00000000-0005-0000-0000-000021030000}"/>
    <cellStyle name="Comma 9 2 2 4 2" xfId="3074" xr:uid="{00000000-0005-0000-0000-00005B020000}"/>
    <cellStyle name="Comma 9 2 2 4 2 2" xfId="8154" xr:uid="{3821D36B-E30A-436A-ADD2-C492AC21B492}"/>
    <cellStyle name="Comma 9 2 2 4 2 2 2" xfId="28828" xr:uid="{75B182AE-DD33-43EB-BD11-5250C85A4E01}"/>
    <cellStyle name="Comma 9 2 2 4 2 2 3" xfId="26309" xr:uid="{BA6A95AF-6109-40B1-B3B9-241F006D302F}"/>
    <cellStyle name="Comma 9 2 2 4 2 2 4" xfId="18534" xr:uid="{6DC6F597-8D99-4D70-85A2-BCF10AE0AD8E}"/>
    <cellStyle name="Comma 9 2 2 4 2 3" xfId="10987" xr:uid="{2A3734C0-6283-4588-9F43-DBEA24F07785}"/>
    <cellStyle name="Comma 9 2 2 4 2 3 2" xfId="21367" xr:uid="{73BB00D0-276E-47F7-A419-031530E0420D}"/>
    <cellStyle name="Comma 9 2 2 4 2 4" xfId="26315" xr:uid="{4114B98C-05CB-4B13-B488-16099DD307AD}"/>
    <cellStyle name="Comma 9 2 2 4 2 5" xfId="15701" xr:uid="{6AE8E6BF-8A14-431C-99B4-E9E63BED19BF}"/>
    <cellStyle name="Comma 9 2 2 4 3" xfId="3606" xr:uid="{00000000-0005-0000-0000-000021030000}"/>
    <cellStyle name="Comma 9 2 2 4 4" xfId="5645" xr:uid="{8B26A1BB-AE5F-48D9-8E42-E69CDD492616}"/>
    <cellStyle name="Comma 9 2 2 4 4 2" xfId="29961" xr:uid="{7C9ED966-91AA-4C46-BB66-8180C9956C71}"/>
    <cellStyle name="Comma 9 2 2 4 5" xfId="24326" xr:uid="{8BA3453A-B276-4F0C-8B80-BF13CA76962C}"/>
    <cellStyle name="Comma 9 2 2 4 6" xfId="13587" xr:uid="{1A9E97E1-72D1-4AFC-BB30-AF8F5B6BAA27}"/>
    <cellStyle name="Comma 9 2 2 5" xfId="2641" xr:uid="{00000000-0005-0000-0000-00005C020000}"/>
    <cellStyle name="Comma 9 2 2 5 2" xfId="5903" xr:uid="{45A164FE-5FE9-43B5-9529-C545256EB1C7}"/>
    <cellStyle name="Comma 9 2 2 5 2 2" xfId="28649" xr:uid="{F52522D7-FE86-4CED-8031-4C36F7BDC289}"/>
    <cellStyle name="Comma 9 2 2 5 2 2 2" xfId="31210" xr:uid="{972E3E93-27A6-4530-8159-6C6AF4E7DBCC}"/>
    <cellStyle name="Comma 9 2 2 5 2 2 3" xfId="30806" xr:uid="{08104823-45CC-4C4D-B84B-B3362DB2DCBC}"/>
    <cellStyle name="Comma 9 2 2 5 2 3" xfId="27234" xr:uid="{C3BE4EB7-43AA-4AC7-BEFF-8B26A3BE7026}"/>
    <cellStyle name="Comma 9 2 2 5 2 4" xfId="15313" xr:uid="{08E79145-1382-4681-9832-B0F6E2DADE39}"/>
    <cellStyle name="Comma 9 2 2 5 3" xfId="7766" xr:uid="{5D0B9A8F-12FE-41D9-A9E6-A0FC75FD3FD8}"/>
    <cellStyle name="Comma 9 2 2 5 3 2" xfId="18146" xr:uid="{0A8DFB72-F3C6-4083-88C0-C732F813D519}"/>
    <cellStyle name="Comma 9 2 2 5 4" xfId="10599" xr:uid="{4B064456-B3B1-4B04-A024-41F9964ADD43}"/>
    <cellStyle name="Comma 9 2 2 5 4 2" xfId="20979" xr:uid="{755E6D50-A281-4A13-84B5-51D522FD572A}"/>
    <cellStyle name="Comma 9 2 2 5 5" xfId="23655" xr:uid="{435834F1-E757-4761-960E-34D3DB17B906}"/>
    <cellStyle name="Comma 9 2 2 5 6" xfId="13030" xr:uid="{5AE173AE-BF38-4842-AA91-78EA7873D122}"/>
    <cellStyle name="Comma 9 2 2 6" xfId="2290" xr:uid="{00000000-0005-0000-0000-000057020000}"/>
    <cellStyle name="Comma 9 2 2 6 2" xfId="7417" xr:uid="{F0EED383-DED6-4BF2-97EE-EDD10841C3A9}"/>
    <cellStyle name="Comma 9 2 2 6 2 2" xfId="17797" xr:uid="{E2E25D04-1C5B-42F3-971A-9693DBE7026D}"/>
    <cellStyle name="Comma 9 2 2 6 3" xfId="10250" xr:uid="{94DC420B-AA21-4FD5-93D5-21B40811B1C2}"/>
    <cellStyle name="Comma 9 2 2 6 3 2" xfId="20630" xr:uid="{E6D15CCE-188C-46C1-8F19-27097D48CB9C}"/>
    <cellStyle name="Comma 9 2 2 6 4" xfId="22651" xr:uid="{D0547388-BB56-43F0-887B-5DC1986503B8}"/>
    <cellStyle name="Comma 9 2 2 6 5" xfId="26804" xr:uid="{140F2489-462A-432C-AAD8-2C4B4DBDF3A3}"/>
    <cellStyle name="Comma 9 2 2 6 6" xfId="14964" xr:uid="{93BB5F1A-804A-42CC-B8EB-C9CEF1F05211}"/>
    <cellStyle name="Comma 9 2 2 7" xfId="3825" xr:uid="{F187D117-A490-47DB-9E10-75EB17734E90}"/>
    <cellStyle name="Comma 9 2 2 7 2" xfId="8658" xr:uid="{644F7400-21EC-44AC-96AB-03542AB9BCFE}"/>
    <cellStyle name="Comma 9 2 2 7 2 2" xfId="19038" xr:uid="{C00F856F-2CD0-4E3B-A3DA-35E428B0F0FE}"/>
    <cellStyle name="Comma 9 2 2 7 3" xfId="11491" xr:uid="{DC85BDFB-B499-4C6E-A0B1-105AFB53FA00}"/>
    <cellStyle name="Comma 9 2 2 7 3 2" xfId="21871" xr:uid="{2AB65E47-B840-4E3A-9190-E4321AA48705}"/>
    <cellStyle name="Comma 9 2 2 7 4" xfId="26442" xr:uid="{0585DF1F-C5C2-4D34-BBE6-8DFF8DBF905E}"/>
    <cellStyle name="Comma 9 2 2 7 5" xfId="28041" xr:uid="{BEC9E2EF-CCA4-4CC5-8AB1-C4763C60ED1D}"/>
    <cellStyle name="Comma 9 2 2 7 6" xfId="16205" xr:uid="{F05C9D44-64C0-4600-BDB2-376264D8F02B}"/>
    <cellStyle name="Comma 9 2 2 8" xfId="4929" xr:uid="{3AD1A3B8-0529-4279-AFBA-6A259E6478D4}"/>
    <cellStyle name="Comma 9 2 2 8 2" xfId="14221" xr:uid="{3A55FC0C-5526-4111-8F2F-A420A93B599F}"/>
    <cellStyle name="Comma 9 2 2 9" xfId="6674" xr:uid="{6EFE6E0B-F24A-4847-A285-0AA765FBEBDF}"/>
    <cellStyle name="Comma 9 2 2 9 2" xfId="17054" xr:uid="{0ECC4CAE-5358-4A94-B368-95E70F3C5906}"/>
    <cellStyle name="Comma 9 2 3" xfId="541" xr:uid="{00000000-0005-0000-0000-000022030000}"/>
    <cellStyle name="Comma 9 2 3 10" xfId="12680" xr:uid="{F4C62D95-DF88-450B-B844-5FCA3C4178EF}"/>
    <cellStyle name="Comma 9 2 3 2" xfId="1824" xr:uid="{00000000-0005-0000-0000-000023030000}"/>
    <cellStyle name="Comma 9 2 3 2 2" xfId="3077" xr:uid="{00000000-0005-0000-0000-00005E020000}"/>
    <cellStyle name="Comma 9 2 3 2 2 2" xfId="8157" xr:uid="{00C34E79-4A12-4FEF-8FD7-A120007AC003}"/>
    <cellStyle name="Comma 9 2 3 2 2 2 2" xfId="28830" xr:uid="{9400F8BF-E03C-47B4-8A73-79D8316A2F57}"/>
    <cellStyle name="Comma 9 2 3 2 2 2 3" xfId="28632" xr:uid="{7A2BE245-EA15-44B8-97A3-BD9684DEFF4F}"/>
    <cellStyle name="Comma 9 2 3 2 2 2 4" xfId="18537" xr:uid="{11C459B9-9635-43E5-A2CE-CA3DDB0927D6}"/>
    <cellStyle name="Comma 9 2 3 2 2 3" xfId="10990" xr:uid="{179EA3D4-61C5-47DF-BA03-BCD2392F900C}"/>
    <cellStyle name="Comma 9 2 3 2 2 3 2" xfId="21370" xr:uid="{2A1FE7AD-F25F-4C3B-8926-616BF3F7D3E5}"/>
    <cellStyle name="Comma 9 2 3 2 2 4" xfId="25747" xr:uid="{942CDB3C-31B9-48FD-A9C8-9181B9986ACB}"/>
    <cellStyle name="Comma 9 2 3 2 2 5" xfId="15704" xr:uid="{A62BBE42-1AD1-4C98-BC5F-080129262303}"/>
    <cellStyle name="Comma 9 2 3 2 3" xfId="3697" xr:uid="{00000000-0005-0000-0000-000023030000}"/>
    <cellStyle name="Comma 9 2 3 2 4" xfId="5648" xr:uid="{E79966CE-366E-44ED-8CF4-EF18FE3B9A08}"/>
    <cellStyle name="Comma 9 2 3 2 4 2" xfId="29962" xr:uid="{C540771B-03DD-4A97-8D6C-125C8B900220}"/>
    <cellStyle name="Comma 9 2 3 2 5" xfId="23090" xr:uid="{7BC34336-6CF0-4232-A50B-C2757E6B9AA2}"/>
    <cellStyle name="Comma 9 2 3 2 6" xfId="13590" xr:uid="{AE8E06AD-96D0-46A8-B033-8D8865597D33}"/>
    <cellStyle name="Comma 9 2 3 3" xfId="1825" xr:uid="{00000000-0005-0000-0000-000024030000}"/>
    <cellStyle name="Comma 9 2 3 3 2" xfId="2685" xr:uid="{00000000-0005-0000-0000-00005F020000}"/>
    <cellStyle name="Comma 9 2 3 3 2 2" xfId="7809" xr:uid="{B9ACF73D-5345-46F9-B10F-7BF577F6FA2C}"/>
    <cellStyle name="Comma 9 2 3 3 2 2 2" xfId="18189" xr:uid="{7BDE12E2-F66C-43CB-A936-014FC451446C}"/>
    <cellStyle name="Comma 9 2 3 3 2 3" xfId="10642" xr:uid="{7B796FA2-53F4-4E07-ACB6-8A1AA81C96CF}"/>
    <cellStyle name="Comma 9 2 3 3 2 3 2" xfId="21022" xr:uid="{865B3BD9-33FF-4391-A8D9-6B5ECEDC6CF6}"/>
    <cellStyle name="Comma 9 2 3 3 2 4" xfId="15356" xr:uid="{372507FF-8B1F-490B-A74C-426CD780667A}"/>
    <cellStyle name="Comma 9 2 3 3 2 5" xfId="30443" xr:uid="{B9D0D307-C678-4D48-9BB3-FA80D0D64076}"/>
    <cellStyle name="Comma 9 2 3 3 3" xfId="2078" xr:uid="{00000000-0005-0000-0000-000024030000}"/>
    <cellStyle name="Comma 9 2 3 3 4" xfId="5649" xr:uid="{CE82BC05-DECC-433A-A1AE-079FA93D71A1}"/>
    <cellStyle name="Comma 9 2 3 3 4 2" xfId="29910" xr:uid="{DEAC15BD-E4D5-4066-9D0F-223E4FCD8552}"/>
    <cellStyle name="Comma 9 2 3 3 5" xfId="25040" xr:uid="{6B690C1C-4E4E-4CEB-9458-3070211420B8}"/>
    <cellStyle name="Comma 9 2 3 3 6" xfId="13098" xr:uid="{9A279FFC-6243-4F00-B96A-9C2520A46EDC}"/>
    <cellStyle name="Comma 9 2 3 4" xfId="1823" xr:uid="{00000000-0005-0000-0000-000025030000}"/>
    <cellStyle name="Comma 9 2 3 4 2" xfId="4654" xr:uid="{2B316BF8-A02B-4FA6-9E0C-A81BF302FB1E}"/>
    <cellStyle name="Comma 9 2 3 4 2 2" xfId="9406" xr:uid="{83C3117E-0556-4527-B429-6733E7FC28FB}"/>
    <cellStyle name="Comma 9 2 3 4 2 2 2" xfId="19786" xr:uid="{75F44DC8-6775-40EE-BB1B-FE5900228869}"/>
    <cellStyle name="Comma 9 2 3 4 2 3" xfId="12239" xr:uid="{02383733-3AC8-4F33-847D-F4EDED4B1500}"/>
    <cellStyle name="Comma 9 2 3 4 2 3 2" xfId="22619" xr:uid="{7E9B7457-55E4-47A6-AEC3-2AB45A85A26B}"/>
    <cellStyle name="Comma 9 2 3 4 2 4" xfId="28308" xr:uid="{517B9FA5-CA7B-4147-8281-57997331AEA6}"/>
    <cellStyle name="Comma 9 2 3 4 2 5" xfId="27039" xr:uid="{67CB897C-285F-4C47-BC05-557ED67C8AB1}"/>
    <cellStyle name="Comma 9 2 3 4 2 6" xfId="16953" xr:uid="{3AB9AAA6-8579-4953-89F0-8E36A6C0DD15}"/>
    <cellStyle name="Comma 9 2 3 4 3" xfId="22757" xr:uid="{53723204-0815-4045-A056-7FCD23F7396E}"/>
    <cellStyle name="Comma 9 2 3 5" xfId="4134" xr:uid="{58960FB7-AA3D-4773-B9E0-BAA94B5F7831}"/>
    <cellStyle name="Comma 9 2 3 5 2" xfId="8906" xr:uid="{45BD0102-A3DB-46F1-B996-4B740B50B967}"/>
    <cellStyle name="Comma 9 2 3 5 2 2" xfId="29011" xr:uid="{FD6FD515-24A7-44F7-9B6A-EE8B41326D0B}"/>
    <cellStyle name="Comma 9 2 3 5 2 3" xfId="27359" xr:uid="{4196D849-59CB-4781-A66E-CA6616B641F1}"/>
    <cellStyle name="Comma 9 2 3 5 2 4" xfId="19286" xr:uid="{1B49DD98-D93E-4499-8109-0BF6F8E1781D}"/>
    <cellStyle name="Comma 9 2 3 5 2 5" xfId="31016" xr:uid="{F7D350F9-DB22-40CD-A277-E89E784C5412}"/>
    <cellStyle name="Comma 9 2 3 5 3" xfId="11739" xr:uid="{FEEBFF0E-3A22-490B-94EE-A20B651F3918}"/>
    <cellStyle name="Comma 9 2 3 5 3 2" xfId="22119" xr:uid="{7BCDA1FB-7008-4553-90F2-782DDE9547DF}"/>
    <cellStyle name="Comma 9 2 3 5 4" xfId="28101" xr:uid="{6B05F112-D1B4-4987-9ED9-AD61916186A5}"/>
    <cellStyle name="Comma 9 2 3 5 5" xfId="16453" xr:uid="{E2103747-DE1C-424E-A121-811632EDB617}"/>
    <cellStyle name="Comma 9 2 3 6" xfId="4930" xr:uid="{B11DD8E7-1558-472B-8FE9-B7DE5AE1C3AA}"/>
    <cellStyle name="Comma 9 2 3 6 2" xfId="28258" xr:uid="{B5064F52-1DEC-48C6-AD6C-94D57ED80CDC}"/>
    <cellStyle name="Comma 9 2 3 6 3" xfId="27716" xr:uid="{90953E80-ECF8-4692-9972-22BB6C8DE61E}"/>
    <cellStyle name="Comma 9 2 3 6 4" xfId="14222" xr:uid="{6FE659B4-9790-4D04-B838-7A04B11F19B9}"/>
    <cellStyle name="Comma 9 2 3 7" xfId="6675" xr:uid="{A3767453-1D26-4077-9762-3232EF5FAEF7}"/>
    <cellStyle name="Comma 9 2 3 7 2" xfId="28415" xr:uid="{C0ECF8F6-3BBF-4631-AE2A-78AAE82D9245}"/>
    <cellStyle name="Comma 9 2 3 7 3" xfId="27283" xr:uid="{A1AC7B48-6458-4882-A59B-BA808F918EEC}"/>
    <cellStyle name="Comma 9 2 3 7 4" xfId="17055" xr:uid="{C6323C8C-63AA-4061-9C69-B64F539EFDEC}"/>
    <cellStyle name="Comma 9 2 3 8" xfId="9508" xr:uid="{19B45FED-76C2-4145-940D-2F2BC325C947}"/>
    <cellStyle name="Comma 9 2 3 8 2" xfId="19888" xr:uid="{A7D0349A-2623-433A-82FA-CC129D323731}"/>
    <cellStyle name="Comma 9 2 3 9" xfId="25165" xr:uid="{491DEFD9-42C7-46F8-B951-F96D761D4FA0}"/>
    <cellStyle name="Comma 9 2 4" xfId="1826" xr:uid="{00000000-0005-0000-0000-000026030000}"/>
    <cellStyle name="Comma 9 2 4 2" xfId="3078" xr:uid="{00000000-0005-0000-0000-000060020000}"/>
    <cellStyle name="Comma 9 2 4 2 2" xfId="8158" xr:uid="{3871DE92-AD0D-4C55-9FDA-EB07377910AF}"/>
    <cellStyle name="Comma 9 2 4 2 2 2" xfId="28831" xr:uid="{35DDB46A-9F32-451D-BE4A-FB8BA2BFC5CB}"/>
    <cellStyle name="Comma 9 2 4 2 2 2 2" xfId="31229" xr:uid="{D86CE846-FB1A-46CF-AAA1-01DB85ECFA69}"/>
    <cellStyle name="Comma 9 2 4 2 2 2 3" xfId="30808" xr:uid="{BE13AE7C-8747-44CE-A1E1-1A36A7111489}"/>
    <cellStyle name="Comma 9 2 4 2 2 3" xfId="27381" xr:uid="{1D429F61-482C-40AA-9F51-7ED2D3E08585}"/>
    <cellStyle name="Comma 9 2 4 2 2 4" xfId="18538" xr:uid="{E513781B-C37F-4A79-B6A8-73A52D5D952C}"/>
    <cellStyle name="Comma 9 2 4 2 3" xfId="10991" xr:uid="{5FAD14CD-9E4E-4A54-B659-08425DC4EB51}"/>
    <cellStyle name="Comma 9 2 4 2 3 2" xfId="21371" xr:uid="{D5BA3C34-8A17-499D-9401-2290B594129A}"/>
    <cellStyle name="Comma 9 2 4 2 4" xfId="25661" xr:uid="{DE4B7DEE-3DFB-4D95-9D94-5B6697CA1424}"/>
    <cellStyle name="Comma 9 2 4 2 5" xfId="15705" xr:uid="{B32A986E-B469-403A-9A26-89063FFD10F3}"/>
    <cellStyle name="Comma 9 2 4 3" xfId="3618" xr:uid="{00000000-0005-0000-0000-000026030000}"/>
    <cellStyle name="Comma 9 2 4 4" xfId="4419" xr:uid="{730607A7-848F-4DD4-AC1A-3254E1DC46BC}"/>
    <cellStyle name="Comma 9 2 4 4 2" xfId="9191" xr:uid="{C7AB3644-B0B6-4154-BE4F-C29BF5ECB030}"/>
    <cellStyle name="Comma 9 2 4 4 2 2" xfId="19571" xr:uid="{7AE53B1F-54DA-4F06-99C4-5B8CE011620E}"/>
    <cellStyle name="Comma 9 2 4 4 2 3" xfId="31085" xr:uid="{BE5A0B73-4A4C-4029-A301-6535C3F13C1D}"/>
    <cellStyle name="Comma 9 2 4 4 2 4" xfId="30807" xr:uid="{C1548C2B-E83F-4CD1-8AE4-504BDC32719D}"/>
    <cellStyle name="Comma 9 2 4 4 3" xfId="12024" xr:uid="{05AB095B-DD55-4F70-B186-D55D3B66DE04}"/>
    <cellStyle name="Comma 9 2 4 4 3 2" xfId="22404" xr:uid="{83C0AEC2-D7F8-4FB1-8063-95763749ADDC}"/>
    <cellStyle name="Comma 9 2 4 4 4" xfId="27980" xr:uid="{48E7C24F-7C7F-4635-9EBC-9D453F175853}"/>
    <cellStyle name="Comma 9 2 4 4 5" xfId="28161" xr:uid="{38EC5DA3-2ECC-43FA-AFF3-4E44C4962149}"/>
    <cellStyle name="Comma 9 2 4 4 6" xfId="16738" xr:uid="{E7145DA8-4655-4CB9-96FD-E1E6B4F01E4F}"/>
    <cellStyle name="Comma 9 2 4 5" xfId="5650" xr:uid="{D9BE428C-8235-4EF9-B20E-E5BB3AFC6747}"/>
    <cellStyle name="Comma 9 2 4 5 2" xfId="29692" xr:uid="{E7A06D38-4B4A-4976-BC01-C3B6B233E532}"/>
    <cellStyle name="Comma 9 2 4 5 2 2" xfId="30980" xr:uid="{FFEA7A56-AD8A-44D9-BC17-C7A9B2757E95}"/>
    <cellStyle name="Comma 9 2 4 6" xfId="24675" xr:uid="{6EEEF6C0-BA3C-4450-82E6-71744843DDBB}"/>
    <cellStyle name="Comma 9 2 4 7" xfId="13591" xr:uid="{81F21B33-152E-41A4-8622-BE740F8B59B3}"/>
    <cellStyle name="Comma 9 2 5" xfId="1827" xr:uid="{00000000-0005-0000-0000-000027030000}"/>
    <cellStyle name="Comma 9 2 5 2" xfId="2880" xr:uid="{00000000-0005-0000-0000-000061020000}"/>
    <cellStyle name="Comma 9 2 5 2 2" xfId="7997" xr:uid="{30435070-21F0-450E-8F48-DD2475E78426}"/>
    <cellStyle name="Comma 9 2 5 2 2 2" xfId="27244" xr:uid="{B2DCA550-CDEE-430E-8093-FA1E260FBBA3}"/>
    <cellStyle name="Comma 9 2 5 2 2 2 2" xfId="31187" xr:uid="{935049C4-8F57-47F7-A020-2141BFAE117B}"/>
    <cellStyle name="Comma 9 2 5 2 2 2 3" xfId="30809" xr:uid="{E09FB7FE-6B02-4145-8F9C-245D63874152}"/>
    <cellStyle name="Comma 9 2 5 2 2 3" xfId="26152" xr:uid="{A90172AA-ECBA-49AF-A27D-7287150C6C55}"/>
    <cellStyle name="Comma 9 2 5 2 2 4" xfId="18377" xr:uid="{BB53FA4A-1DDF-48F5-8459-C96D8C66B94A}"/>
    <cellStyle name="Comma 9 2 5 2 3" xfId="10830" xr:uid="{8DBDF390-F889-45B9-8090-2E42DC2B125A}"/>
    <cellStyle name="Comma 9 2 5 2 3 2" xfId="21210" xr:uid="{3D817999-D32B-42D4-A4EE-FDDC6CAAAB75}"/>
    <cellStyle name="Comma 9 2 5 2 4" xfId="28530" xr:uid="{EFD68B7B-CEB1-42E8-96C8-A4CE64C8ED24}"/>
    <cellStyle name="Comma 9 2 5 2 5" xfId="15544" xr:uid="{178AD210-1937-49B9-920C-01104FD1710F}"/>
    <cellStyle name="Comma 9 2 5 3" xfId="3536" xr:uid="{00000000-0005-0000-0000-000027030000}"/>
    <cellStyle name="Comma 9 2 5 4" xfId="5651" xr:uid="{D7164F72-134C-4D46-901D-95E30936FD2B}"/>
    <cellStyle name="Comma 9 2 5 4 2" xfId="29925" xr:uid="{5C9B02E0-C788-4B1D-BC0E-E607E53C7539}"/>
    <cellStyle name="Comma 9 2 5 5" xfId="25504" xr:uid="{683D3246-020B-45A9-8F05-CD8C07E60BC7}"/>
    <cellStyle name="Comma 9 2 5 6" xfId="13378" xr:uid="{D127C0C3-511A-4158-94C4-3B598D743006}"/>
    <cellStyle name="Comma 9 2 6" xfId="1819" xr:uid="{00000000-0005-0000-0000-000028030000}"/>
    <cellStyle name="Comma 9 2 6 2" xfId="2539" xr:uid="{00000000-0005-0000-0000-000062020000}"/>
    <cellStyle name="Comma 9 2 6 2 2" xfId="7664" xr:uid="{12A85B8F-612E-4B7E-8375-3FD272B72C3E}"/>
    <cellStyle name="Comma 9 2 6 2 2 2" xfId="18044" xr:uid="{63602DFF-BD8A-4BE0-91FF-331DD6264E16}"/>
    <cellStyle name="Comma 9 2 6 2 3" xfId="10497" xr:uid="{61B4E7AC-8DB2-43F1-868D-FAA2881C85E4}"/>
    <cellStyle name="Comma 9 2 6 2 3 2" xfId="20877" xr:uid="{1BB267DC-2623-4AAD-9299-6628C1181669}"/>
    <cellStyle name="Comma 9 2 6 2 4" xfId="28007" xr:uid="{93DFBBE4-AEC2-43A7-B32D-98AE37918C88}"/>
    <cellStyle name="Comma 9 2 6 2 5" xfId="27052" xr:uid="{3C93F917-4687-49AB-A2DE-9CFA582651C6}"/>
    <cellStyle name="Comma 9 2 6 2 6" xfId="15211" xr:uid="{B954EB0A-A415-4D84-A87E-51039639E08C}"/>
    <cellStyle name="Comma 9 2 6 3" xfId="3705" xr:uid="{00000000-0005-0000-0000-000028030000}"/>
    <cellStyle name="Comma 9 2 6 4" xfId="5644" xr:uid="{D898191B-5E99-42ED-AE9E-BA7EEF98ED5F}"/>
    <cellStyle name="Comma 9 2 6 4 2" xfId="29877" xr:uid="{E41C2E13-76EE-4F01-AD17-0737E327D418}"/>
    <cellStyle name="Comma 9 2 6 5" xfId="23854" xr:uid="{D61276F4-B8A3-4202-B41B-BD1945D207E6}"/>
    <cellStyle name="Comma 9 2 6 6" xfId="12927" xr:uid="{0F80994B-85B6-4398-ADA2-8150445C52AA}"/>
    <cellStyle name="Comma 9 2 7" xfId="2233" xr:uid="{00000000-0005-0000-0000-000056020000}"/>
    <cellStyle name="Comma 9 2 7 2" xfId="7360" xr:uid="{C4B32B00-5182-49D8-9EA5-796AE2208F5A}"/>
    <cellStyle name="Comma 9 2 7 2 2" xfId="26719" xr:uid="{E24BCB5C-C6EA-4FDB-9EC3-913147FB8779}"/>
    <cellStyle name="Comma 9 2 7 2 2 2" xfId="31182" xr:uid="{B8E870C8-2DC3-4142-9B70-BD70882B4D51}"/>
    <cellStyle name="Comma 9 2 7 2 2 3" xfId="30810" xr:uid="{BBA9BA85-2DE8-4D34-8E86-BAE1DE19E844}"/>
    <cellStyle name="Comma 9 2 7 2 3" xfId="28267" xr:uid="{90482539-1104-4FEC-A0B4-4BBC91205F8D}"/>
    <cellStyle name="Comma 9 2 7 2 4" xfId="17740" xr:uid="{A997357B-75E5-4FBD-8E85-7D845313D2E4}"/>
    <cellStyle name="Comma 9 2 7 3" xfId="10193" xr:uid="{6CC74026-AB08-411B-B16F-52096AABA2AE}"/>
    <cellStyle name="Comma 9 2 7 3 2" xfId="20573" xr:uid="{D660BE8F-3CEC-43C8-B3F2-515CBFAE10A6}"/>
    <cellStyle name="Comma 9 2 7 4" xfId="25033" xr:uid="{6B933433-0728-4A4C-81A0-760F81048C5E}"/>
    <cellStyle name="Comma 9 2 7 5" xfId="14907" xr:uid="{9E029389-AF9E-4E2C-80CF-C3A6CB490564}"/>
    <cellStyle name="Comma 9 2 8" xfId="3877" xr:uid="{14ABF57D-7E2D-49B0-92F4-00CADDA395CB}"/>
    <cellStyle name="Comma 9 2 8 2" xfId="8709" xr:uid="{A7E88751-1D29-4175-B2B8-DA20A976F5E3}"/>
    <cellStyle name="Comma 9 2 8 2 2" xfId="19089" xr:uid="{E69C0CF9-2C8E-461A-BD73-73D7F51D1663}"/>
    <cellStyle name="Comma 9 2 8 3" xfId="11542" xr:uid="{95E42C6C-C80A-4C6F-AEA5-4FFFB2425A1A}"/>
    <cellStyle name="Comma 9 2 8 3 2" xfId="21922" xr:uid="{7A3F958E-C57F-4788-976D-1AE8E6A57944}"/>
    <cellStyle name="Comma 9 2 8 4" xfId="26412" xr:uid="{FD7B0B76-E8B9-487D-8AAD-C9933C1ACB6C}"/>
    <cellStyle name="Comma 9 2 8 5" xfId="27760" xr:uid="{AC65A6F0-19BB-40A6-9BE0-0678F17B6B3B}"/>
    <cellStyle name="Comma 9 2 8 6" xfId="16256" xr:uid="{6C8D399F-9CD0-4228-9326-262AC491334C}"/>
    <cellStyle name="Comma 9 2 9" xfId="4928" xr:uid="{BD7D2C77-C633-4CFC-AAC8-AEB80D7AE154}"/>
    <cellStyle name="Comma 9 2 9 2" xfId="25983" xr:uid="{FF5AE70A-CB98-46FE-AEBC-034F7A064D0C}"/>
    <cellStyle name="Comma 9 2 9 3" xfId="27779" xr:uid="{9617A20E-B9DC-4147-BB81-6D931C61435A}"/>
    <cellStyle name="Comma 9 2 9 4" xfId="14220" xr:uid="{B60DB025-08CD-4CE5-A225-EF26AA61A2E6}"/>
    <cellStyle name="Comma 9 3" xfId="542" xr:uid="{00000000-0005-0000-0000-000029030000}"/>
    <cellStyle name="Comma 9 3 10" xfId="9509" xr:uid="{E7E81DE3-7484-41E0-8FA9-F356A46CD991}"/>
    <cellStyle name="Comma 9 3 10 2" xfId="19889" xr:uid="{ABE7FEB3-D309-49D2-9D77-CEDDF86F8FC8}"/>
    <cellStyle name="Comma 9 3 11" xfId="24494" xr:uid="{D4380A83-A032-4878-B2BD-F5EDC2355B6A}"/>
    <cellStyle name="Comma 9 3 12" xfId="12521" xr:uid="{1EC29B22-E11A-4F03-9D04-7890D63A35C8}"/>
    <cellStyle name="Comma 9 3 2" xfId="1829" xr:uid="{00000000-0005-0000-0000-00002A030000}"/>
    <cellStyle name="Comma 9 3 2 2" xfId="3080" xr:uid="{00000000-0005-0000-0000-000065020000}"/>
    <cellStyle name="Comma 9 3 2 2 2" xfId="6169" xr:uid="{5D3F1E2F-6C13-4865-A186-7E6BC20EDFBA}"/>
    <cellStyle name="Comma 9 3 2 2 2 2" xfId="24146" xr:uid="{7FAC486F-3150-4423-B79F-82D92D5D4315}"/>
    <cellStyle name="Comma 9 3 2 2 2 2 2" xfId="28012" xr:uid="{6EDB3307-FB2D-428A-B7BB-51FD25238CFA}"/>
    <cellStyle name="Comma 9 3 2 2 2 2 3" xfId="31149" xr:uid="{5B67C8A6-D0F9-4F81-B1C0-F30C304F8C08}"/>
    <cellStyle name="Comma 9 3 2 2 2 3" xfId="26868" xr:uid="{652D5C03-1AD5-43F2-95C2-87421CEC1E98}"/>
    <cellStyle name="Comma 9 3 2 2 2 4" xfId="15707" xr:uid="{4A7AF802-84FA-4651-8493-69DBEFBEF268}"/>
    <cellStyle name="Comma 9 3 2 2 3" xfId="8160" xr:uid="{41C885F3-2F9F-457C-9A41-B93334694117}"/>
    <cellStyle name="Comma 9 3 2 2 3 2" xfId="18540" xr:uid="{52F9EBF8-6C8D-4A10-9E5C-BDDF8CD76353}"/>
    <cellStyle name="Comma 9 3 2 2 4" xfId="10993" xr:uid="{6690BEA3-7986-4505-B2F3-1A50EFC06E03}"/>
    <cellStyle name="Comma 9 3 2 2 4 2" xfId="21373" xr:uid="{16FA8055-7EF8-4083-8B83-CB2D93CE4C92}"/>
    <cellStyle name="Comma 9 3 2 2 5" xfId="24467" xr:uid="{C74E39ED-E802-4F6C-B356-E5113AB4E949}"/>
    <cellStyle name="Comma 9 3 2 2 5 2" xfId="30074" xr:uid="{8548742A-9BBA-4637-B5B9-9DA740E4A09B}"/>
    <cellStyle name="Comma 9 3 2 2 6" xfId="27864" xr:uid="{1092D0DD-8FB3-44DD-86EE-6FC6DA4E3B78}"/>
    <cellStyle name="Comma 9 3 2 2 7" xfId="13593" xr:uid="{20D41558-9592-4905-9B8D-FAFB5DB1DBDE}"/>
    <cellStyle name="Comma 9 3 2 3" xfId="2687" xr:uid="{00000000-0005-0000-0000-000064020000}"/>
    <cellStyle name="Comma 9 3 2 3 2" xfId="7811" xr:uid="{45825168-987C-424D-9B12-52F792D7F9B4}"/>
    <cellStyle name="Comma 9 3 2 3 2 2" xfId="28521" xr:uid="{E0FBFBB5-EC4B-4CDC-A0B7-7F4A0932546C}"/>
    <cellStyle name="Comma 9 3 2 3 2 3" xfId="28377" xr:uid="{B1C725C8-4663-4026-A58A-6EC98692EB7D}"/>
    <cellStyle name="Comma 9 3 2 3 2 4" xfId="18191" xr:uid="{CF70C67C-65D6-4BF2-9FF7-5986B90AEE6F}"/>
    <cellStyle name="Comma 9 3 2 3 3" xfId="10644" xr:uid="{51C13CA6-B671-4F5D-917F-E88F4B3AEAF6}"/>
    <cellStyle name="Comma 9 3 2 3 3 2" xfId="21024" xr:uid="{4A99DD87-1800-46CD-ADE8-C5F3EF349A55}"/>
    <cellStyle name="Comma 9 3 2 3 4" xfId="22680" xr:uid="{3EB0B22D-8F5E-48CF-B5FA-63B60A9EE603}"/>
    <cellStyle name="Comma 9 3 2 3 5" xfId="15358" xr:uid="{F541BCBC-753B-4B7B-AEF7-D891549388FA}"/>
    <cellStyle name="Comma 9 3 2 4" xfId="3694" xr:uid="{00000000-0005-0000-0000-00002A030000}"/>
    <cellStyle name="Comma 9 3 2 4 2" xfId="26649" xr:uid="{5A147B94-5AF9-4CDC-8BC6-C737EBE8A913}"/>
    <cellStyle name="Comma 9 3 2 4 3" xfId="26682" xr:uid="{FB1D1AC5-9D11-429C-BF39-EEAC07E5768E}"/>
    <cellStyle name="Comma 9 3 2 5" xfId="4269" xr:uid="{F1DB953E-CDE1-43E8-9BEA-964C5E5A9856}"/>
    <cellStyle name="Comma 9 3 2 5 2" xfId="9041" xr:uid="{F26FC550-BC30-48DE-A2FC-AF981BC732EC}"/>
    <cellStyle name="Comma 9 3 2 5 2 2" xfId="19421" xr:uid="{6FDAA852-56CA-4BF6-BB17-4AA7D4E56C64}"/>
    <cellStyle name="Comma 9 3 2 5 2 3" xfId="31045" xr:uid="{A3B5197F-9B5D-4143-A697-326D2D0AB011}"/>
    <cellStyle name="Comma 9 3 2 5 2 4" xfId="30811" xr:uid="{C5508924-C6EA-4A67-BDDF-7E50FD3BE005}"/>
    <cellStyle name="Comma 9 3 2 5 3" xfId="11874" xr:uid="{A33959D1-ED4C-4C55-92A7-CC84556D1C9C}"/>
    <cellStyle name="Comma 9 3 2 5 3 2" xfId="22254" xr:uid="{D062A147-5A9C-4F48-A79B-58F7E85DB901}"/>
    <cellStyle name="Comma 9 3 2 5 4" xfId="27366" xr:uid="{FD0C7BF0-A587-4637-98FE-1287570FBD22}"/>
    <cellStyle name="Comma 9 3 2 5 5" xfId="28425" xr:uid="{A03FA1EB-B70A-4B0D-B080-7587374271FE}"/>
    <cellStyle name="Comma 9 3 2 5 6" xfId="16588" xr:uid="{9A425600-8E7C-4649-8D14-D414987A8C3D}"/>
    <cellStyle name="Comma 9 3 2 6" xfId="5653" xr:uid="{77D156F7-476C-46F2-93AE-31A8AC882BEE}"/>
    <cellStyle name="Comma 9 3 2 6 2" xfId="29725" xr:uid="{553F6754-B523-42B0-B4FE-4907B6316108}"/>
    <cellStyle name="Comma 9 3 2 6 2 2" xfId="30981" xr:uid="{699CA55B-0135-496F-BFC8-968E66D2718F}"/>
    <cellStyle name="Comma 9 3 2 7" xfId="25226" xr:uid="{32CD50D2-C9AE-4571-939C-C8C54DC3B34F}"/>
    <cellStyle name="Comma 9 3 2 8" xfId="13100" xr:uid="{B68D3080-BA5F-48EA-9188-311DC047BBAB}"/>
    <cellStyle name="Comma 9 3 2 9" xfId="29992" xr:uid="{9DCA55B1-63A8-4DF5-A458-C59A6106A22A}"/>
    <cellStyle name="Comma 9 3 3" xfId="1830" xr:uid="{00000000-0005-0000-0000-00002B030000}"/>
    <cellStyle name="Comma 9 3 3 2" xfId="3081" xr:uid="{00000000-0005-0000-0000-000066020000}"/>
    <cellStyle name="Comma 9 3 3 2 2" xfId="8161" xr:uid="{30BFB4DD-F5E5-4102-846B-4027E615BCE0}"/>
    <cellStyle name="Comma 9 3 3 2 2 2" xfId="28833" xr:uid="{1D3DCD9E-22E3-4A2B-BFEA-68D716F7632B}"/>
    <cellStyle name="Comma 9 3 3 2 2 2 2" xfId="31230" xr:uid="{122F2141-B372-4667-A3EB-B92731022D63}"/>
    <cellStyle name="Comma 9 3 3 2 2 2 3" xfId="30813" xr:uid="{B37193DA-685B-4302-9C78-E276FA29B8E2}"/>
    <cellStyle name="Comma 9 3 3 2 2 3" xfId="27468" xr:uid="{761CFDA3-BD8E-439D-AE3A-6616D3D38BC8}"/>
    <cellStyle name="Comma 9 3 3 2 2 4" xfId="18541" xr:uid="{6FF6D2FD-49D1-478F-8C56-148E459735BA}"/>
    <cellStyle name="Comma 9 3 3 2 3" xfId="10994" xr:uid="{8A4A876A-3AFA-455C-9C42-6A97F80DED57}"/>
    <cellStyle name="Comma 9 3 3 2 3 2" xfId="21374" xr:uid="{9FE326AD-216F-4337-A89B-6ED14C842C11}"/>
    <cellStyle name="Comma 9 3 3 2 4" xfId="24094" xr:uid="{4A6A6AAB-A78E-43A5-A912-AA5037B542FD}"/>
    <cellStyle name="Comma 9 3 3 2 5" xfId="15708" xr:uid="{4224EED2-F5B5-4C80-A76D-50B890931CA9}"/>
    <cellStyle name="Comma 9 3 3 3" xfId="3704" xr:uid="{00000000-0005-0000-0000-00002B030000}"/>
    <cellStyle name="Comma 9 3 3 4" xfId="4420" xr:uid="{18170F86-C2D3-41E7-9BBC-5C6417543022}"/>
    <cellStyle name="Comma 9 3 3 4 2" xfId="9192" xr:uid="{26B92FD6-E0D8-470C-9556-778A5F8FEAFF}"/>
    <cellStyle name="Comma 9 3 3 4 2 2" xfId="19572" xr:uid="{F377DAD8-5711-4268-8A8B-9A61CD9EDB6C}"/>
    <cellStyle name="Comma 9 3 3 4 2 3" xfId="31086" xr:uid="{057F8738-14E9-452A-B2A1-4B72350EA751}"/>
    <cellStyle name="Comma 9 3 3 4 2 4" xfId="30812" xr:uid="{BE881679-89E9-4CF6-A166-B978E2ED3F85}"/>
    <cellStyle name="Comma 9 3 3 4 3" xfId="12025" xr:uid="{84CDBBE9-88B1-45BB-84B9-365383A18EEB}"/>
    <cellStyle name="Comma 9 3 3 4 3 2" xfId="22405" xr:uid="{11C3063F-87D1-4D1E-B343-A620DEF1A22B}"/>
    <cellStyle name="Comma 9 3 3 4 4" xfId="16739" xr:uid="{A83B7572-DEFE-4674-B9BC-F693F0EB8DA2}"/>
    <cellStyle name="Comma 9 3 3 5" xfId="5654" xr:uid="{B525BE71-296E-4A8D-A239-535718B25E1D}"/>
    <cellStyle name="Comma 9 3 3 5 2" xfId="29696" xr:uid="{25FDA149-4835-475C-A7F8-D677AAAFBB08}"/>
    <cellStyle name="Comma 9 3 3 5 2 2" xfId="30982" xr:uid="{8A31E08D-F38C-4717-AA35-0B286BA438E3}"/>
    <cellStyle name="Comma 9 3 3 6" xfId="24664" xr:uid="{3D67FC07-C30E-4BB2-B210-DB9C3EA33BDF}"/>
    <cellStyle name="Comma 9 3 3 7" xfId="13594" xr:uid="{5FA0F202-D403-4101-916A-106D8E59EF14}"/>
    <cellStyle name="Comma 9 3 4" xfId="1828" xr:uid="{00000000-0005-0000-0000-00002C030000}"/>
    <cellStyle name="Comma 9 3 4 2" xfId="3079" xr:uid="{00000000-0005-0000-0000-000067020000}"/>
    <cellStyle name="Comma 9 3 4 2 2" xfId="8159" xr:uid="{A44917E5-A260-4E57-A00D-74E81142C856}"/>
    <cellStyle name="Comma 9 3 4 2 2 2" xfId="28832" xr:uid="{E1D0D1D7-BCBC-4025-A9A4-65F4CA9D0DA2}"/>
    <cellStyle name="Comma 9 3 4 2 2 3" xfId="26694" xr:uid="{6EFBF9CB-8F8C-49E7-9369-5F3AF238C536}"/>
    <cellStyle name="Comma 9 3 4 2 2 4" xfId="18539" xr:uid="{411A0BFC-0770-4A0F-9BFF-5513F5ADE6E2}"/>
    <cellStyle name="Comma 9 3 4 2 3" xfId="10992" xr:uid="{379F143A-75EE-4D4F-83EE-FE40F42B0461}"/>
    <cellStyle name="Comma 9 3 4 2 3 2" xfId="21372" xr:uid="{0A5CACF6-8CDA-4E18-9620-A72C6691C0CE}"/>
    <cellStyle name="Comma 9 3 4 2 4" xfId="25174" xr:uid="{96CFF20C-9ADF-43F2-ABAD-249183DF8F3F}"/>
    <cellStyle name="Comma 9 3 4 2 5" xfId="15706" xr:uid="{12C4A8BE-B9AB-4776-A2A2-D7A439B32A7B}"/>
    <cellStyle name="Comma 9 3 4 3" xfId="3669" xr:uid="{00000000-0005-0000-0000-00002C030000}"/>
    <cellStyle name="Comma 9 3 4 4" xfId="5652" xr:uid="{2992C92C-8EDE-4819-B747-CFD197F07934}"/>
    <cellStyle name="Comma 9 3 4 4 2" xfId="29963" xr:uid="{BB309544-82A9-4F34-A3A4-5C8ABA70C651}"/>
    <cellStyle name="Comma 9 3 4 5" xfId="22863" xr:uid="{7A0D85F2-7603-4244-8EA4-BCE31E460284}"/>
    <cellStyle name="Comma 9 3 4 6" xfId="13592" xr:uid="{E59C85B5-D30B-41E2-8D24-850FCB8A133A}"/>
    <cellStyle name="Comma 9 3 5" xfId="2582" xr:uid="{00000000-0005-0000-0000-000068020000}"/>
    <cellStyle name="Comma 9 3 5 2" xfId="5847" xr:uid="{9AFCFEEE-2505-4F6D-A481-F03D7C6B099D}"/>
    <cellStyle name="Comma 9 3 5 2 2" xfId="27705" xr:uid="{71638D3E-073B-465B-8079-C421AEEF8FCF}"/>
    <cellStyle name="Comma 9 3 5 2 2 2" xfId="31195" xr:uid="{A200391D-8B39-419F-859D-3D90BFEFCC8C}"/>
    <cellStyle name="Comma 9 3 5 2 2 3" xfId="30814" xr:uid="{66DD9239-68FF-45F3-AF1C-1AA6F4162EB8}"/>
    <cellStyle name="Comma 9 3 5 2 3" xfId="28110" xr:uid="{88E78A97-D798-40B1-B121-601BFA26463A}"/>
    <cellStyle name="Comma 9 3 5 2 4" xfId="15254" xr:uid="{876EBB0C-63E8-4A7B-9EDA-9C1C3871BA2F}"/>
    <cellStyle name="Comma 9 3 5 3" xfId="7707" xr:uid="{BEA5950F-02E1-43FC-B1F1-A36C58FBB631}"/>
    <cellStyle name="Comma 9 3 5 3 2" xfId="18087" xr:uid="{FF85433C-FEC8-47E7-B6A5-8EEC6298B380}"/>
    <cellStyle name="Comma 9 3 5 4" xfId="10540" xr:uid="{65183B43-D80D-49BA-BEF9-F6E503BD1F06}"/>
    <cellStyle name="Comma 9 3 5 4 2" xfId="20920" xr:uid="{21238C72-15FC-4007-A9F9-B93D39F31BED}"/>
    <cellStyle name="Comma 9 3 5 5" xfId="23342" xr:uid="{E1FCD651-C478-44B8-92D8-7921DAE26410}"/>
    <cellStyle name="Comma 9 3 5 6" xfId="12970" xr:uid="{D658D3A0-00E0-4869-960E-19BC6F8649B5}"/>
    <cellStyle name="Comma 9 3 6" xfId="2289" xr:uid="{00000000-0005-0000-0000-000063020000}"/>
    <cellStyle name="Comma 9 3 6 2" xfId="7416" xr:uid="{025F373A-BE43-4E48-85A7-5A7239E2FC8F}"/>
    <cellStyle name="Comma 9 3 6 2 2" xfId="17796" xr:uid="{A00288B0-3EAD-4837-B259-F6C4CCB3457F}"/>
    <cellStyle name="Comma 9 3 6 3" xfId="10249" xr:uid="{CA02812C-EBA4-4234-A901-7D6F1FC3AB91}"/>
    <cellStyle name="Comma 9 3 6 3 2" xfId="20629" xr:uid="{8FCD722B-FB2D-486A-89B1-ACD6791E1381}"/>
    <cellStyle name="Comma 9 3 6 4" xfId="25402" xr:uid="{7C46B817-38A3-42C6-882C-98B3949A937A}"/>
    <cellStyle name="Comma 9 3 6 5" xfId="27259" xr:uid="{93B1D2DF-2A26-4BF0-ACE2-6FB4605820E9}"/>
    <cellStyle name="Comma 9 3 6 6" xfId="14963" xr:uid="{828B998B-8124-4DEA-903D-2B09FAA8B816}"/>
    <cellStyle name="Comma 9 3 7" xfId="3824" xr:uid="{9D146E72-9673-49A7-806E-FB272B5C17CE}"/>
    <cellStyle name="Comma 9 3 7 2" xfId="8657" xr:uid="{BC26A82D-0058-4EFB-8C47-948475657A86}"/>
    <cellStyle name="Comma 9 3 7 2 2" xfId="19037" xr:uid="{55C8ACED-B877-4D7A-A9B1-AC60BCE92CAA}"/>
    <cellStyle name="Comma 9 3 7 3" xfId="11490" xr:uid="{FDD557D6-8B8B-4718-92FD-32760A075EE3}"/>
    <cellStyle name="Comma 9 3 7 3 2" xfId="21870" xr:uid="{0FD211B6-4E5B-487B-87A0-EE2F7A318503}"/>
    <cellStyle name="Comma 9 3 7 4" xfId="26116" xr:uid="{0E9C60C0-50AC-45C5-A9CD-C7BE1E7C0246}"/>
    <cellStyle name="Comma 9 3 7 5" xfId="28093" xr:uid="{1633684F-EEAE-4F4D-8516-7185672DF3DD}"/>
    <cellStyle name="Comma 9 3 7 6" xfId="16204" xr:uid="{301EE679-6692-44AB-93B8-513D570952F7}"/>
    <cellStyle name="Comma 9 3 8" xfId="4931" xr:uid="{77B32B7E-E9F2-43A7-9503-9206BCE0429D}"/>
    <cellStyle name="Comma 9 3 8 2" xfId="14223" xr:uid="{84EDABC1-9EAF-47EA-9F3B-282B5B0532D7}"/>
    <cellStyle name="Comma 9 3 9" xfId="6676" xr:uid="{E1EE7C5D-FE69-4EF7-AC70-A5F4889A2F0D}"/>
    <cellStyle name="Comma 9 3 9 2" xfId="17056" xr:uid="{742713B6-8D96-48AF-8C04-8C2D9EA52616}"/>
    <cellStyle name="Comma 9 4" xfId="543" xr:uid="{00000000-0005-0000-0000-00002D030000}"/>
    <cellStyle name="Comma 9 4 10" xfId="12679" xr:uid="{3C78FD5E-2306-4C10-B6FB-57929E2C1CCB}"/>
    <cellStyle name="Comma 9 4 2" xfId="1832" xr:uid="{00000000-0005-0000-0000-00002E030000}"/>
    <cellStyle name="Comma 9 4 2 2" xfId="3082" xr:uid="{00000000-0005-0000-0000-00006A020000}"/>
    <cellStyle name="Comma 9 4 2 2 2" xfId="8162" xr:uid="{D45C281E-EDA4-4C74-897C-FA30A35FA9EC}"/>
    <cellStyle name="Comma 9 4 2 2 2 2" xfId="28834" xr:uid="{5EAC4C5F-3550-465C-8620-97567FEA2F7B}"/>
    <cellStyle name="Comma 9 4 2 2 2 3" xfId="28399" xr:uid="{D04C0551-F87A-4571-AF8D-4BD6E13F12A9}"/>
    <cellStyle name="Comma 9 4 2 2 2 4" xfId="18542" xr:uid="{0B0475C1-0F95-4754-8A42-092F6CFCE269}"/>
    <cellStyle name="Comma 9 4 2 2 3" xfId="10995" xr:uid="{505883EF-447C-4761-BB1F-648E3A0C6355}"/>
    <cellStyle name="Comma 9 4 2 2 3 2" xfId="21375" xr:uid="{3D737D26-8D47-42D5-BB22-1E4818534386}"/>
    <cellStyle name="Comma 9 4 2 2 4" xfId="24004" xr:uid="{96A29539-771F-4E38-884F-6CC3BCAFD248}"/>
    <cellStyle name="Comma 9 4 2 2 5" xfId="15709" xr:uid="{412DA1D9-9811-42B5-8081-0F6DE9609973}"/>
    <cellStyle name="Comma 9 4 2 3" xfId="2862" xr:uid="{00000000-0005-0000-0000-00002E030000}"/>
    <cellStyle name="Comma 9 4 2 4" xfId="5655" xr:uid="{FACDA99C-DDD8-460F-90C1-E63427823092}"/>
    <cellStyle name="Comma 9 4 2 4 2" xfId="29779" xr:uid="{E30DC661-0A7D-4302-84B9-97F8610FC21A}"/>
    <cellStyle name="Comma 9 4 2 5" xfId="24263" xr:uid="{3265BF72-9522-42AA-B61C-3BDC8B8C2FEA}"/>
    <cellStyle name="Comma 9 4 2 6" xfId="13595" xr:uid="{777200A9-6584-4AD9-8F33-936578F81C45}"/>
    <cellStyle name="Comma 9 4 3" xfId="1833" xr:uid="{00000000-0005-0000-0000-00002F030000}"/>
    <cellStyle name="Comma 9 4 3 2" xfId="2684" xr:uid="{00000000-0005-0000-0000-00006B020000}"/>
    <cellStyle name="Comma 9 4 3 2 2" xfId="7808" xr:uid="{E331375F-8633-44FE-825C-9D28423035A0}"/>
    <cellStyle name="Comma 9 4 3 2 2 2" xfId="18188" xr:uid="{1DAC768A-1B7D-40B1-827C-C4417E242BA6}"/>
    <cellStyle name="Comma 9 4 3 2 3" xfId="10641" xr:uid="{70FCB1B9-77A8-47C2-8CD6-DDBFED7DE979}"/>
    <cellStyle name="Comma 9 4 3 2 3 2" xfId="21021" xr:uid="{F4D14E92-635C-44F3-AF4A-2EE9D0000A5A}"/>
    <cellStyle name="Comma 9 4 3 2 4" xfId="15355" xr:uid="{A80AE682-E449-4C51-8007-0414D76349D1}"/>
    <cellStyle name="Comma 9 4 3 2 5" xfId="30444" xr:uid="{B26AB995-9DA7-45C6-8F4A-F83B12EC79F3}"/>
    <cellStyle name="Comma 9 4 3 3" xfId="2864" xr:uid="{00000000-0005-0000-0000-00002F030000}"/>
    <cellStyle name="Comma 9 4 3 4" xfId="5656" xr:uid="{5A2DC35C-DA84-47EE-9C97-6ECF34E3F1B9}"/>
    <cellStyle name="Comma 9 4 3 4 2" xfId="29756" xr:uid="{3FF33E2E-17F3-4806-92DB-FC2FBAC24A0C}"/>
    <cellStyle name="Comma 9 4 3 5" xfId="23995" xr:uid="{5E6A089C-D917-41FC-BC1A-85B936181ADC}"/>
    <cellStyle name="Comma 9 4 3 6" xfId="13097" xr:uid="{CA7AFE53-3DF3-4060-99A5-F06C7E393E9D}"/>
    <cellStyle name="Comma 9 4 4" xfId="1831" xr:uid="{00000000-0005-0000-0000-000030030000}"/>
    <cellStyle name="Comma 9 4 4 2" xfId="4624" xr:uid="{FE65B954-A8A9-4EAA-8C9D-BB93F9307337}"/>
    <cellStyle name="Comma 9 4 4 2 2" xfId="9396" xr:uid="{CC2D082B-9568-4061-BFBC-7503E89197A5}"/>
    <cellStyle name="Comma 9 4 4 2 2 2" xfId="19776" xr:uid="{1081FF1A-E036-4CD8-8BA8-9FC86411E3A1}"/>
    <cellStyle name="Comma 9 4 4 2 3" xfId="12229" xr:uid="{857A7544-3BCE-4D2B-A6D8-4060EFC69FAD}"/>
    <cellStyle name="Comma 9 4 4 2 3 2" xfId="22609" xr:uid="{3C845386-DD0D-4613-A146-6785A04FC2CA}"/>
    <cellStyle name="Comma 9 4 4 2 4" xfId="28494" xr:uid="{A373CDC8-DBDB-4B19-BFB6-C534F20C37EB}"/>
    <cellStyle name="Comma 9 4 4 2 5" xfId="26180" xr:uid="{54DC8C73-61C9-4057-873E-9401108C2B6F}"/>
    <cellStyle name="Comma 9 4 4 2 6" xfId="16943" xr:uid="{52C391CC-B8A7-420E-80D5-E049C16AC34D}"/>
    <cellStyle name="Comma 9 4 4 3" xfId="25129" xr:uid="{2F96BC45-D1A8-477B-912B-54E4C4A93C35}"/>
    <cellStyle name="Comma 9 4 5" xfId="4133" xr:uid="{3A5B6A9D-E2F9-4176-8736-970E7F931A38}"/>
    <cellStyle name="Comma 9 4 5 2" xfId="8905" xr:uid="{231E58DE-E60E-4884-A444-43E1D087A008}"/>
    <cellStyle name="Comma 9 4 5 2 2" xfId="29010" xr:uid="{50BE6FA5-AEA9-4730-8B03-94597896F2AC}"/>
    <cellStyle name="Comma 9 4 5 2 3" xfId="27945" xr:uid="{FC375E88-CEB9-42BF-B05D-CC17C8C7FACB}"/>
    <cellStyle name="Comma 9 4 5 2 4" xfId="19285" xr:uid="{8C961C43-0FD4-4DE2-AF9A-F682BF2269EA}"/>
    <cellStyle name="Comma 9 4 5 2 5" xfId="31015" xr:uid="{C70E7451-E225-40B7-9553-75756977E965}"/>
    <cellStyle name="Comma 9 4 5 3" xfId="11738" xr:uid="{97DBAD62-6B6E-4B36-BEDA-3E9C71377653}"/>
    <cellStyle name="Comma 9 4 5 3 2" xfId="22118" xr:uid="{5B2E8434-CDB6-4456-9914-5C1A52D21BA2}"/>
    <cellStyle name="Comma 9 4 5 4" xfId="23807" xr:uid="{43B1E241-E8F2-4E70-A670-726EB7856799}"/>
    <cellStyle name="Comma 9 4 5 5" xfId="16452" xr:uid="{1D690D66-5B99-40BC-A859-3606B2565E5A}"/>
    <cellStyle name="Comma 9 4 6" xfId="4932" xr:uid="{0091691E-B76B-4D47-B30A-70E1F774625F}"/>
    <cellStyle name="Comma 9 4 6 2" xfId="27139" xr:uid="{03F91043-8AF1-4A18-845A-F17760B2E279}"/>
    <cellStyle name="Comma 9 4 6 3" xfId="26023" xr:uid="{60957D1F-98E5-47F2-8A98-70467DECF462}"/>
    <cellStyle name="Comma 9 4 6 4" xfId="14224" xr:uid="{5C397A5E-5721-42D2-9020-F116BDBE3D50}"/>
    <cellStyle name="Comma 9 4 7" xfId="6677" xr:uid="{BF37F11C-F416-4874-9EC2-E625A9DD0D55}"/>
    <cellStyle name="Comma 9 4 7 2" xfId="25855" xr:uid="{6DBE41EF-36D8-4C35-8416-709ECA033017}"/>
    <cellStyle name="Comma 9 4 7 3" xfId="27648" xr:uid="{12019546-0995-48DF-B220-09A66AC498C8}"/>
    <cellStyle name="Comma 9 4 7 4" xfId="17057" xr:uid="{32AF84CE-B18D-464C-A70E-6DE5EC154F9A}"/>
    <cellStyle name="Comma 9 4 8" xfId="9510" xr:uid="{9CB2F9B3-66D1-40D1-952E-C5E337CE3155}"/>
    <cellStyle name="Comma 9 4 8 2" xfId="19890" xr:uid="{EACFA2CD-C989-4EFF-B1E9-0B93E72AA165}"/>
    <cellStyle name="Comma 9 4 9" xfId="23379" xr:uid="{DC4BC53C-6F1B-438D-AE51-C463E2080EF4}"/>
    <cellStyle name="Comma 9 5" xfId="544" xr:uid="{00000000-0005-0000-0000-000031030000}"/>
    <cellStyle name="Comma 9 5 10" xfId="13596" xr:uid="{83B15E35-6B93-4D49-AEF8-1630BB09035E}"/>
    <cellStyle name="Comma 9 5 2" xfId="1835" xr:uid="{00000000-0005-0000-0000-000032030000}"/>
    <cellStyle name="Comma 9 5 2 2" xfId="23871" xr:uid="{DCC8170A-53AF-458D-A295-81F5DBDF94FB}"/>
    <cellStyle name="Comma 9 5 2 2 2" xfId="29733" xr:uid="{4EE9F0A9-B64B-4BBC-877F-5C2DC9EA782C}"/>
    <cellStyle name="Comma 9 5 2 2 2 2" xfId="30816" xr:uid="{7DDDB3C0-0AA8-429A-9485-C1BA4A808B64}"/>
    <cellStyle name="Comma 9 5 2 3" xfId="25739" xr:uid="{BD4F76CC-DB4F-408A-9F04-DD94FC6E59F4}"/>
    <cellStyle name="Comma 9 5 2 4" xfId="30061" xr:uid="{2C5886AA-A058-4749-A25F-7DF620D43BC6}"/>
    <cellStyle name="Comma 9 5 3" xfId="1836" xr:uid="{00000000-0005-0000-0000-000033030000}"/>
    <cellStyle name="Comma 9 5 4" xfId="1834" xr:uid="{00000000-0005-0000-0000-000034030000}"/>
    <cellStyle name="Comma 9 5 5" xfId="4421" xr:uid="{8EC6386D-C2C1-405F-852E-EAC3F4EC2A41}"/>
    <cellStyle name="Comma 9 5 5 2" xfId="9193" xr:uid="{8A7F21B0-5A5D-4C74-B81C-486ACD5191D6}"/>
    <cellStyle name="Comma 9 5 5 2 2" xfId="19573" xr:uid="{E6AFE00C-408F-49CE-97BB-B98173877846}"/>
    <cellStyle name="Comma 9 5 5 2 3" xfId="31087" xr:uid="{2CDF2188-A78B-4855-8CE4-F384313AF8EE}"/>
    <cellStyle name="Comma 9 5 5 2 4" xfId="30815" xr:uid="{A68B76D1-A43A-4AAC-9BB7-E9A4D4A197E0}"/>
    <cellStyle name="Comma 9 5 5 3" xfId="12026" xr:uid="{5D6BBF46-0E92-42E9-8FE6-45DB54368DB5}"/>
    <cellStyle name="Comma 9 5 5 3 2" xfId="22406" xr:uid="{BDC8279A-D582-4486-AC4B-D513E2A5B65C}"/>
    <cellStyle name="Comma 9 5 5 4" xfId="16740" xr:uid="{537E17A7-7BE3-4DD4-B5E0-334C97CB41B1}"/>
    <cellStyle name="Comma 9 5 6" xfId="4933" xr:uid="{3BEECAB2-096E-478B-8733-052CC5DA46D1}"/>
    <cellStyle name="Comma 9 5 6 2" xfId="14225" xr:uid="{132FD597-578A-4B73-932F-F8193B464CB5}"/>
    <cellStyle name="Comma 9 5 7" xfId="6678" xr:uid="{C13BDEBE-EC6F-4B5B-B3FF-187FD5333AD1}"/>
    <cellStyle name="Comma 9 5 7 2" xfId="17058" xr:uid="{640FFE14-AE5F-4D33-94EA-47F986E50348}"/>
    <cellStyle name="Comma 9 5 8" xfId="9511" xr:uid="{A92927A1-ABCD-49F8-9AAF-A2700459F7EF}"/>
    <cellStyle name="Comma 9 5 8 2" xfId="19891" xr:uid="{6FC0863A-4F9B-40B6-857E-4D242A7598FA}"/>
    <cellStyle name="Comma 9 5 9" xfId="25536" xr:uid="{D2C37B91-35F4-4516-8914-A4B4F52CA9F9}"/>
    <cellStyle name="Comma 9 6" xfId="1837" xr:uid="{00000000-0005-0000-0000-000035030000}"/>
    <cellStyle name="Comma 9 6 2" xfId="2879" xr:uid="{00000000-0005-0000-0000-00006D020000}"/>
    <cellStyle name="Comma 9 6 2 2" xfId="7996" xr:uid="{F8DF9D05-4BF2-44A5-8B37-515E769FFBD5}"/>
    <cellStyle name="Comma 9 6 2 2 2" xfId="28511" xr:uid="{72FA9D96-51E4-4F4A-978B-4A85F827A191}"/>
    <cellStyle name="Comma 9 6 2 2 2 2" xfId="31206" xr:uid="{AC86CCF5-87B5-486C-A95D-B373481C3E5D}"/>
    <cellStyle name="Comma 9 6 2 2 2 3" xfId="30817" xr:uid="{A3D88B5A-1B43-49B3-A188-71217E96AF43}"/>
    <cellStyle name="Comma 9 6 2 2 3" xfId="28127" xr:uid="{13D8EEBD-E61C-47F1-8E6D-4914C778CF50}"/>
    <cellStyle name="Comma 9 6 2 2 4" xfId="18376" xr:uid="{2FBE579A-0724-40CE-A96C-AE6C5A8A6738}"/>
    <cellStyle name="Comma 9 6 2 3" xfId="10829" xr:uid="{117361D7-DE3B-48DA-A416-490B2DBE8F56}"/>
    <cellStyle name="Comma 9 6 2 3 2" xfId="21209" xr:uid="{4B1EFDCC-AF3A-4AA3-A4B3-4EA13FEE091E}"/>
    <cellStyle name="Comma 9 6 2 4" xfId="23706" xr:uid="{52309564-43A7-44AD-ACC3-88FC48623B4F}"/>
    <cellStyle name="Comma 9 6 2 5" xfId="15543" xr:uid="{A5167BCE-42C2-4F06-B756-5F61D70AB861}"/>
    <cellStyle name="Comma 9 6 3" xfId="3700" xr:uid="{00000000-0005-0000-0000-000035030000}"/>
    <cellStyle name="Comma 9 6 4" xfId="5657" xr:uid="{F0889DBC-5892-417F-8EE7-FA192F9E9925}"/>
    <cellStyle name="Comma 9 6 4 2" xfId="29767" xr:uid="{B3881E7F-EA6D-4505-A0C2-F6197E7FCB7D}"/>
    <cellStyle name="Comma 9 6 5" xfId="24582" xr:uid="{56AB86CB-57DE-41F5-A230-5CEEE65EC711}"/>
    <cellStyle name="Comma 9 6 6" xfId="13377" xr:uid="{9075C2A9-E0C7-42DA-8F05-B5C16EE5D13C}"/>
    <cellStyle name="Comma 9 7" xfId="1838" xr:uid="{00000000-0005-0000-0000-000036030000}"/>
    <cellStyle name="Comma 9 7 2" xfId="2479" xr:uid="{00000000-0005-0000-0000-00006E020000}"/>
    <cellStyle name="Comma 9 7 2 2" xfId="7604" xr:uid="{D5B135C5-3CB5-4DF1-B349-0B52A0BC6519}"/>
    <cellStyle name="Comma 9 7 2 2 2" xfId="17984" xr:uid="{839A207B-8E9A-435A-B9A2-4DB69BB8C548}"/>
    <cellStyle name="Comma 9 7 2 3" xfId="10437" xr:uid="{7A2A9931-09CA-4C00-8628-5260613B428F}"/>
    <cellStyle name="Comma 9 7 2 3 2" xfId="20817" xr:uid="{BB635F78-7B5F-469E-A4E1-A95E414DCC15}"/>
    <cellStyle name="Comma 9 7 2 4" xfId="27707" xr:uid="{E697571F-732E-4AA2-8232-8ADA520FD7E3}"/>
    <cellStyle name="Comma 9 7 2 5" xfId="27042" xr:uid="{2C8384A5-EDEB-4BC1-BCE6-5F8E40BA29C5}"/>
    <cellStyle name="Comma 9 7 2 6" xfId="15151" xr:uid="{5BA22906-1C66-4AAA-9480-D2A998B67ED2}"/>
    <cellStyle name="Comma 9 7 3" xfId="3658" xr:uid="{00000000-0005-0000-0000-000036030000}"/>
    <cellStyle name="Comma 9 7 4" xfId="5658" xr:uid="{30261AFC-BC09-4145-A1C1-20C674F34240}"/>
    <cellStyle name="Comma 9 7 4 2" xfId="29865" xr:uid="{F821CFCD-FFB9-4C80-B833-DA30AE5E5A8C}"/>
    <cellStyle name="Comma 9 7 5" xfId="24923" xr:uid="{29E6EB39-4CF9-46EE-BB9A-ACC34553CA10}"/>
    <cellStyle name="Comma 9 7 6" xfId="12867" xr:uid="{B716D2F0-27D6-45B7-9D21-02D2AFFE409C}"/>
    <cellStyle name="Comma 9 8" xfId="1818" xr:uid="{00000000-0005-0000-0000-000037030000}"/>
    <cellStyle name="Comma 9 8 2" xfId="2173" xr:uid="{00000000-0005-0000-0000-000055020000}"/>
    <cellStyle name="Comma 9 8 2 2" xfId="7300" xr:uid="{0681815D-DA0A-44AC-B63D-096C72FAF05F}"/>
    <cellStyle name="Comma 9 8 2 2 2" xfId="17680" xr:uid="{4E66BBA4-5680-4D52-8C98-7FD554A826E1}"/>
    <cellStyle name="Comma 9 8 2 3" xfId="10133" xr:uid="{8A8E8938-B03B-4A5B-B9C5-378A6A3693A6}"/>
    <cellStyle name="Comma 9 8 2 3 2" xfId="20513" xr:uid="{50971F9A-6718-488A-A0F2-E7DA43E14EA9}"/>
    <cellStyle name="Comma 9 8 2 4" xfId="27924" xr:uid="{0F5FA70B-01F5-4593-A104-BDD6E3273FAB}"/>
    <cellStyle name="Comma 9 8 2 5" xfId="25963" xr:uid="{B66DC2D6-5D54-4F8E-82C0-EC4FEB159109}"/>
    <cellStyle name="Comma 9 8 2 6" xfId="14847" xr:uid="{80F29169-2463-4D00-9FF7-78830790E047}"/>
    <cellStyle name="Comma 9 8 3" xfId="3545" xr:uid="{00000000-0005-0000-0000-000037030000}"/>
    <cellStyle name="Comma 9 8 4" xfId="25253" xr:uid="{002E24B2-B2C8-44B9-8713-3DE11B6D9157}"/>
    <cellStyle name="Comma 9 9" xfId="3876" xr:uid="{843F6AD1-FCB4-445A-AA8D-FE1C9F50769F}"/>
    <cellStyle name="Comma 9 9 2" xfId="8708" xr:uid="{95A34064-24CD-4754-9807-8A57438B2F68}"/>
    <cellStyle name="Comma 9 9 2 2" xfId="19088" xr:uid="{7555BDD1-0452-4A18-A1C8-2D9D28563F51}"/>
    <cellStyle name="Comma 9 9 3" xfId="11541" xr:uid="{6B5AB9F2-6D06-45A2-91F3-BB97F134CEA2}"/>
    <cellStyle name="Comma 9 9 3 2" xfId="21921" xr:uid="{5C5B9B25-98D4-49A4-940B-809F1F4D44DD}"/>
    <cellStyle name="Comma 9 9 4" xfId="28053" xr:uid="{86BCF2E4-A5F7-4B4D-9E16-0B7509DA28D2}"/>
    <cellStyle name="Comma 9 9 5" xfId="28682" xr:uid="{7A68E2DD-3DD2-483A-8D01-3717E66A3056}"/>
    <cellStyle name="Comma 9 9 6" xfId="16255" xr:uid="{C6FC2547-1541-496E-83B5-C02EE9239EC9}"/>
    <cellStyle name="Currency" xfId="545" builtinId="4"/>
    <cellStyle name="Currency 10" xfId="9512" xr:uid="{E689EB5D-FEBE-4207-8328-F59950977F17}"/>
    <cellStyle name="Currency 10 2" xfId="19892" xr:uid="{2B6095D5-BCD8-4CCD-85E7-EE646FEB2A7C}"/>
    <cellStyle name="Currency 11" xfId="31725" xr:uid="{50C09DAD-7BB7-4B5C-917D-B69F3EB82B30}"/>
    <cellStyle name="Currency 12" xfId="31726" xr:uid="{69491EB7-021E-4ADE-A85E-04FC9A02E371}"/>
    <cellStyle name="Currency 2" xfId="546" xr:uid="{00000000-0005-0000-0000-000039030000}"/>
    <cellStyle name="Currency 2 2" xfId="547" xr:uid="{00000000-0005-0000-0000-00003A030000}"/>
    <cellStyle name="Currency 2 2 2" xfId="1840" xr:uid="{00000000-0005-0000-0000-00003B030000}"/>
    <cellStyle name="Currency 2 2 2 2" xfId="25522" xr:uid="{F33B5A7B-A6F4-4F39-9943-AAAD1FE7791C}"/>
    <cellStyle name="Currency 2 2 2 2 2" xfId="29675" xr:uid="{8A10BD16-5AEB-494E-881F-7E0D230EA123}"/>
    <cellStyle name="Currency 2 2 2 3" xfId="25760" xr:uid="{8F717FAC-E6A7-4309-961E-F4148D0E234D}"/>
    <cellStyle name="Currency 2 2 3" xfId="1841" xr:uid="{00000000-0005-0000-0000-00003C030000}"/>
    <cellStyle name="Currency 2 2 3 2" xfId="31310" xr:uid="{7BFE6CF7-9CFB-4E56-9502-51B9DDDA54DC}"/>
    <cellStyle name="Currency 2 2 3 3" xfId="31261" xr:uid="{1228AB1E-3502-40BF-A461-A45B15291AD2}"/>
    <cellStyle name="Currency 2 2 4" xfId="1839" xr:uid="{00000000-0005-0000-0000-00003D030000}"/>
    <cellStyle name="Currency 2 2 5" xfId="30403" xr:uid="{6C56C78C-CF80-400B-8AD4-5EA478965CBC}"/>
    <cellStyle name="Currency 2 2 5 2" xfId="30445" xr:uid="{52EAF437-DE7B-45B5-A79E-F2F09DDEC780}"/>
    <cellStyle name="Currency 2 2 6" xfId="31732" xr:uid="{B1431204-32C2-4525-9311-376EB91B9E68}"/>
    <cellStyle name="Currency 2 3" xfId="548" xr:uid="{00000000-0005-0000-0000-00003E030000}"/>
    <cellStyle name="Currency 2 4" xfId="549" xr:uid="{00000000-0005-0000-0000-00003F030000}"/>
    <cellStyle name="Currency 2 4 10" xfId="27031" xr:uid="{E2BB59DD-EAC6-4905-8F26-36D6C8445F5A}"/>
    <cellStyle name="Currency 2 4 11" xfId="14227"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1" xr:uid="{6B07941A-733F-4265-B589-986D489FB7FB}"/>
    <cellStyle name="Currency 2 4 2 5 2" xfId="17061" xr:uid="{A75C8787-838D-458D-9893-435FAFB16D29}"/>
    <cellStyle name="Currency 2 4 2 6" xfId="9514" xr:uid="{4A2CCE91-071D-4DFC-94AA-3F311A8B76DD}"/>
    <cellStyle name="Currency 2 4 2 6 2" xfId="19894" xr:uid="{F9F12B49-8742-44E9-86C5-23FD4B485300}"/>
    <cellStyle name="Currency 2 4 2 7" xfId="25184" xr:uid="{8C613C50-0C1C-451F-91C4-8486798283CE}"/>
    <cellStyle name="Currency 2 4 2 8" xfId="14228" xr:uid="{F0C44351-F905-47A4-AD58-729DEE0B4430}"/>
    <cellStyle name="Currency 2 4 3" xfId="1846" xr:uid="{00000000-0005-0000-0000-000044030000}"/>
    <cellStyle name="Currency 2 4 3 2" xfId="31311" xr:uid="{63EA3BD5-D743-4D3E-B117-DC4C143B3472}"/>
    <cellStyle name="Currency 2 4 3 3" xfId="31270" xr:uid="{143BD92B-F210-4D52-85D1-C1196C82AA7E}"/>
    <cellStyle name="Currency 2 4 4" xfId="1847" xr:uid="{00000000-0005-0000-0000-000045030000}"/>
    <cellStyle name="Currency 2 4 5" xfId="1842" xr:uid="{00000000-0005-0000-0000-000046030000}"/>
    <cellStyle name="Currency 2 4 6" xfId="6680" xr:uid="{8CFBB05E-FC06-4B48-9CB7-78AB3B06959E}"/>
    <cellStyle name="Currency 2 4 6 2" xfId="17060" xr:uid="{24208534-EA6E-486C-9511-89CD5A46A0BC}"/>
    <cellStyle name="Currency 2 4 6 3" xfId="29820" xr:uid="{7495F884-4559-4BB6-B6DD-02CAC4FD0E91}"/>
    <cellStyle name="Currency 2 4 7" xfId="9513" xr:uid="{E9C1AF90-268C-4F7A-A2C6-48777BDDBCCB}"/>
    <cellStyle name="Currency 2 4 7 2" xfId="19893" xr:uid="{58A25324-231A-479A-B501-749E4161E97F}"/>
    <cellStyle name="Currency 2 4 8" xfId="24632" xr:uid="{27BCA51D-A890-4632-B002-5D71C0530BA5}"/>
    <cellStyle name="Currency 2 4 9" xfId="22900" xr:uid="{F015D0BA-F72C-4632-855D-37F062B28834}"/>
    <cellStyle name="Currency 2 5" xfId="1848" xr:uid="{00000000-0005-0000-0000-000047030000}"/>
    <cellStyle name="Currency 2 5 2" xfId="31272" xr:uid="{C9960BEB-433F-4D8A-AB3D-38B8005C5B97}"/>
    <cellStyle name="Currency 2 5 3" xfId="31312" xr:uid="{17E81078-713B-441E-8C51-6F85DC0B3771}"/>
    <cellStyle name="Currency 2 5 4" xfId="31254" xr:uid="{71529EA7-54A6-4052-B414-B4F635F70A11}"/>
    <cellStyle name="Currency 2 6" xfId="30402" xr:uid="{BCAB48D8-82F5-4F43-A322-3E67DE7472E1}"/>
    <cellStyle name="Currency 2 6 2" xfId="31260" xr:uid="{E8739B1A-634F-45BD-BCE4-041B23EE0F95}"/>
    <cellStyle name="Currency 2 7" xfId="31731" xr:uid="{64F74D17-D806-4C43-B557-ADB798BEED05}"/>
    <cellStyle name="Currency 3" xfId="551" xr:uid="{00000000-0005-0000-0000-000048030000}"/>
    <cellStyle name="Currency 3 10" xfId="30619" xr:uid="{CC98C09A-FB90-4F09-8713-CE67BE1C4FA6}"/>
    <cellStyle name="Currency 3 11" xfId="30917" xr:uid="{AC79C766-96F4-4BB0-9D53-CAD075CD5FB9}"/>
    <cellStyle name="Currency 3 12" xfId="31730" xr:uid="{BBB3409B-21CA-4FEF-99F6-CD30D3F98184}"/>
    <cellStyle name="Currency 3 2" xfId="552" xr:uid="{00000000-0005-0000-0000-000049030000}"/>
    <cellStyle name="Currency 3 2 2" xfId="1850" xr:uid="{00000000-0005-0000-0000-00004A030000}"/>
    <cellStyle name="Currency 3 2 2 2" xfId="30603" xr:uid="{87CC1BB8-D490-4CBA-AE62-52158B1BF23D}"/>
    <cellStyle name="Currency 3 2 2 2 2" xfId="30819" xr:uid="{0C94806D-7676-421F-9E69-D685AFF23599}"/>
    <cellStyle name="Currency 3 2 2 3" xfId="30564" xr:uid="{1EE52B54-EC85-4641-BC5E-D5D513A14121}"/>
    <cellStyle name="Currency 3 2 2 4" xfId="30930" xr:uid="{9104C6C5-305B-4CE0-B9BE-66CC40287E6D}"/>
    <cellStyle name="Currency 3 2 3" xfId="1851" xr:uid="{00000000-0005-0000-0000-00004B030000}"/>
    <cellStyle name="Currency 3 2 3 2" xfId="30614" xr:uid="{2D020D6F-B1E2-42BA-9525-8CD612C11686}"/>
    <cellStyle name="Currency 3 2 3 2 2" xfId="30820" xr:uid="{793F920B-E972-4134-AAFB-C8B0826B0E0C}"/>
    <cellStyle name="Currency 3 2 3 3" xfId="30575" xr:uid="{B4E6E47A-8B2C-4E61-BB8D-30D9C4F7C82A}"/>
    <cellStyle name="Currency 3 2 3 4" xfId="30941" xr:uid="{F852420D-7AB5-4DD1-92DF-D97324C12DE3}"/>
    <cellStyle name="Currency 3 2 4" xfId="1849" xr:uid="{00000000-0005-0000-0000-00004C030000}"/>
    <cellStyle name="Currency 3 2 4 2" xfId="30556" xr:uid="{143D821B-A1E5-45AA-8D28-FA09A9A6E54E}"/>
    <cellStyle name="Currency 3 2 4 2 2" xfId="30821" xr:uid="{5A603EFF-9CB2-4DC6-9418-67911C9EF2AE}"/>
    <cellStyle name="Currency 3 2 5" xfId="6682" xr:uid="{4FCFE811-3755-46F4-8803-2EFC844A90DA}"/>
    <cellStyle name="Currency 3 2 5 2" xfId="17062" xr:uid="{1F927C96-6E01-4C40-9B2D-7222789598FC}"/>
    <cellStyle name="Currency 3 2 5 2 2" xfId="30818" xr:uid="{82416E93-F733-465F-9221-BF5CA319CA6B}"/>
    <cellStyle name="Currency 3 2 5 3" xfId="30446" xr:uid="{CFB4445B-2822-44EE-97D3-586E0F3CB5E1}"/>
    <cellStyle name="Currency 3 2 6" xfId="9515" xr:uid="{A25B73E7-4A18-4EDD-982A-FC35F1B762F1}"/>
    <cellStyle name="Currency 3 2 6 2" xfId="19895" xr:uid="{FCE94371-A497-4F1A-B43C-D5DF03027CDF}"/>
    <cellStyle name="Currency 3 2 7" xfId="25616" xr:uid="{E1682AC9-7E11-46F4-8DF3-337BFBCF6CAC}"/>
    <cellStyle name="Currency 3 2 8" xfId="14229" xr:uid="{ADDB2CFA-D549-4A22-A71D-B2AEB10EA70D}"/>
    <cellStyle name="Currency 3 3" xfId="30412" xr:uid="{D9261D7C-4BB0-4F23-8A7D-89513C8C9F65}"/>
    <cellStyle name="Currency 3 4" xfId="30413" xr:uid="{56B42A0C-41FC-4CE6-B7AD-37115BE76475}"/>
    <cellStyle name="Currency 3 4 2" xfId="30447" xr:uid="{FAFC5492-58AD-4064-AA46-E99FA44DE317}"/>
    <cellStyle name="Currency 3 4 2 2" xfId="30604" xr:uid="{26A558A6-6954-4BC7-9B2E-CB04CA19DF15}"/>
    <cellStyle name="Currency 3 4 2 2 2" xfId="30822" xr:uid="{BAD0F4FB-A620-4584-9052-59B615478FE4}"/>
    <cellStyle name="Currency 3 4 2 3" xfId="30565" xr:uid="{CF89AC64-B129-47C4-9033-859EF82BC59F}"/>
    <cellStyle name="Currency 3 4 2 4" xfId="30931" xr:uid="{BFD1A78F-8924-435D-8C6C-0D4901C78012}"/>
    <cellStyle name="Currency 3 4 3" xfId="30557" xr:uid="{20CD84F8-EDE8-4AF4-B532-A3E1B5109EF4}"/>
    <cellStyle name="Currency 3 4 3 2" xfId="30634" xr:uid="{DF88B98C-68E1-47F3-A338-2C5D7520D934}"/>
    <cellStyle name="Currency 3 4 3 3" xfId="30944" xr:uid="{45BC16B4-B7BF-4099-8716-EADE89E871F5}"/>
    <cellStyle name="Currency 3 4 4" xfId="30590" xr:uid="{68808DD4-EE59-4BA1-BF12-A45A21B1D415}"/>
    <cellStyle name="Currency 3 4 5" xfId="30623" xr:uid="{D16E1CA0-3C3A-427D-9FC3-9BB85E6A1553}"/>
    <cellStyle name="Currency 3 4 6" xfId="30921" xr:uid="{FAD81B93-BBB8-43D5-BD80-94DF096C6A51}"/>
    <cellStyle name="Currency 3 5" xfId="30414" xr:uid="{81863DDD-1FEA-49F1-AEA7-615BE80C86A1}"/>
    <cellStyle name="Currency 3 5 2" xfId="30448" xr:uid="{CE9DCB24-732B-4ADA-857C-6F58DD618B77}"/>
    <cellStyle name="Currency 3 5 2 2" xfId="30605" xr:uid="{34227F4F-8C86-4B60-BC19-C90512E35E07}"/>
    <cellStyle name="Currency 3 5 2 2 2" xfId="30823" xr:uid="{239D24BD-EA61-4223-A6AC-E2D0B4B19C16}"/>
    <cellStyle name="Currency 3 5 2 3" xfId="30566" xr:uid="{DD97E0D8-3A98-41BE-B0BE-039F013CA0A8}"/>
    <cellStyle name="Currency 3 5 2 4" xfId="30932" xr:uid="{7558C0CC-CC3C-48DB-873C-E663906AD405}"/>
    <cellStyle name="Currency 3 5 3" xfId="30591" xr:uid="{06599778-836F-4CFE-92BA-FDF17CE2D98E}"/>
    <cellStyle name="Currency 3 5 3 2" xfId="30635" xr:uid="{2D11F2B4-9C32-4FD4-856C-702A205F961B}"/>
    <cellStyle name="Currency 3 5 3 3" xfId="30945" xr:uid="{DF42840B-E34C-485E-9570-C84EC1F5ECCC}"/>
    <cellStyle name="Currency 3 5 4" xfId="30624" xr:uid="{DFF81114-405C-4BD9-882E-3E6DCC627BBA}"/>
    <cellStyle name="Currency 3 5 5" xfId="30922" xr:uid="{889487E8-CDE1-4124-A152-07293079280A}"/>
    <cellStyle name="Currency 3 6" xfId="30555" xr:uid="{E6F281E3-0276-4ECA-AC9C-37A1F772038D}"/>
    <cellStyle name="Currency 3 7" xfId="30572" xr:uid="{5086352A-41FE-4853-9FBE-0A6014B61D30}"/>
    <cellStyle name="Currency 3 7 2" xfId="30611" xr:uid="{7367140C-062D-4451-8ECD-8EE326D93E2A}"/>
    <cellStyle name="Currency 3 7 3" xfId="30630" xr:uid="{EE3C1B3E-C238-41D4-83A6-0E95DA0C6E18}"/>
    <cellStyle name="Currency 3 7 4" xfId="30937" xr:uid="{95BC5195-8BFF-481F-A698-758C4BBDB773}"/>
    <cellStyle name="Currency 3 8" xfId="30545" xr:uid="{0CD1A085-9703-4560-91E9-56A6256AB4B6}"/>
    <cellStyle name="Currency 3 9" xfId="30576" xr:uid="{DB854ECE-A65B-4464-A0DC-C7561B51E415}"/>
    <cellStyle name="Currency 4" xfId="553" xr:uid="{00000000-0005-0000-0000-00004D030000}"/>
    <cellStyle name="Currency 4 10" xfId="554" xr:uid="{00000000-0005-0000-0000-00004E030000}"/>
    <cellStyle name="Currency 4 10 10" xfId="12681" xr:uid="{C89A52B3-84DE-4D56-AB19-F2222440D6C3}"/>
    <cellStyle name="Currency 4 10 2" xfId="1854" xr:uid="{00000000-0005-0000-0000-00004F030000}"/>
    <cellStyle name="Currency 4 10 2 2" xfId="3083" xr:uid="{00000000-0005-0000-0000-000075020000}"/>
    <cellStyle name="Currency 4 10 2 2 2" xfId="8163" xr:uid="{7A792EC4-ACE5-466A-BF18-DA894CE6B7E6}"/>
    <cellStyle name="Currency 4 10 2 2 2 2" xfId="18543" xr:uid="{82EF5D85-311B-4726-91D4-7AEA7459CB9A}"/>
    <cellStyle name="Currency 4 10 2 2 3" xfId="10996" xr:uid="{18F09CAA-3970-48F4-8028-B9700EEADCCB}"/>
    <cellStyle name="Currency 4 10 2 2 3 2" xfId="21376" xr:uid="{FBE3B2B8-BF65-4F7D-810C-65B197035DF8}"/>
    <cellStyle name="Currency 4 10 2 2 4" xfId="28668" xr:uid="{6B3573D9-B002-4527-BE7A-14C87DB37E3F}"/>
    <cellStyle name="Currency 4 10 2 2 5" xfId="28002" xr:uid="{3458A60A-E96B-4782-9C92-3C1E6BE08ED3}"/>
    <cellStyle name="Currency 4 10 2 2 6" xfId="15710" xr:uid="{EE4DF844-B7A5-4C38-8430-F6129C4964E3}"/>
    <cellStyle name="Currency 4 10 2 3" xfId="2051" xr:uid="{00000000-0005-0000-0000-00004F030000}"/>
    <cellStyle name="Currency 4 10 2 4" xfId="5659" xr:uid="{A2AAE002-0A20-488C-9C52-4228652B0BF6}"/>
    <cellStyle name="Currency 4 10 2 4 2" xfId="29780" xr:uid="{BF8FBF9C-A9AE-4570-B79D-C7C876F315A5}"/>
    <cellStyle name="Currency 4 10 2 5" xfId="25409" xr:uid="{B0582985-45F2-4C4B-80A7-F2EC0648FFB9}"/>
    <cellStyle name="Currency 4 10 2 6" xfId="13597" xr:uid="{22E4A5B0-9FF4-47B3-85B5-231E69F48698}"/>
    <cellStyle name="Currency 4 10 3" xfId="1855" xr:uid="{00000000-0005-0000-0000-000050030000}"/>
    <cellStyle name="Currency 4 10 3 2" xfId="24733" xr:uid="{CA990BB0-C204-4B40-886F-F2954B0D0D94}"/>
    <cellStyle name="Currency 4 10 3 3" xfId="24530" xr:uid="{7D6C6936-280A-4C1C-8BFF-53EA962C5745}"/>
    <cellStyle name="Currency 4 10 3 4" xfId="30062" xr:uid="{40918CAD-B437-47A8-B12D-997B4568D142}"/>
    <cellStyle name="Currency 4 10 3 5" xfId="29664" xr:uid="{67C50BD9-2CAF-4C73-BD9D-C799CBCDBB6B}"/>
    <cellStyle name="Currency 4 10 4" xfId="1853" xr:uid="{00000000-0005-0000-0000-000051030000}"/>
    <cellStyle name="Currency 4 10 4 2" xfId="24283" xr:uid="{ED9A845B-35BA-45AD-AF0D-05D9F0ECF894}"/>
    <cellStyle name="Currency 4 10 4 3" xfId="23778" xr:uid="{D5B3556B-A73E-4DB9-A41F-1F71F0BEC923}"/>
    <cellStyle name="Currency 4 10 5" xfId="4135" xr:uid="{28316C04-2271-4F96-8382-FEA953367420}"/>
    <cellStyle name="Currency 4 10 5 2" xfId="8907" xr:uid="{21AE18FF-01CE-414B-8875-3BAD9B9FCB74}"/>
    <cellStyle name="Currency 4 10 5 2 2" xfId="19287" xr:uid="{9966A440-B95F-4ADC-9324-D570952B48A6}"/>
    <cellStyle name="Currency 4 10 5 2 3" xfId="31017" xr:uid="{0871327B-F0E4-4A2A-83E5-48144795B73F}"/>
    <cellStyle name="Currency 4 10 5 2 4" xfId="30824" xr:uid="{F6878F02-5380-4822-B59B-FA3551951465}"/>
    <cellStyle name="Currency 4 10 5 3" xfId="11740" xr:uid="{8EDF15E3-3BF4-4105-81C3-E58B929AF5B2}"/>
    <cellStyle name="Currency 4 10 5 3 2" xfId="22120" xr:uid="{567DDC84-5198-4391-AC59-3C901AD1288D}"/>
    <cellStyle name="Currency 4 10 5 4" xfId="25950" xr:uid="{60920962-F1EA-43F0-A991-A08232A9634E}"/>
    <cellStyle name="Currency 4 10 5 5" xfId="28206" xr:uid="{D87AB717-F7E9-4807-B0A8-76E8CF9660A8}"/>
    <cellStyle name="Currency 4 10 5 6" xfId="16454" xr:uid="{B11E6810-51CE-4318-A490-C1192DB9235C}"/>
    <cellStyle name="Currency 4 10 6" xfId="4936" xr:uid="{F803A6F7-BC98-40BE-B52A-DDBD368BD4A7}"/>
    <cellStyle name="Currency 4 10 6 2" xfId="28037" xr:uid="{24DF6FA4-CC8D-41D8-A018-9EF7C39184F9}"/>
    <cellStyle name="Currency 4 10 6 3" xfId="28438" xr:uid="{BE24D556-7083-4982-A77C-092D2A3B50D3}"/>
    <cellStyle name="Currency 4 10 6 4" xfId="14231" xr:uid="{77673FEB-C8F7-4DBD-9C8B-128DB655EB07}"/>
    <cellStyle name="Currency 4 10 7" xfId="6684" xr:uid="{E7B1152D-13C8-4C51-99D0-C1CE86CA2672}"/>
    <cellStyle name="Currency 4 10 7 2" xfId="17064" xr:uid="{9F440BE2-68A6-4EF1-861E-6FCD31280449}"/>
    <cellStyle name="Currency 4 10 8" xfId="9517" xr:uid="{69CFF2B3-C837-4AF4-82CA-58394D59C04B}"/>
    <cellStyle name="Currency 4 10 8 2" xfId="19897" xr:uid="{2252050E-2952-4216-9021-BCEE2F54784E}"/>
    <cellStyle name="Currency 4 10 9" xfId="24281" xr:uid="{6C0D5AE9-E8ED-4663-A503-398A88041B84}"/>
    <cellStyle name="Currency 4 11" xfId="555" xr:uid="{00000000-0005-0000-0000-000052030000}"/>
    <cellStyle name="Currency 4 11 2" xfId="1857" xr:uid="{00000000-0005-0000-0000-000053030000}"/>
    <cellStyle name="Currency 4 11 2 2" xfId="25669" xr:uid="{6AE32305-D723-4F2B-9726-69A14A97E3DF}"/>
    <cellStyle name="Currency 4 11 2 2 2" xfId="29796" xr:uid="{E480E336-5C3C-44AC-9220-09707E85CE00}"/>
    <cellStyle name="Currency 4 11 2 2 2 2" xfId="30826" xr:uid="{4D352770-668B-4CB1-9BFD-BFF3A4AC1C1B}"/>
    <cellStyle name="Currency 4 11 2 3" xfId="22790" xr:uid="{5ABBA574-11C1-4A53-8D6F-81175CE6891C}"/>
    <cellStyle name="Currency 4 11 2 4" xfId="30042" xr:uid="{91030C44-997A-4D80-B0EF-B6069FB20D88}"/>
    <cellStyle name="Currency 4 11 3" xfId="1858" xr:uid="{00000000-0005-0000-0000-000054030000}"/>
    <cellStyle name="Currency 4 11 4" xfId="1856" xr:uid="{00000000-0005-0000-0000-000055030000}"/>
    <cellStyle name="Currency 4 11 5" xfId="4937" xr:uid="{BFC9E390-F889-4696-9995-875A71621CBA}"/>
    <cellStyle name="Currency 4 11 5 2" xfId="14232" xr:uid="{8AECC12D-B054-4142-9C5F-758968040410}"/>
    <cellStyle name="Currency 4 11 5 2 2" xfId="31117" xr:uid="{C0B40B35-E5C0-4FB5-9DCF-943164FD01CF}"/>
    <cellStyle name="Currency 4 11 5 2 3" xfId="30825" xr:uid="{E4F6EF9A-2249-4A18-99D1-59B07C1167CD}"/>
    <cellStyle name="Currency 4 11 6" xfId="6685" xr:uid="{0B58B3C8-2CC9-497F-8371-C9F709B7FDE3}"/>
    <cellStyle name="Currency 4 11 6 2" xfId="17065" xr:uid="{3DC1AB66-354C-4573-99AC-B2AFCBB0FB06}"/>
    <cellStyle name="Currency 4 11 7" xfId="9518" xr:uid="{8147509B-15A1-4C96-A0C2-45BD4C595CC9}"/>
    <cellStyle name="Currency 4 11 7 2" xfId="19898" xr:uid="{41CBA3BB-6B53-4097-A6A0-65C21B147329}"/>
    <cellStyle name="Currency 4 11 8" xfId="25119" xr:uid="{04ACA9BD-851F-42B7-91D0-95019CD4E73C}"/>
    <cellStyle name="Currency 4 11 9" xfId="13379" xr:uid="{F2C1A7B9-8D2A-4045-8439-6F7BD31BCAD2}"/>
    <cellStyle name="Currency 4 12" xfId="1859" xr:uid="{00000000-0005-0000-0000-000056030000}"/>
    <cellStyle name="Currency 4 12 2" xfId="2434" xr:uid="{00000000-0005-0000-0000-000077020000}"/>
    <cellStyle name="Currency 4 12 2 2" xfId="7559" xr:uid="{3D331767-DFA7-49F7-B67B-E2844C1A1125}"/>
    <cellStyle name="Currency 4 12 2 2 2" xfId="17939" xr:uid="{47AE85F2-3195-456D-AD1F-5296A0FD07A1}"/>
    <cellStyle name="Currency 4 12 2 2 2 2" xfId="31132" xr:uid="{59565F86-36CB-4BB2-8FFA-3406B5C83954}"/>
    <cellStyle name="Currency 4 12 2 2 2 3" xfId="30827" xr:uid="{CADA9377-013A-437D-AE8B-EEFEA9B1C519}"/>
    <cellStyle name="Currency 4 12 2 3" xfId="10392" xr:uid="{74AA856C-1546-48A1-902B-0B9C48E13197}"/>
    <cellStyle name="Currency 4 12 2 3 2" xfId="20772" xr:uid="{DB56C7FD-1566-4A75-8FCC-9C848565BFF6}"/>
    <cellStyle name="Currency 4 12 2 4" xfId="15106" xr:uid="{29096738-BB6A-486C-9D3B-D9E98C7DF5A2}"/>
    <cellStyle name="Currency 4 12 2 5" xfId="30449" xr:uid="{A1023E56-DF96-4373-8785-3BEA0179AB65}"/>
    <cellStyle name="Currency 4 12 3" xfId="3605" xr:uid="{00000000-0005-0000-0000-000056030000}"/>
    <cellStyle name="Currency 4 12 4" xfId="5660" xr:uid="{442882FD-A814-4225-99B5-C1E0B22554C2}"/>
    <cellStyle name="Currency 4 12 4 2" xfId="29744" xr:uid="{80832A7C-4F8F-4063-9660-3EE52C1F2BAF}"/>
    <cellStyle name="Currency 4 12 5" xfId="22760" xr:uid="{63F35A41-69FD-49A0-A60E-7B3978025D2D}"/>
    <cellStyle name="Currency 4 12 6" xfId="12821" xr:uid="{BE8AD55E-3093-4446-86E2-D073A8C1FFA1}"/>
    <cellStyle name="Currency 4 13" xfId="1860" xr:uid="{00000000-0005-0000-0000-000057030000}"/>
    <cellStyle name="Currency 4 13 2" xfId="2164" xr:uid="{00000000-0005-0000-0000-000073020000}"/>
    <cellStyle name="Currency 4 13 2 2" xfId="7291" xr:uid="{ED095754-1457-4145-9AB5-64B9CBFBC360}"/>
    <cellStyle name="Currency 4 13 2 2 2" xfId="17671" xr:uid="{8091C615-6AC9-417A-9B8D-39A46392F9F0}"/>
    <cellStyle name="Currency 4 13 2 3" xfId="10124" xr:uid="{842A2EB4-2F05-4C39-8A60-C6703A06F64D}"/>
    <cellStyle name="Currency 4 13 2 3 2" xfId="20504" xr:uid="{258F88F9-5150-4BC3-96C5-9ED93391EAFF}"/>
    <cellStyle name="Currency 4 13 2 4" xfId="28296" xr:uid="{53E75C48-0B63-4183-9B7C-D7E63C929532}"/>
    <cellStyle name="Currency 4 13 2 5" xfId="27337" xr:uid="{C17836A6-C549-4DBA-A4BB-6076037FA8EE}"/>
    <cellStyle name="Currency 4 13 2 6" xfId="14838" xr:uid="{14041440-C9DD-441B-854D-DD8735680B6E}"/>
    <cellStyle name="Currency 4 13 3" xfId="2076" xr:uid="{00000000-0005-0000-0000-000057030000}"/>
    <cellStyle name="Currency 4 13 4" xfId="23378" xr:uid="{D88FAFBE-9691-4F2E-80BC-179C5A201D6E}"/>
    <cellStyle name="Currency 4 13 4 2" xfId="29857" xr:uid="{B799D5DA-0548-4483-A7DA-59D6502F3999}"/>
    <cellStyle name="Currency 4 13 5" xfId="30000" xr:uid="{4FCFD07F-7408-4267-B201-B872777B8AC2}"/>
    <cellStyle name="Currency 4 14" xfId="1852" xr:uid="{00000000-0005-0000-0000-000058030000}"/>
    <cellStyle name="Currency 4 14 2" xfId="25802" xr:uid="{FBE6B4CA-BCAB-44EE-A7E9-70F4C6699F61}"/>
    <cellStyle name="Currency 4 14 2 2" xfId="30828" xr:uid="{08C9B446-C64D-40BA-8420-DEAE598B52CC}"/>
    <cellStyle name="Currency 4 14 2 3" xfId="30579" xr:uid="{7D39938B-7E55-4F5A-BF14-F961544A2D2A}"/>
    <cellStyle name="Currency 4 14 3" xfId="25775" xr:uid="{9A16FB8B-ADB5-4AC7-9F1A-D13AAB955871}"/>
    <cellStyle name="Currency 4 15" xfId="3880" xr:uid="{8A16B6F4-4C91-4357-9C17-F36A8BA48B18}"/>
    <cellStyle name="Currency 4 15 2" xfId="8712" xr:uid="{8EB94A9F-EF8B-4EA7-897E-FE94FBF423D5}"/>
    <cellStyle name="Currency 4 15 2 2" xfId="19092" xr:uid="{98BB6A6F-5B49-4748-8DB0-C0E4275141D6}"/>
    <cellStyle name="Currency 4 15 3" xfId="11545" xr:uid="{38A5F320-0DE0-46D5-A927-27C5471EBED7}"/>
    <cellStyle name="Currency 4 15 3 2" xfId="21925" xr:uid="{571A51F8-6074-48F7-BBB4-1AC0F039850E}"/>
    <cellStyle name="Currency 4 15 4" xfId="27294" xr:uid="{B2877688-2F6B-4368-95B5-4718C229756B}"/>
    <cellStyle name="Currency 4 15 5" xfId="26518" xr:uid="{C27C6762-C1D9-464C-B909-10F478B0DAED}"/>
    <cellStyle name="Currency 4 15 6" xfId="16259" xr:uid="{C60FEDF8-8FD8-476E-B86E-1BEECE6D3847}"/>
    <cellStyle name="Currency 4 16" xfId="4935" xr:uid="{2E48FC4A-ACA0-4D64-BB27-D26AB243475C}"/>
    <cellStyle name="Currency 4 16 2" xfId="27590" xr:uid="{7DBE2F17-F500-45BB-8C28-33AA7DF16E87}"/>
    <cellStyle name="Currency 4 16 3" xfId="26840" xr:uid="{5E6EA418-A6FA-41B7-A169-4158FC19B3FD}"/>
    <cellStyle name="Currency 4 16 4" xfId="14230" xr:uid="{E5BB4F4D-65E4-4119-89EF-B26E1F145ED9}"/>
    <cellStyle name="Currency 4 17" xfId="6683" xr:uid="{23119076-1826-438F-A532-AFC5D5908B0C}"/>
    <cellStyle name="Currency 4 17 2" xfId="17063" xr:uid="{84C8C268-56AD-4B42-9168-6A1E80FAA892}"/>
    <cellStyle name="Currency 4 18" xfId="9516" xr:uid="{DEE09A3A-0523-4291-B302-B35F22E14947}"/>
    <cellStyle name="Currency 4 18 2" xfId="19896" xr:uid="{B2E97F39-C4B4-4017-88F1-E8DB22F1FEF5}"/>
    <cellStyle name="Currency 4 19" xfId="22843" xr:uid="{CD82A28B-6BBC-4D24-BA6B-DBE201BB073F}"/>
    <cellStyle name="Currency 4 2" xfId="556" xr:uid="{00000000-0005-0000-0000-000059030000}"/>
    <cellStyle name="Currency 4 2 10" xfId="4938" xr:uid="{7CE55DFC-6AB4-49FF-B062-66C91C3D19B3}"/>
    <cellStyle name="Currency 4 2 10 2" xfId="27653" xr:uid="{B5983676-F40C-431A-A600-57A48763A5C4}"/>
    <cellStyle name="Currency 4 2 10 3" xfId="26910" xr:uid="{2AA3DBB0-A053-4C1D-ACC6-1B9B3D63B6E8}"/>
    <cellStyle name="Currency 4 2 10 4" xfId="14233" xr:uid="{D104C87A-7ABC-4ED6-A828-217CB3DD3CA6}"/>
    <cellStyle name="Currency 4 2 11" xfId="6686" xr:uid="{B5AC1A94-00AB-423D-9ED8-093C7331C0FA}"/>
    <cellStyle name="Currency 4 2 11 2" xfId="17066" xr:uid="{FA29BC29-6948-4046-9E61-620462271D69}"/>
    <cellStyle name="Currency 4 2 12" xfId="9519" xr:uid="{99278EF3-BC64-40D5-A41C-D1BBB7E92051}"/>
    <cellStyle name="Currency 4 2 12 2" xfId="19899" xr:uid="{CF63DCC8-C075-4F0E-9FCB-66AA89898ADA}"/>
    <cellStyle name="Currency 4 2 13" xfId="23305" xr:uid="{C0F291B2-0F24-468C-A470-39546BA1EA8C}"/>
    <cellStyle name="Currency 4 2 14" xfId="12419" xr:uid="{61B0A083-6D10-4333-BA5F-38A9CD77F14B}"/>
    <cellStyle name="Currency 4 2 2" xfId="557" xr:uid="{00000000-0005-0000-0000-00005A030000}"/>
    <cellStyle name="Currency 4 2 2 10" xfId="6687" xr:uid="{E924E7D5-EEB2-48A0-AB3C-FC2465E48362}"/>
    <cellStyle name="Currency 4 2 2 10 2" xfId="17067" xr:uid="{2AC6DD1D-EB61-45BE-863B-CD2611824E85}"/>
    <cellStyle name="Currency 4 2 2 11" xfId="9520" xr:uid="{E04CC9AF-519D-4284-9439-E38B1CBDB025}"/>
    <cellStyle name="Currency 4 2 2 11 2" xfId="19900" xr:uid="{179D9FE8-DC4A-4A66-90F9-01A96618D461}"/>
    <cellStyle name="Currency 4 2 2 12" xfId="24834" xr:uid="{557BFA1C-DCB3-4381-8D1D-328BAAF1BB48}"/>
    <cellStyle name="Currency 4 2 2 13" xfId="12479" xr:uid="{48380BA2-5D42-43E8-9181-C7C6489F582C}"/>
    <cellStyle name="Currency 4 2 2 2" xfId="558" xr:uid="{00000000-0005-0000-0000-00005B030000}"/>
    <cellStyle name="Currency 4 2 2 2 10" xfId="9521" xr:uid="{D7792FC4-660D-4C69-8479-83A98CBA5288}"/>
    <cellStyle name="Currency 4 2 2 2 10 2" xfId="19901" xr:uid="{F61283B0-DDE0-4A4D-8DDA-38AF6E104196}"/>
    <cellStyle name="Currency 4 2 2 2 11" xfId="23795" xr:uid="{6BFC9E81-2557-4A8A-A80C-6DBBCE540376}"/>
    <cellStyle name="Currency 4 2 2 2 12" xfId="12525" xr:uid="{BD0B3595-35FD-4A85-BCA8-12D04857AA2D}"/>
    <cellStyle name="Currency 4 2 2 2 2" xfId="1864" xr:uid="{00000000-0005-0000-0000-00005C030000}"/>
    <cellStyle name="Currency 4 2 2 2 2 2" xfId="3085" xr:uid="{00000000-0005-0000-0000-00007C020000}"/>
    <cellStyle name="Currency 4 2 2 2 2 2 2" xfId="6170" xr:uid="{3688B7CC-920A-49CE-8F5C-A63ADC39A1FD}"/>
    <cellStyle name="Currency 4 2 2 2 2 2 2 2" xfId="28275" xr:uid="{DCF2970D-8D47-4C4A-B66C-0F5DF9A0326F}"/>
    <cellStyle name="Currency 4 2 2 2 2 2 2 3" xfId="28318" xr:uid="{43DE835C-E4BB-4BA9-AE0C-0D6D1B34494B}"/>
    <cellStyle name="Currency 4 2 2 2 2 2 2 4" xfId="15712" xr:uid="{B4E63A51-BF19-41A6-A3F9-C86E5DA7D71B}"/>
    <cellStyle name="Currency 4 2 2 2 2 2 3" xfId="8165" xr:uid="{11B0660F-2B66-45A8-ABB5-D7786E6025C7}"/>
    <cellStyle name="Currency 4 2 2 2 2 2 3 2" xfId="18545" xr:uid="{3677FF65-3179-47D8-BF89-8023B736CC7B}"/>
    <cellStyle name="Currency 4 2 2 2 2 2 4" xfId="10998" xr:uid="{F4B7426D-37A2-4AD3-9108-2BF0B5D8E954}"/>
    <cellStyle name="Currency 4 2 2 2 2 2 4 2" xfId="21378" xr:uid="{E1A63A5C-6CD3-4859-A95B-383D2421C311}"/>
    <cellStyle name="Currency 4 2 2 2 2 2 5" xfId="25287" xr:uid="{3B11134B-3D6C-47C6-9D7D-3220DDA33DE8}"/>
    <cellStyle name="Currency 4 2 2 2 2 2 6" xfId="27209" xr:uid="{8F821E97-BBE8-4B19-903E-01305D917831}"/>
    <cellStyle name="Currency 4 2 2 2 2 2 7" xfId="13599" xr:uid="{2F5E4AA7-08A4-4739-9D5C-0FD9A020F792}"/>
    <cellStyle name="Currency 4 2 2 2 2 3" xfId="2692" xr:uid="{00000000-0005-0000-0000-00007B020000}"/>
    <cellStyle name="Currency 4 2 2 2 2 3 2" xfId="7816" xr:uid="{1FF16178-2B08-4E6A-AB25-0B4BFD600FA2}"/>
    <cellStyle name="Currency 4 2 2 2 2 3 2 2" xfId="28005" xr:uid="{BA6C94ED-13EE-42EF-B9BB-F915C33DECC8}"/>
    <cellStyle name="Currency 4 2 2 2 2 3 2 3" xfId="27467" xr:uid="{8236B4FE-D5FC-4F0B-9702-DB72491E0818}"/>
    <cellStyle name="Currency 4 2 2 2 2 3 2 4" xfId="18196" xr:uid="{CE04EA8D-052C-4BBD-93ED-F0D5F91FA45F}"/>
    <cellStyle name="Currency 4 2 2 2 2 3 3" xfId="10649" xr:uid="{9CFBD146-D83F-4CC8-AF4A-A9B8D5843DF2}"/>
    <cellStyle name="Currency 4 2 2 2 2 3 3 2" xfId="21029" xr:uid="{4AFCC743-FA0D-4F2A-94CB-96E5BC9C847F}"/>
    <cellStyle name="Currency 4 2 2 2 2 3 4" xfId="24058" xr:uid="{C57C7806-3BB8-4151-AFF1-2022B9C2BAA7}"/>
    <cellStyle name="Currency 4 2 2 2 2 3 5" xfId="15363" xr:uid="{C5369981-2202-4D8C-9F0D-B27E3412C25A}"/>
    <cellStyle name="Currency 4 2 2 2 2 4" xfId="3702" xr:uid="{00000000-0005-0000-0000-00005C030000}"/>
    <cellStyle name="Currency 4 2 2 2 2 4 2" xfId="26598" xr:uid="{F886625C-0AFC-492F-A3D1-E841A6F7365F}"/>
    <cellStyle name="Currency 4 2 2 2 2 4 3" xfId="26880" xr:uid="{F81CAD20-DEED-47B7-BD1C-8459B3A8B952}"/>
    <cellStyle name="Currency 4 2 2 2 2 5" xfId="4271" xr:uid="{DB678E1F-F1EB-415D-8189-981646C9AD72}"/>
    <cellStyle name="Currency 4 2 2 2 2 5 2" xfId="9043" xr:uid="{A997A002-51DC-428D-9D9A-8390B6CA7F20}"/>
    <cellStyle name="Currency 4 2 2 2 2 5 2 2" xfId="19423" xr:uid="{5779248A-0167-4B0D-97F6-18172432DF5A}"/>
    <cellStyle name="Currency 4 2 2 2 2 5 2 3" xfId="31047" xr:uid="{3B7AB140-6A10-4BC0-BE67-072D624912D8}"/>
    <cellStyle name="Currency 4 2 2 2 2 5 2 4" xfId="30829" xr:uid="{841903E7-109E-4832-AD2D-F43F3855F60D}"/>
    <cellStyle name="Currency 4 2 2 2 2 5 3" xfId="11876" xr:uid="{B570B061-A6FE-4BE4-8262-8A3A437A7EC0}"/>
    <cellStyle name="Currency 4 2 2 2 2 5 3 2" xfId="22256" xr:uid="{549C98A1-7C4B-4065-9044-14CFB49B77DC}"/>
    <cellStyle name="Currency 4 2 2 2 2 5 4" xfId="27520" xr:uid="{0E0B8DDC-1564-46C0-BC44-A2A8C5F7C96A}"/>
    <cellStyle name="Currency 4 2 2 2 2 5 5" xfId="27602" xr:uid="{69244FEA-B661-4569-8F52-94339BC4842D}"/>
    <cellStyle name="Currency 4 2 2 2 2 5 6" xfId="16590" xr:uid="{A45FA4F4-052B-49EC-A1CC-7DEE362FD4CB}"/>
    <cellStyle name="Currency 4 2 2 2 2 6" xfId="5663" xr:uid="{BF7DF391-C85B-4BD0-A2FA-E856C1E1B837}"/>
    <cellStyle name="Currency 4 2 2 2 2 6 2" xfId="29726" xr:uid="{D4F02699-9D7A-4636-8246-722EE6D50577}"/>
    <cellStyle name="Currency 4 2 2 2 2 6 2 2" xfId="30983" xr:uid="{25D31D1E-9374-4588-8BAD-34D1CFD1B55D}"/>
    <cellStyle name="Currency 4 2 2 2 2 7" xfId="22682" xr:uid="{AB73C219-89C9-4191-8E87-5E4330197BFE}"/>
    <cellStyle name="Currency 4 2 2 2 2 8" xfId="13105" xr:uid="{1655F9DF-4D17-4F9F-9CAE-DC6F8C6EF0E8}"/>
    <cellStyle name="Currency 4 2 2 2 3" xfId="1865" xr:uid="{00000000-0005-0000-0000-00005D030000}"/>
    <cellStyle name="Currency 4 2 2 2 3 2" xfId="3086" xr:uid="{00000000-0005-0000-0000-00007D020000}"/>
    <cellStyle name="Currency 4 2 2 2 3 2 2" xfId="8166" xr:uid="{9D23410F-F07A-447E-A7A6-0CAFF5985449}"/>
    <cellStyle name="Currency 4 2 2 2 3 2 2 2" xfId="28836" xr:uid="{06941125-7C96-42BA-A28D-34E6CCA3D8C6}"/>
    <cellStyle name="Currency 4 2 2 2 3 2 2 2 2" xfId="31231" xr:uid="{3429C379-89FB-4D0B-AA6F-20CAB746CD96}"/>
    <cellStyle name="Currency 4 2 2 2 3 2 2 2 3" xfId="30831" xr:uid="{8634E1EF-FB6D-4204-A640-59C7D326ADDF}"/>
    <cellStyle name="Currency 4 2 2 2 3 2 2 3" xfId="26852" xr:uid="{77F1A8C5-0AA4-4CC9-9F31-861556EFC010}"/>
    <cellStyle name="Currency 4 2 2 2 3 2 2 4" xfId="18546" xr:uid="{E759ECE0-2A5E-40BE-86E4-AE97AA408258}"/>
    <cellStyle name="Currency 4 2 2 2 3 2 3" xfId="10999" xr:uid="{BA158067-73CD-43F9-AEB2-2278BDB95667}"/>
    <cellStyle name="Currency 4 2 2 2 3 2 3 2" xfId="21379" xr:uid="{E1421810-EB1E-48A1-B126-9B300EE9C975}"/>
    <cellStyle name="Currency 4 2 2 2 3 2 4" xfId="25647" xr:uid="{256A75EC-637D-4BE9-AD3C-BB4054B363D8}"/>
    <cellStyle name="Currency 4 2 2 2 3 2 5" xfId="15713" xr:uid="{EBFF9E94-0DD9-4222-A386-91E2CA987D69}"/>
    <cellStyle name="Currency 4 2 2 2 3 3" xfId="2087" xr:uid="{00000000-0005-0000-0000-00005D030000}"/>
    <cellStyle name="Currency 4 2 2 2 3 4" xfId="4422" xr:uid="{3F8880EA-BDCC-4264-BCE8-60BF4BA92E42}"/>
    <cellStyle name="Currency 4 2 2 2 3 4 2" xfId="9194" xr:uid="{FD36FD56-46F6-4D3B-B9F6-689E1F5F0734}"/>
    <cellStyle name="Currency 4 2 2 2 3 4 2 2" xfId="19574" xr:uid="{6F9AA829-FAFE-4260-A170-9D6A9F5DEBC9}"/>
    <cellStyle name="Currency 4 2 2 2 3 4 2 3" xfId="31088" xr:uid="{D1E76A2F-6447-478C-A663-6EA53EC550CC}"/>
    <cellStyle name="Currency 4 2 2 2 3 4 2 4" xfId="30830" xr:uid="{657565F7-E228-4780-9F08-C035C0197582}"/>
    <cellStyle name="Currency 4 2 2 2 3 4 3" xfId="12027" xr:uid="{749C648E-FE14-4E78-88E1-738DB6998D09}"/>
    <cellStyle name="Currency 4 2 2 2 3 4 3 2" xfId="22407" xr:uid="{8C8B550F-F6E7-4047-A75E-4E13D2B95563}"/>
    <cellStyle name="Currency 4 2 2 2 3 4 4" xfId="16741" xr:uid="{0A45D439-F008-4276-BCCC-1A592538F7EB}"/>
    <cellStyle name="Currency 4 2 2 2 3 5" xfId="5664" xr:uid="{2D7828CB-E2C0-4146-9476-187DEA31046E}"/>
    <cellStyle name="Currency 4 2 2 2 3 5 2" xfId="29713" xr:uid="{EC6735F0-7DE9-4568-B77B-F6FDEF7A8DC7}"/>
    <cellStyle name="Currency 4 2 2 2 3 5 2 2" xfId="30984" xr:uid="{CFC58C28-6C1B-47B8-8F44-D625CD50AA8A}"/>
    <cellStyle name="Currency 4 2 2 2 3 6" xfId="22666" xr:uid="{15B918AE-678C-49C0-9E66-682B52E15F1F}"/>
    <cellStyle name="Currency 4 2 2 2 3 7" xfId="13600" xr:uid="{CD1D9F12-7423-4636-BB08-F1DA4C51B085}"/>
    <cellStyle name="Currency 4 2 2 2 4" xfId="1863" xr:uid="{00000000-0005-0000-0000-00005E030000}"/>
    <cellStyle name="Currency 4 2 2 2 4 2" xfId="3084" xr:uid="{00000000-0005-0000-0000-00007E020000}"/>
    <cellStyle name="Currency 4 2 2 2 4 2 2" xfId="8164" xr:uid="{3E0C9CBD-1BDD-4D4D-AC3B-38B36802B03E}"/>
    <cellStyle name="Currency 4 2 2 2 4 2 2 2" xfId="28835" xr:uid="{6D84C83D-A4D2-4098-AD3E-999BE8D72815}"/>
    <cellStyle name="Currency 4 2 2 2 4 2 2 3" xfId="27098" xr:uid="{E06DE2C2-9923-4FB1-B7F5-5027FA1F3B76}"/>
    <cellStyle name="Currency 4 2 2 2 4 2 2 4" xfId="18544" xr:uid="{70AEAA82-E9C7-4677-B3D2-4A044445B867}"/>
    <cellStyle name="Currency 4 2 2 2 4 2 3" xfId="10997" xr:uid="{87D96046-58A7-4656-BC78-7523A2D5308F}"/>
    <cellStyle name="Currency 4 2 2 2 4 2 3 2" xfId="21377" xr:uid="{911DE9A5-E645-4507-9539-A78CE5E85084}"/>
    <cellStyle name="Currency 4 2 2 2 4 2 4" xfId="27549" xr:uid="{9E5508BD-0A72-4689-AF3B-59B978984740}"/>
    <cellStyle name="Currency 4 2 2 2 4 2 5" xfId="15711" xr:uid="{F311196B-7DF4-4496-A2E5-2D96B7A7FEA7}"/>
    <cellStyle name="Currency 4 2 2 2 4 3" xfId="3586" xr:uid="{00000000-0005-0000-0000-00005E030000}"/>
    <cellStyle name="Currency 4 2 2 2 4 4" xfId="5662" xr:uid="{06882770-1EE0-45F0-A226-52CE0F863C5B}"/>
    <cellStyle name="Currency 4 2 2 2 4 4 2" xfId="29964" xr:uid="{FF29FBEB-C139-42CC-898F-F368F7E51091}"/>
    <cellStyle name="Currency 4 2 2 2 4 5" xfId="24697" xr:uid="{68697844-2BE1-45A1-8C80-4FCA89377120}"/>
    <cellStyle name="Currency 4 2 2 2 4 6" xfId="13598" xr:uid="{3B8B31F1-F86F-4BB4-B066-241BD2D4A438}"/>
    <cellStyle name="Currency 4 2 2 2 5" xfId="2648" xr:uid="{00000000-0005-0000-0000-00007F020000}"/>
    <cellStyle name="Currency 4 2 2 2 5 2" xfId="5910" xr:uid="{83E46272-0DC1-48F9-A571-1CF062190DDF}"/>
    <cellStyle name="Currency 4 2 2 2 5 2 2" xfId="26288" xr:uid="{28B265D6-57F6-46F1-B54D-41941B40D1D7}"/>
    <cellStyle name="Currency 4 2 2 2 5 2 2 2" xfId="31173" xr:uid="{599A9C6C-AF98-47C8-9562-6F1C30BA128B}"/>
    <cellStyle name="Currency 4 2 2 2 5 2 2 3" xfId="30832" xr:uid="{92DF8621-EC15-4BA9-BFE4-A154DAF79516}"/>
    <cellStyle name="Currency 4 2 2 2 5 2 3" xfId="28172" xr:uid="{DC7D8C25-8C23-4107-BDC1-B746510148FB}"/>
    <cellStyle name="Currency 4 2 2 2 5 2 4" xfId="15320" xr:uid="{A98FC3E3-572A-40ED-A21E-F5ECEABB3036}"/>
    <cellStyle name="Currency 4 2 2 2 5 3" xfId="7773" xr:uid="{25711A40-4108-4F35-A2B4-70F996F6CED1}"/>
    <cellStyle name="Currency 4 2 2 2 5 3 2" xfId="18153" xr:uid="{3408E077-60C0-4AFB-95A8-135D5E7B625E}"/>
    <cellStyle name="Currency 4 2 2 2 5 4" xfId="10606" xr:uid="{704F98E0-1C98-4DFD-9553-83B92A07B364}"/>
    <cellStyle name="Currency 4 2 2 2 5 4 2" xfId="20986" xr:uid="{A371C0BE-95BF-4651-940A-4FB05495D601}"/>
    <cellStyle name="Currency 4 2 2 2 5 5" xfId="23495" xr:uid="{60D28789-341B-47F0-8C26-505604337F32}"/>
    <cellStyle name="Currency 4 2 2 2 5 6" xfId="13044" xr:uid="{6ED3DC99-6AC8-4E10-BAE0-B6C7CD7F2146}"/>
    <cellStyle name="Currency 4 2 2 2 6" xfId="2293" xr:uid="{00000000-0005-0000-0000-00007A020000}"/>
    <cellStyle name="Currency 4 2 2 2 6 2" xfId="7420" xr:uid="{F671DDA7-3E30-4C62-82F6-73444BD626D3}"/>
    <cellStyle name="Currency 4 2 2 2 6 2 2" xfId="17800" xr:uid="{DDDE0EDC-E9B1-422B-8168-05F3B033392F}"/>
    <cellStyle name="Currency 4 2 2 2 6 3" xfId="10253" xr:uid="{BCEA1E7E-7C7A-447F-9F10-C5A83EEDA9C7}"/>
    <cellStyle name="Currency 4 2 2 2 6 3 2" xfId="20633" xr:uid="{C45980F5-9E3F-4555-B7F5-17068C6F33AC}"/>
    <cellStyle name="Currency 4 2 2 2 6 4" xfId="22866" xr:uid="{518C6954-DE2D-4A1F-B51B-FD39A6713FDC}"/>
    <cellStyle name="Currency 4 2 2 2 6 5" xfId="26798" xr:uid="{CBFD2042-DFFD-4375-BCFF-EC63999D1C44}"/>
    <cellStyle name="Currency 4 2 2 2 6 6" xfId="14967" xr:uid="{0492F95F-2C72-41AC-8F42-86FE9E07F6D7}"/>
    <cellStyle name="Currency 4 2 2 2 7" xfId="3828" xr:uid="{AEDD572E-49A8-4592-81DB-9FDFE8A31D30}"/>
    <cellStyle name="Currency 4 2 2 2 7 2" xfId="8661" xr:uid="{F5FA23B3-90C2-4BF7-A52B-E182D1D987E7}"/>
    <cellStyle name="Currency 4 2 2 2 7 2 2" xfId="19041" xr:uid="{D96DD5AE-ECD6-4C43-8598-7B0529A20AB6}"/>
    <cellStyle name="Currency 4 2 2 2 7 3" xfId="11494" xr:uid="{BBF68987-22E1-4A7F-9D1E-3AEE85A9A77A}"/>
    <cellStyle name="Currency 4 2 2 2 7 3 2" xfId="21874" xr:uid="{F0317D2F-E882-438D-ADF9-5A31A6255D9C}"/>
    <cellStyle name="Currency 4 2 2 2 7 4" xfId="26215" xr:uid="{6750DDDB-9048-4B28-97CC-33D0EF6C2B58}"/>
    <cellStyle name="Currency 4 2 2 2 7 5" xfId="26292" xr:uid="{73484976-F7E6-4EF2-BE00-4B7F773BD133}"/>
    <cellStyle name="Currency 4 2 2 2 7 6" xfId="16208" xr:uid="{1750DA11-4588-4CA5-8D39-D176BD0A9D3D}"/>
    <cellStyle name="Currency 4 2 2 2 8" xfId="4940" xr:uid="{740CED31-770C-481C-B112-BA20FC30C448}"/>
    <cellStyle name="Currency 4 2 2 2 8 2" xfId="14235" xr:uid="{D5F5BC0A-4A43-44E9-BE67-3E39B11243A7}"/>
    <cellStyle name="Currency 4 2 2 2 9" xfId="6688" xr:uid="{A7F7E3E4-0F05-4536-9E3B-CC3F3C6D97F5}"/>
    <cellStyle name="Currency 4 2 2 2 9 2" xfId="17068" xr:uid="{7D8C6FF3-2185-4AF1-9706-F4F5A1E7BD83}"/>
    <cellStyle name="Currency 4 2 2 3" xfId="559" xr:uid="{00000000-0005-0000-0000-00005F030000}"/>
    <cellStyle name="Currency 4 2 2 3 10" xfId="12683" xr:uid="{12FB2570-54E9-49DD-9D58-A74BA829CB74}"/>
    <cellStyle name="Currency 4 2 2 3 2" xfId="1867" xr:uid="{00000000-0005-0000-0000-000060030000}"/>
    <cellStyle name="Currency 4 2 2 3 2 2" xfId="3087" xr:uid="{00000000-0005-0000-0000-000081020000}"/>
    <cellStyle name="Currency 4 2 2 3 2 2 2" xfId="8167" xr:uid="{2D1CDA98-77C7-48FC-960A-6583ECA88D6E}"/>
    <cellStyle name="Currency 4 2 2 3 2 2 2 2" xfId="28837" xr:uid="{18A7D48F-E35C-43F1-BA04-69DE9CF7540D}"/>
    <cellStyle name="Currency 4 2 2 3 2 2 2 3" xfId="28625" xr:uid="{D5812786-C032-4CDF-9EDA-498A1EE67794}"/>
    <cellStyle name="Currency 4 2 2 3 2 2 2 4" xfId="18547" xr:uid="{45EED34F-0258-46DF-8948-96EFD8EAFA27}"/>
    <cellStyle name="Currency 4 2 2 3 2 2 3" xfId="11000" xr:uid="{6F15308D-77B7-45E6-8AD3-9B2CFCA37476}"/>
    <cellStyle name="Currency 4 2 2 3 2 2 3 2" xfId="21380" xr:uid="{7F1298BF-0552-4CFA-B969-9AB32C01784D}"/>
    <cellStyle name="Currency 4 2 2 3 2 2 4" xfId="24200" xr:uid="{1DAE9C54-2866-43E3-8327-95AAB3BC852E}"/>
    <cellStyle name="Currency 4 2 2 3 2 2 5" xfId="15714" xr:uid="{7AE32027-111A-482B-B7C3-2C8BEBD24D70}"/>
    <cellStyle name="Currency 4 2 2 3 2 3" xfId="3587" xr:uid="{00000000-0005-0000-0000-000060030000}"/>
    <cellStyle name="Currency 4 2 2 3 2 4" xfId="5665" xr:uid="{8018743C-C0EA-4511-8D4B-89AF2CE609A2}"/>
    <cellStyle name="Currency 4 2 2 3 2 4 2" xfId="29965" xr:uid="{BCF43D88-6F00-4BCB-8D9B-D13D0B18D182}"/>
    <cellStyle name="Currency 4 2 2 3 2 5" xfId="24412" xr:uid="{1F3EC9DF-3A17-44F8-BCD3-8F434B9ACAE7}"/>
    <cellStyle name="Currency 4 2 2 3 2 6" xfId="13601" xr:uid="{D2ED86B0-06EC-40E1-B798-C5EA65BD5F87}"/>
    <cellStyle name="Currency 4 2 2 3 3" xfId="1868" xr:uid="{00000000-0005-0000-0000-000061030000}"/>
    <cellStyle name="Currency 4 2 2 3 3 2" xfId="2691" xr:uid="{00000000-0005-0000-0000-000082020000}"/>
    <cellStyle name="Currency 4 2 2 3 3 2 2" xfId="7815" xr:uid="{E7254797-DD52-4F58-B785-D77F75FC3C5E}"/>
    <cellStyle name="Currency 4 2 2 3 3 2 2 2" xfId="18195" xr:uid="{F9AA6FD1-34E3-4F94-A6AC-969C0D5DB479}"/>
    <cellStyle name="Currency 4 2 2 3 3 2 3" xfId="10648" xr:uid="{1A451A4B-7CE6-4ECD-9171-CA89AA3AC624}"/>
    <cellStyle name="Currency 4 2 2 3 3 2 3 2" xfId="21028" xr:uid="{06392627-01C8-474B-9D68-76A9C022F644}"/>
    <cellStyle name="Currency 4 2 2 3 3 2 4" xfId="15362" xr:uid="{539A20AD-36D9-4CB3-B257-FCB66F05D8B7}"/>
    <cellStyle name="Currency 4 2 2 3 3 2 5" xfId="30450" xr:uid="{3FE6DD69-5112-4CB9-B21A-BAC2204DC643}"/>
    <cellStyle name="Currency 4 2 2 3 3 3" xfId="3656" xr:uid="{00000000-0005-0000-0000-000061030000}"/>
    <cellStyle name="Currency 4 2 2 3 3 4" xfId="5666" xr:uid="{54673D43-2BB9-4497-8CC5-C0E86AE657BC}"/>
    <cellStyle name="Currency 4 2 2 3 3 4 2" xfId="29911" xr:uid="{DD81D97E-F9C6-4B81-A72E-F394027770CE}"/>
    <cellStyle name="Currency 4 2 2 3 3 5" xfId="24678" xr:uid="{8D09122D-84F4-4960-9374-9E24DCCB9E3A}"/>
    <cellStyle name="Currency 4 2 2 3 3 6" xfId="13104" xr:uid="{B6B5EFCA-9112-4ABA-BFEE-B840EF71AE48}"/>
    <cellStyle name="Currency 4 2 2 3 4" xfId="1866" xr:uid="{00000000-0005-0000-0000-000062030000}"/>
    <cellStyle name="Currency 4 2 2 3 4 2" xfId="4656" xr:uid="{CC980793-D0C8-4424-A7C5-AE4A8E64578E}"/>
    <cellStyle name="Currency 4 2 2 3 4 2 2" xfId="9408" xr:uid="{AED29F7E-434E-42FA-8E6A-C66FF95573B4}"/>
    <cellStyle name="Currency 4 2 2 3 4 2 2 2" xfId="19788" xr:uid="{3117212E-7C17-4F6C-9C44-E06FC96A4C80}"/>
    <cellStyle name="Currency 4 2 2 3 4 2 3" xfId="12241" xr:uid="{011EA6B3-49D7-4835-AAD1-9FBAB145647D}"/>
    <cellStyle name="Currency 4 2 2 3 4 2 3 2" xfId="22621" xr:uid="{8337E57A-7EAC-4C18-8CA6-458217DE41E4}"/>
    <cellStyle name="Currency 4 2 2 3 4 2 4" xfId="25924" xr:uid="{DC08C6D1-B735-40EB-A43C-FF0621B728A5}"/>
    <cellStyle name="Currency 4 2 2 3 4 2 5" xfId="26458" xr:uid="{DE2F6A7B-293C-4CCE-9EAD-3A88EB6DCAF3}"/>
    <cellStyle name="Currency 4 2 2 3 4 2 6" xfId="16955" xr:uid="{0D780D72-C747-452F-A29B-D4296A86D028}"/>
    <cellStyle name="Currency 4 2 2 3 4 3" xfId="25277" xr:uid="{8CE549D3-FDA6-487B-943C-0B255D4EA3CA}"/>
    <cellStyle name="Currency 4 2 2 3 5" xfId="4137" xr:uid="{95FA858A-2BDC-4173-BFEE-BF2ABA95A8C7}"/>
    <cellStyle name="Currency 4 2 2 3 5 2" xfId="8909" xr:uid="{1C92966F-C3D2-4662-B0CA-E68A72E70994}"/>
    <cellStyle name="Currency 4 2 2 3 5 2 2" xfId="29013" xr:uid="{9831571E-A929-40C4-9791-AFA563C1D249}"/>
    <cellStyle name="Currency 4 2 2 3 5 2 3" xfId="27998" xr:uid="{3A23BD10-8C90-4E9E-A470-3426702BB18A}"/>
    <cellStyle name="Currency 4 2 2 3 5 2 4" xfId="19289" xr:uid="{90BD0B2D-3193-410C-96C9-313653765774}"/>
    <cellStyle name="Currency 4 2 2 3 5 2 5" xfId="31019" xr:uid="{CF2B4C35-60CF-460E-A7D8-6BD89E16FAF9}"/>
    <cellStyle name="Currency 4 2 2 3 5 3" xfId="11742" xr:uid="{426FC3C0-6268-42CE-8128-FC1454B2F22D}"/>
    <cellStyle name="Currency 4 2 2 3 5 3 2" xfId="22122" xr:uid="{C265E806-E5E1-4BD8-8320-E58B3EE5BF41}"/>
    <cellStyle name="Currency 4 2 2 3 5 4" xfId="26184" xr:uid="{590F1586-4CEF-447B-9C49-1778174C47A7}"/>
    <cellStyle name="Currency 4 2 2 3 5 5" xfId="16456" xr:uid="{9AB822C2-1588-42F8-943D-E0258AB25A9A}"/>
    <cellStyle name="Currency 4 2 2 3 6" xfId="4941" xr:uid="{66E85FEB-3D31-49A1-8112-4EA1334B0591}"/>
    <cellStyle name="Currency 4 2 2 3 6 2" xfId="25931" xr:uid="{A128CCC4-F47A-4B50-A174-18F517781FE9}"/>
    <cellStyle name="Currency 4 2 2 3 6 3" xfId="27596" xr:uid="{0A2C335F-ADB7-43CE-AEB9-B2A88B3C7C2A}"/>
    <cellStyle name="Currency 4 2 2 3 6 4" xfId="14236" xr:uid="{F7241AC6-56D9-4A60-98A9-B4C740F85212}"/>
    <cellStyle name="Currency 4 2 2 3 7" xfId="6689" xr:uid="{86F2CBE7-DEE3-4F39-B0A0-F72FF436338F}"/>
    <cellStyle name="Currency 4 2 2 3 7 2" xfId="27506" xr:uid="{682B9FDD-1A05-400E-92AE-A006F4ABDC57}"/>
    <cellStyle name="Currency 4 2 2 3 7 3" xfId="27080" xr:uid="{CE759CE1-7EF2-445D-BC83-7828FB74C5F0}"/>
    <cellStyle name="Currency 4 2 2 3 7 4" xfId="17069" xr:uid="{FD0314CA-2EC9-4017-AA15-A8E7FF309620}"/>
    <cellStyle name="Currency 4 2 2 3 8" xfId="9522" xr:uid="{AFD745C1-6FE5-41C6-9F9B-3C2CD35EBF91}"/>
    <cellStyle name="Currency 4 2 2 3 8 2" xfId="19902" xr:uid="{47128C4A-90B2-49E8-9482-60BEA9C11F66}"/>
    <cellStyle name="Currency 4 2 2 3 9" xfId="25213" xr:uid="{3120D515-0BF3-471E-B23D-AC38E91AAB33}"/>
    <cellStyle name="Currency 4 2 2 4" xfId="1869" xr:uid="{00000000-0005-0000-0000-000063030000}"/>
    <cellStyle name="Currency 4 2 2 4 2" xfId="3088" xr:uid="{00000000-0005-0000-0000-000083020000}"/>
    <cellStyle name="Currency 4 2 2 4 2 2" xfId="8168" xr:uid="{B249E808-69BA-41E5-8517-06DD57AB579C}"/>
    <cellStyle name="Currency 4 2 2 4 2 2 2" xfId="28838" xr:uid="{D6F6C0B3-24CD-49D3-9FE1-5B5A449CBB59}"/>
    <cellStyle name="Currency 4 2 2 4 2 2 2 2" xfId="31232" xr:uid="{69AF95F0-2C79-4BC4-A731-DBA5CA72172F}"/>
    <cellStyle name="Currency 4 2 2 4 2 2 2 3" xfId="30834" xr:uid="{F7ED024B-50A5-4D78-9170-B4E74ADDAF8F}"/>
    <cellStyle name="Currency 4 2 2 4 2 2 3" xfId="27662" xr:uid="{FE1F9BD8-45C0-4168-80EA-FFDAF9B57489}"/>
    <cellStyle name="Currency 4 2 2 4 2 2 4" xfId="18548" xr:uid="{F48EE902-35A7-4BF1-9B26-C1E31B105C17}"/>
    <cellStyle name="Currency 4 2 2 4 2 3" xfId="11001" xr:uid="{E1C145DE-9ED4-4C61-A237-6B63AB3CB48E}"/>
    <cellStyle name="Currency 4 2 2 4 2 3 2" xfId="21381" xr:uid="{B0FC5EB6-BB8C-4AB1-B5D6-872074AAD62C}"/>
    <cellStyle name="Currency 4 2 2 4 2 4" xfId="25709" xr:uid="{A6864269-8090-4440-A199-8765F072ADFD}"/>
    <cellStyle name="Currency 4 2 2 4 2 5" xfId="15715" xr:uid="{1A8C1341-98D4-4639-9C51-3862C5A8F731}"/>
    <cellStyle name="Currency 4 2 2 4 3" xfId="3657" xr:uid="{00000000-0005-0000-0000-000063030000}"/>
    <cellStyle name="Currency 4 2 2 4 4" xfId="4423" xr:uid="{CF69BC13-52B8-4798-8E81-C7268A38C4FA}"/>
    <cellStyle name="Currency 4 2 2 4 4 2" xfId="9195" xr:uid="{25EC9408-17FB-4110-9134-B0181A0953B7}"/>
    <cellStyle name="Currency 4 2 2 4 4 2 2" xfId="19575" xr:uid="{EB5CBB7B-9B8D-4BF2-A01D-4B991EC898A3}"/>
    <cellStyle name="Currency 4 2 2 4 4 2 3" xfId="31089" xr:uid="{ADCB1A0A-2CA2-44D3-9A0C-3CB9A9AFA32C}"/>
    <cellStyle name="Currency 4 2 2 4 4 2 4" xfId="30833" xr:uid="{93DE7190-B7AD-4AB0-B507-D2661CDEBD52}"/>
    <cellStyle name="Currency 4 2 2 4 4 3" xfId="12028" xr:uid="{45D01D25-64E5-4D7B-B559-F428CC890CC5}"/>
    <cellStyle name="Currency 4 2 2 4 4 3 2" xfId="22408" xr:uid="{B1793D73-9662-4491-B6B8-AD4071769B2C}"/>
    <cellStyle name="Currency 4 2 2 4 4 4" xfId="26829" xr:uid="{86EEE576-954E-46C6-8F94-D72670018F49}"/>
    <cellStyle name="Currency 4 2 2 4 4 5" xfId="27077" xr:uid="{B8309A1A-9020-4BB3-B765-C3DD96BB5058}"/>
    <cellStyle name="Currency 4 2 2 4 4 6" xfId="16742" xr:uid="{80C1B030-FA98-4752-BD54-270B469BDE53}"/>
    <cellStyle name="Currency 4 2 2 4 5" xfId="5667" xr:uid="{9E1FAF8C-48F2-4F7F-A8B8-765DCFB35246}"/>
    <cellStyle name="Currency 4 2 2 4 5 2" xfId="29695" xr:uid="{DF7D1619-517D-47AF-AAFD-626650862B22}"/>
    <cellStyle name="Currency 4 2 2 4 5 2 2" xfId="30985" xr:uid="{6FA4CAAA-8E9A-4CF5-91CC-0CAAFF2C5227}"/>
    <cellStyle name="Currency 4 2 2 4 6" xfId="23816" xr:uid="{35ADBFBA-A85C-477A-84F5-63440B36A8E0}"/>
    <cellStyle name="Currency 4 2 2 4 7" xfId="13602" xr:uid="{5DF953C3-1FED-4440-A60D-B6FE9F74927B}"/>
    <cellStyle name="Currency 4 2 2 5" xfId="1870" xr:uid="{00000000-0005-0000-0000-000064030000}"/>
    <cellStyle name="Currency 4 2 2 5 2" xfId="2882" xr:uid="{00000000-0005-0000-0000-000084020000}"/>
    <cellStyle name="Currency 4 2 2 5 2 2" xfId="7999" xr:uid="{39A33189-87A6-47F7-AE7B-3CE47C8BD1E0}"/>
    <cellStyle name="Currency 4 2 2 5 2 2 2" xfId="28695" xr:uid="{CB894F0A-1EC9-4C97-B186-4672DCD65E4E}"/>
    <cellStyle name="Currency 4 2 2 5 2 2 2 2" xfId="31212" xr:uid="{DDC9AFF2-2326-4EB9-95EC-058A72C5EA4C}"/>
    <cellStyle name="Currency 4 2 2 5 2 2 2 3" xfId="30835" xr:uid="{33C4AC48-D594-48B2-8E15-C4425C6412AB}"/>
    <cellStyle name="Currency 4 2 2 5 2 2 3" xfId="27640" xr:uid="{C1626618-0956-44A0-841F-AC04F55A02CD}"/>
    <cellStyle name="Currency 4 2 2 5 2 2 4" xfId="18379" xr:uid="{6E6533DC-EAC9-4A28-9F2E-162B9DFA2256}"/>
    <cellStyle name="Currency 4 2 2 5 2 3" xfId="10832" xr:uid="{C2851AB1-8DD7-440F-9C38-6DB498380CD3}"/>
    <cellStyle name="Currency 4 2 2 5 2 3 2" xfId="21212" xr:uid="{17197483-858B-441E-8415-CE8B299F041B}"/>
    <cellStyle name="Currency 4 2 2 5 2 4" xfId="28512" xr:uid="{D122D015-4BB5-48E6-8525-1DB2A3C3DCB6}"/>
    <cellStyle name="Currency 4 2 2 5 2 5" xfId="15546" xr:uid="{06D4D528-8926-46F3-A3DA-B3E62D726AD4}"/>
    <cellStyle name="Currency 4 2 2 5 3" xfId="3582" xr:uid="{00000000-0005-0000-0000-000064030000}"/>
    <cellStyle name="Currency 4 2 2 5 4" xfId="5668" xr:uid="{58D8500D-FBEA-4C98-8081-053458571054}"/>
    <cellStyle name="Currency 4 2 2 5 4 2" xfId="29926" xr:uid="{924939E3-BF39-442A-AD08-F63E11A1C0F0}"/>
    <cellStyle name="Currency 4 2 2 5 5" xfId="24708" xr:uid="{1126450A-31DB-4C4F-A335-641F4D6358E9}"/>
    <cellStyle name="Currency 4 2 2 5 6" xfId="13381" xr:uid="{B9CC0FFD-36D7-45F1-8435-2944F2221DC5}"/>
    <cellStyle name="Currency 4 2 2 6" xfId="1862" xr:uid="{00000000-0005-0000-0000-000065030000}"/>
    <cellStyle name="Currency 4 2 2 6 2" xfId="2553" xr:uid="{00000000-0005-0000-0000-000085020000}"/>
    <cellStyle name="Currency 4 2 2 6 2 2" xfId="7678" xr:uid="{3D87AF66-468E-446E-8E2A-12333BEEC211}"/>
    <cellStyle name="Currency 4 2 2 6 2 2 2" xfId="18058" xr:uid="{9D1B622F-8CE9-4FAE-8DE9-FF2B53091631}"/>
    <cellStyle name="Currency 4 2 2 6 2 3" xfId="10511" xr:uid="{AE359255-6574-4D24-BC2C-EC9BC5BE4DD1}"/>
    <cellStyle name="Currency 4 2 2 6 2 3 2" xfId="20891" xr:uid="{B859BCC4-C3FA-4BDC-A65D-0286EBFF7CE3}"/>
    <cellStyle name="Currency 4 2 2 6 2 4" xfId="28246" xr:uid="{A12BB49D-A8F9-4964-9A34-0C236A16D621}"/>
    <cellStyle name="Currency 4 2 2 6 2 5" xfId="25941" xr:uid="{B0A45D3E-317E-4D72-B4F1-4EEBBA210DD0}"/>
    <cellStyle name="Currency 4 2 2 6 2 6" xfId="15225" xr:uid="{F8B74700-4FBE-4A67-97B7-952F3D106425}"/>
    <cellStyle name="Currency 4 2 2 6 3" xfId="3621" xr:uid="{00000000-0005-0000-0000-000065030000}"/>
    <cellStyle name="Currency 4 2 2 6 4" xfId="5661" xr:uid="{229CF4C7-E3F3-480B-A319-0C1C5676E734}"/>
    <cellStyle name="Currency 4 2 2 6 4 2" xfId="29880" xr:uid="{90064861-D917-4C49-97BF-764532CE1FD2}"/>
    <cellStyle name="Currency 4 2 2 6 5" xfId="25122" xr:uid="{07D8DC91-EC45-4BF7-9FC3-FFAF7C1D6E88}"/>
    <cellStyle name="Currency 4 2 2 6 6" xfId="12941" xr:uid="{A5B3E042-E960-477F-9489-5C7CF4EE0B5B}"/>
    <cellStyle name="Currency 4 2 2 7" xfId="2247" xr:uid="{00000000-0005-0000-0000-000079020000}"/>
    <cellStyle name="Currency 4 2 2 7 2" xfId="7374" xr:uid="{CF61BC43-D246-40C1-8228-F46B8E85AA20}"/>
    <cellStyle name="Currency 4 2 2 7 2 2" xfId="27456" xr:uid="{155B2DC9-5B67-461A-8EAA-84F12AA59FCC}"/>
    <cellStyle name="Currency 4 2 2 7 2 2 2" xfId="31192" xr:uid="{8BFEFF6A-F05D-4F21-A359-E27BC701FB97}"/>
    <cellStyle name="Currency 4 2 2 7 2 2 3" xfId="30836" xr:uid="{AD4086B9-CE40-4A7C-AF4B-5AEC0730E92D}"/>
    <cellStyle name="Currency 4 2 2 7 2 3" xfId="27140" xr:uid="{F94D2FD7-9A02-40AF-8B43-7BF5C73AF079}"/>
    <cellStyle name="Currency 4 2 2 7 2 4" xfId="17754" xr:uid="{DBAA10A6-010A-4A90-8EA4-0D37EA7DA690}"/>
    <cellStyle name="Currency 4 2 2 7 3" xfId="10207" xr:uid="{B5A59965-5130-43D4-BD34-6120EF025F3B}"/>
    <cellStyle name="Currency 4 2 2 7 3 2" xfId="20587" xr:uid="{C290ED95-C53C-4400-AF1F-4BBD0AF54E79}"/>
    <cellStyle name="Currency 4 2 2 7 4" xfId="25138" xr:uid="{263A0DD8-E8EA-4EAC-8584-88E97C69B1A3}"/>
    <cellStyle name="Currency 4 2 2 7 5" xfId="14921" xr:uid="{83F0063F-A364-4B33-9973-13665D2F9F7E}"/>
    <cellStyle name="Currency 4 2 2 8" xfId="3882" xr:uid="{02D6025C-9008-4080-A62F-87941E94EAC3}"/>
    <cellStyle name="Currency 4 2 2 8 2" xfId="8714" xr:uid="{31ABCD9A-557C-4FBD-B23D-4E8EA293FC85}"/>
    <cellStyle name="Currency 4 2 2 8 2 2" xfId="19094" xr:uid="{00DFE264-E757-4BD1-BEED-EDC5FF6E9E40}"/>
    <cellStyle name="Currency 4 2 2 8 3" xfId="11547" xr:uid="{555440EB-A1AE-4960-8CF0-72DF55CCC59F}"/>
    <cellStyle name="Currency 4 2 2 8 3 2" xfId="21927" xr:uid="{86593793-E730-4EA6-BCCA-C72710799FA4}"/>
    <cellStyle name="Currency 4 2 2 8 4" xfId="27787" xr:uid="{F66A2384-47A5-4FA5-820D-9018DE561E82}"/>
    <cellStyle name="Currency 4 2 2 8 5" xfId="26744" xr:uid="{186FE025-C58D-40FD-8360-E37021ADA0FB}"/>
    <cellStyle name="Currency 4 2 2 8 6" xfId="16261" xr:uid="{A5E47255-A51E-4511-8025-47516A45DD44}"/>
    <cellStyle name="Currency 4 2 2 9" xfId="4939" xr:uid="{A4837D9E-0938-4336-AB79-069CE2A75BEB}"/>
    <cellStyle name="Currency 4 2 2 9 2" xfId="28366" xr:uid="{3DF05A3F-F5D8-48EB-9C06-9CE90129E617}"/>
    <cellStyle name="Currency 4 2 2 9 3" xfId="27346" xr:uid="{34372BF1-5B0F-4D78-8F8E-BE7F7FE86EE0}"/>
    <cellStyle name="Currency 4 2 2 9 4" xfId="14234" xr:uid="{B87B5004-9D66-42A9-B637-834375DCC983}"/>
    <cellStyle name="Currency 4 2 3" xfId="560" xr:uid="{00000000-0005-0000-0000-000066030000}"/>
    <cellStyle name="Currency 4 2 3 10" xfId="9523" xr:uid="{695ED208-2620-44DF-8ED8-E638FF8739D1}"/>
    <cellStyle name="Currency 4 2 3 10 2" xfId="19903" xr:uid="{8EC27CBF-38A1-4ACC-A7E0-07191E691C39}"/>
    <cellStyle name="Currency 4 2 3 11" xfId="23274" xr:uid="{E3E388FA-5DD8-4981-84F3-518176296E34}"/>
    <cellStyle name="Currency 4 2 3 12" xfId="12524" xr:uid="{92D5FDE4-7754-4360-AE4E-375B07903A2C}"/>
    <cellStyle name="Currency 4 2 3 2" xfId="1872" xr:uid="{00000000-0005-0000-0000-000067030000}"/>
    <cellStyle name="Currency 4 2 3 2 2" xfId="3090" xr:uid="{00000000-0005-0000-0000-000088020000}"/>
    <cellStyle name="Currency 4 2 3 2 2 2" xfId="6171" xr:uid="{529FDFE1-490E-439F-9A13-75EB267CAC06}"/>
    <cellStyle name="Currency 4 2 3 2 2 2 2" xfId="25785" xr:uid="{F431D705-0B00-4DD5-933D-39E3B7975FE7}"/>
    <cellStyle name="Currency 4 2 3 2 2 2 2 2" xfId="28576" xr:uid="{33859A7B-3E3E-44FA-AB81-4F9A6CEE3E82}"/>
    <cellStyle name="Currency 4 2 3 2 2 2 2 3" xfId="31164" xr:uid="{3B754025-5AC2-41B4-85AB-66A50B2BE5A3}"/>
    <cellStyle name="Currency 4 2 3 2 2 2 3" xfId="27868" xr:uid="{A981DF5B-5B04-4B53-915B-2398880F7EA4}"/>
    <cellStyle name="Currency 4 2 3 2 2 2 4" xfId="15717" xr:uid="{C24EDAA9-5D1E-4600-86CF-2ED8BEF3ABA6}"/>
    <cellStyle name="Currency 4 2 3 2 2 3" xfId="8170" xr:uid="{34656554-6727-4A10-9ACA-B181A3EE2E28}"/>
    <cellStyle name="Currency 4 2 3 2 2 3 2" xfId="18550" xr:uid="{F72D74B5-7058-43DA-857E-5760BF2B87F3}"/>
    <cellStyle name="Currency 4 2 3 2 2 4" xfId="11003" xr:uid="{5932ADF4-53B9-4E05-9A00-5465848E08D8}"/>
    <cellStyle name="Currency 4 2 3 2 2 4 2" xfId="21383" xr:uid="{525AD4BB-1C5B-4334-9322-D0C6B119D911}"/>
    <cellStyle name="Currency 4 2 3 2 2 5" xfId="24237" xr:uid="{1A5353D5-0119-46F7-B2FB-9B1991F58909}"/>
    <cellStyle name="Currency 4 2 3 2 2 5 2" xfId="30081" xr:uid="{21807AB0-79A4-4976-8C9B-271BC80672DC}"/>
    <cellStyle name="Currency 4 2 3 2 2 6" xfId="26205" xr:uid="{2BC38E44-7C15-46FF-BAD3-946606B00C78}"/>
    <cellStyle name="Currency 4 2 3 2 2 7" xfId="13604" xr:uid="{6932969E-A1A3-4AC4-8909-D1F94B61B969}"/>
    <cellStyle name="Currency 4 2 3 2 3" xfId="2693" xr:uid="{00000000-0005-0000-0000-000087020000}"/>
    <cellStyle name="Currency 4 2 3 2 3 2" xfId="7817" xr:uid="{5DFFB09E-D274-43B4-B6E0-BD55CF92B166}"/>
    <cellStyle name="Currency 4 2 3 2 3 2 2" xfId="28181" xr:uid="{63F14ABF-E145-4E7D-B680-BE1E0C62CDDA}"/>
    <cellStyle name="Currency 4 2 3 2 3 2 3" xfId="27691" xr:uid="{7619C5EA-2AFE-4ABE-BAFA-968FD09C35B7}"/>
    <cellStyle name="Currency 4 2 3 2 3 2 4" xfId="18197" xr:uid="{421F896E-D0D1-4FB9-A760-44BC4C8C6E60}"/>
    <cellStyle name="Currency 4 2 3 2 3 3" xfId="10650" xr:uid="{845C16D8-8D3E-41C7-8397-39891DB842CE}"/>
    <cellStyle name="Currency 4 2 3 2 3 3 2" xfId="21030" xr:uid="{4541039F-E2E9-43CB-B98F-E3493F725D50}"/>
    <cellStyle name="Currency 4 2 3 2 3 4" xfId="24101" xr:uid="{43A3297C-4A6C-4FA1-84AD-A107F954B7B8}"/>
    <cellStyle name="Currency 4 2 3 2 3 5" xfId="15364" xr:uid="{4D537A8F-8D36-4A54-87CC-7F5812182BA3}"/>
    <cellStyle name="Currency 4 2 3 2 4" xfId="3615" xr:uid="{00000000-0005-0000-0000-000067030000}"/>
    <cellStyle name="Currency 4 2 3 2 4 2" xfId="28593" xr:uid="{34300D74-C053-4AAD-9447-88E2ED878C9A}"/>
    <cellStyle name="Currency 4 2 3 2 4 3" xfId="26230" xr:uid="{149D8F1A-E6C2-4FB7-87CA-FA6E9DD07168}"/>
    <cellStyle name="Currency 4 2 3 2 5" xfId="4272" xr:uid="{6C21EA1C-5FC1-4AF8-8D45-861CCF0AD6F3}"/>
    <cellStyle name="Currency 4 2 3 2 5 2" xfId="9044" xr:uid="{D2CE4BA3-C487-47E9-9CAE-F483B713702D}"/>
    <cellStyle name="Currency 4 2 3 2 5 2 2" xfId="19424" xr:uid="{4E1B1DE2-BE2D-429C-ABFB-2D7273E3FB02}"/>
    <cellStyle name="Currency 4 2 3 2 5 2 3" xfId="31048" xr:uid="{92252FF1-0E6E-4F89-9FC8-C021125B6D9E}"/>
    <cellStyle name="Currency 4 2 3 2 5 2 4" xfId="30837" xr:uid="{2AE58734-02FC-450F-90A1-8F5E85C2D3B9}"/>
    <cellStyle name="Currency 4 2 3 2 5 3" xfId="11877" xr:uid="{BE6DA673-B497-4F82-B97B-096E06E1E983}"/>
    <cellStyle name="Currency 4 2 3 2 5 3 2" xfId="22257" xr:uid="{819E14CE-8029-4574-8034-A7B24823BEAB}"/>
    <cellStyle name="Currency 4 2 3 2 5 4" xfId="28716" xr:uid="{61A02F48-DA36-4DA1-BB9A-2CEFB590F505}"/>
    <cellStyle name="Currency 4 2 3 2 5 5" xfId="25920" xr:uid="{329B915E-4F03-4FBD-9623-05CA2ADFF798}"/>
    <cellStyle name="Currency 4 2 3 2 5 6" xfId="16591" xr:uid="{7C3E439B-919E-4FBE-BCB6-38BA65C38AC5}"/>
    <cellStyle name="Currency 4 2 3 2 6" xfId="5670" xr:uid="{ECC4CDE5-61C7-4742-B2AF-01B672A90F98}"/>
    <cellStyle name="Currency 4 2 3 2 6 2" xfId="29727" xr:uid="{FE5A2704-6749-4B6E-8BB6-A7683E9B9E0D}"/>
    <cellStyle name="Currency 4 2 3 2 6 2 2" xfId="30986" xr:uid="{39D5B816-D691-4D85-95CC-46B2E8671A0E}"/>
    <cellStyle name="Currency 4 2 3 2 7" xfId="23522" xr:uid="{E6D4F43F-005B-44E0-A529-E07D81929683}"/>
    <cellStyle name="Currency 4 2 3 2 8" xfId="13106" xr:uid="{2F7DCC0A-CB6C-48C1-8D0F-8FB466F04FD1}"/>
    <cellStyle name="Currency 4 2 3 2 9" xfId="29993" xr:uid="{CE033F57-9BDB-4821-8A87-DD0E4EAE44F2}"/>
    <cellStyle name="Currency 4 2 3 3" xfId="1873" xr:uid="{00000000-0005-0000-0000-000068030000}"/>
    <cellStyle name="Currency 4 2 3 3 2" xfId="3091" xr:uid="{00000000-0005-0000-0000-000089020000}"/>
    <cellStyle name="Currency 4 2 3 3 2 2" xfId="8171" xr:uid="{D83CBDCA-093F-4CCB-8B52-A7FE5C85D8BC}"/>
    <cellStyle name="Currency 4 2 3 3 2 2 2" xfId="28840" xr:uid="{8E98CBE0-E801-4D1E-8075-39B91C1C3D46}"/>
    <cellStyle name="Currency 4 2 3 3 2 2 2 2" xfId="31233" xr:uid="{C99B5626-34D4-4ECE-A3A0-3BD7C3C868CA}"/>
    <cellStyle name="Currency 4 2 3 3 2 2 2 3" xfId="30839" xr:uid="{540CDF2A-17D0-4EA1-8CE7-D91FE6235E7F}"/>
    <cellStyle name="Currency 4 2 3 3 2 2 3" xfId="28361" xr:uid="{19617199-D83D-4AC7-90B6-59B24B7F329C}"/>
    <cellStyle name="Currency 4 2 3 3 2 2 4" xfId="18551" xr:uid="{3E2E16FA-DCE9-46FF-B8A4-F05A297A4526}"/>
    <cellStyle name="Currency 4 2 3 3 2 3" xfId="11004" xr:uid="{7CFAE4A0-4080-4C07-80C7-E28373BFBF7D}"/>
    <cellStyle name="Currency 4 2 3 3 2 3 2" xfId="21384" xr:uid="{D0FE9186-B2E3-43CB-B7F5-B0B8BC9A5375}"/>
    <cellStyle name="Currency 4 2 3 3 2 4" xfId="25535" xr:uid="{44024CD4-E30C-4AB6-BC07-6BA716230037}"/>
    <cellStyle name="Currency 4 2 3 3 2 5" xfId="15718" xr:uid="{9693027F-2390-42EA-BA52-62532ADB1EB8}"/>
    <cellStyle name="Currency 4 2 3 3 3" xfId="3695" xr:uid="{00000000-0005-0000-0000-000068030000}"/>
    <cellStyle name="Currency 4 2 3 3 4" xfId="4424" xr:uid="{5BDB5EC5-CCD8-4C46-BD80-392ACA59EAB0}"/>
    <cellStyle name="Currency 4 2 3 3 4 2" xfId="9196" xr:uid="{C1E69659-3681-45CB-91F0-E14049CFA03C}"/>
    <cellStyle name="Currency 4 2 3 3 4 2 2" xfId="19576" xr:uid="{85A96AB0-93FD-45A8-96BD-571FE5277C62}"/>
    <cellStyle name="Currency 4 2 3 3 4 2 3" xfId="31090" xr:uid="{2085B30E-C37C-4522-A981-D6661F484E54}"/>
    <cellStyle name="Currency 4 2 3 3 4 2 4" xfId="30838" xr:uid="{C2DA64AC-30E0-4B03-B951-7E831A57408C}"/>
    <cellStyle name="Currency 4 2 3 3 4 3" xfId="12029" xr:uid="{DF8D0B10-B80B-4C88-AA50-4ED2ED041C8A}"/>
    <cellStyle name="Currency 4 2 3 3 4 3 2" xfId="22409" xr:uid="{4FB6F006-0045-4513-A45D-725B561FB53A}"/>
    <cellStyle name="Currency 4 2 3 3 4 4" xfId="16743" xr:uid="{856CCB70-DBD9-45B6-B09F-84B16CE69444}"/>
    <cellStyle name="Currency 4 2 3 3 5" xfId="5671" xr:uid="{742C104B-D487-477C-A233-160ADA915D3F}"/>
    <cellStyle name="Currency 4 2 3 3 5 2" xfId="29700" xr:uid="{8B2CE640-C1D9-4645-B3FB-D2F01298CF19}"/>
    <cellStyle name="Currency 4 2 3 3 5 2 2" xfId="30987" xr:uid="{0C3D6EFD-9BBD-4736-8CE3-EC30A16ED133}"/>
    <cellStyle name="Currency 4 2 3 3 6" xfId="24724" xr:uid="{BD39BC1E-AABB-4030-A7E8-3000083EDE7C}"/>
    <cellStyle name="Currency 4 2 3 3 7" xfId="13605" xr:uid="{F03C87AD-13DC-43F5-B66B-1FB7AEC9B24E}"/>
    <cellStyle name="Currency 4 2 3 4" xfId="1871" xr:uid="{00000000-0005-0000-0000-000069030000}"/>
    <cellStyle name="Currency 4 2 3 4 2" xfId="3089" xr:uid="{00000000-0005-0000-0000-00008A020000}"/>
    <cellStyle name="Currency 4 2 3 4 2 2" xfId="8169" xr:uid="{5C881F30-0B2B-4648-A0A4-7DBA5ED0CCAD}"/>
    <cellStyle name="Currency 4 2 3 4 2 2 2" xfId="28839" xr:uid="{AC3AFC22-5037-4FFD-B57F-C0946715E48A}"/>
    <cellStyle name="Currency 4 2 3 4 2 2 3" xfId="27347" xr:uid="{814C2E99-50A8-4FF5-8C1F-28C53EAAAF84}"/>
    <cellStyle name="Currency 4 2 3 4 2 2 4" xfId="18549" xr:uid="{D6C59507-A017-43D8-903A-AB98D4BECB59}"/>
    <cellStyle name="Currency 4 2 3 4 2 3" xfId="11002" xr:uid="{7D840997-B835-4F73-AEA9-AC9E4299B1E8}"/>
    <cellStyle name="Currency 4 2 3 4 2 3 2" xfId="21382" xr:uid="{958B9C8A-4531-4E13-B949-0D70D92A0A8B}"/>
    <cellStyle name="Currency 4 2 3 4 2 4" xfId="24005" xr:uid="{2F9351C4-E203-419F-9DCF-75B9A7A27534}"/>
    <cellStyle name="Currency 4 2 3 4 2 5" xfId="15716" xr:uid="{887C9BDA-5D0E-4F0C-8D00-8C51FE003AF2}"/>
    <cellStyle name="Currency 4 2 3 4 3" xfId="2077" xr:uid="{00000000-0005-0000-0000-000069030000}"/>
    <cellStyle name="Currency 4 2 3 4 4" xfId="5669" xr:uid="{49E33153-542F-4E88-B6C3-166F4B1C18DC}"/>
    <cellStyle name="Currency 4 2 3 4 4 2" xfId="29966" xr:uid="{D1E42E86-3344-414E-8575-B8C7A311F714}"/>
    <cellStyle name="Currency 4 2 3 4 5" xfId="22649" xr:uid="{62BA27C6-77E6-41BD-8D63-3BCD72104C5F}"/>
    <cellStyle name="Currency 4 2 3 4 6" xfId="13603" xr:uid="{A451A3AB-0BB6-4084-8903-9C99083D7011}"/>
    <cellStyle name="Currency 4 2 3 5" xfId="2596" xr:uid="{00000000-0005-0000-0000-00008B020000}"/>
    <cellStyle name="Currency 4 2 3 5 2" xfId="5861" xr:uid="{BF8B7BF8-8050-4AE5-86B0-FCA739EDFF6C}"/>
    <cellStyle name="Currency 4 2 3 5 2 2" xfId="27995" xr:uid="{52F07813-E789-4CF5-9D08-E661A5C701DE}"/>
    <cellStyle name="Currency 4 2 3 5 2 2 2" xfId="31198" xr:uid="{A372AF4B-0BAD-46E7-AA5D-F790CCD5BF14}"/>
    <cellStyle name="Currency 4 2 3 5 2 2 3" xfId="30840" xr:uid="{2DA2947D-AA7D-4126-9341-6CAA595EB8A4}"/>
    <cellStyle name="Currency 4 2 3 5 2 3" xfId="28389" xr:uid="{8E563ED7-F0F0-45B6-BAE0-76BA186494E3}"/>
    <cellStyle name="Currency 4 2 3 5 2 4" xfId="15268" xr:uid="{3CE94080-81E3-4EA5-89A9-06744ACA887F}"/>
    <cellStyle name="Currency 4 2 3 5 3" xfId="7721" xr:uid="{10A27F76-22D1-40F1-9D4E-3B6CD16079DF}"/>
    <cellStyle name="Currency 4 2 3 5 3 2" xfId="18101" xr:uid="{7F7DFED3-7BB8-455F-9995-CEFD7DF182BF}"/>
    <cellStyle name="Currency 4 2 3 5 4" xfId="10554" xr:uid="{8E36015E-7D5F-43EF-AC56-4E500078CE31}"/>
    <cellStyle name="Currency 4 2 3 5 4 2" xfId="20934" xr:uid="{EB5A8D79-EB5E-45E2-999F-30A02B06F379}"/>
    <cellStyle name="Currency 4 2 3 5 5" xfId="23647" xr:uid="{8D2AA314-6331-4CE2-A009-BA60DC777D95}"/>
    <cellStyle name="Currency 4 2 3 5 6" xfId="12984" xr:uid="{01C63BBB-8E9A-4A69-8249-8F15043C4F8F}"/>
    <cellStyle name="Currency 4 2 3 6" xfId="2292" xr:uid="{00000000-0005-0000-0000-000086020000}"/>
    <cellStyle name="Currency 4 2 3 6 2" xfId="7419" xr:uid="{3EDDEF0C-1170-44FC-9E29-73084BA92D9B}"/>
    <cellStyle name="Currency 4 2 3 6 2 2" xfId="17799" xr:uid="{5DB08EA5-B4BF-4D08-AE10-B1BCA4637284}"/>
    <cellStyle name="Currency 4 2 3 6 3" xfId="10252" xr:uid="{766D3AD7-0F8A-4BEB-99F0-47B8CFBA1265}"/>
    <cellStyle name="Currency 4 2 3 6 3 2" xfId="20632" xr:uid="{5CBF30F4-97C8-4CD2-8F89-56254FCB70D3}"/>
    <cellStyle name="Currency 4 2 3 6 4" xfId="24490" xr:uid="{08A6B700-F4DA-43CF-B126-E5EA9D210A08}"/>
    <cellStyle name="Currency 4 2 3 6 5" xfId="26179" xr:uid="{20347FE0-F2EA-44A7-A8C9-696BEDCF4246}"/>
    <cellStyle name="Currency 4 2 3 6 6" xfId="14966" xr:uid="{5271A6B4-83D2-498D-870F-F8FBF77613DD}"/>
    <cellStyle name="Currency 4 2 3 7" xfId="3827" xr:uid="{9411D43E-CDD6-4FE8-9E7A-3AD695C85148}"/>
    <cellStyle name="Currency 4 2 3 7 2" xfId="8660" xr:uid="{5519AB10-F8F2-4D99-B35F-2920FBCAB596}"/>
    <cellStyle name="Currency 4 2 3 7 2 2" xfId="19040" xr:uid="{3762F2F5-1A6B-4987-99BC-7F33792DA194}"/>
    <cellStyle name="Currency 4 2 3 7 3" xfId="11493" xr:uid="{03272CB4-0F1F-487B-8764-901F797A1C04}"/>
    <cellStyle name="Currency 4 2 3 7 3 2" xfId="21873" xr:uid="{0567CB41-A16A-4CB1-B5E6-4355AB676991}"/>
    <cellStyle name="Currency 4 2 3 7 4" xfId="27169" xr:uid="{B50D6951-3AFD-4C0A-AAB4-FA29C68C8620}"/>
    <cellStyle name="Currency 4 2 3 7 5" xfId="27292" xr:uid="{75015154-D464-4CCB-BD13-E277D11AC6A7}"/>
    <cellStyle name="Currency 4 2 3 7 6" xfId="16207" xr:uid="{1F217B41-0735-48D3-AEE7-8886CA084B4B}"/>
    <cellStyle name="Currency 4 2 3 8" xfId="4942" xr:uid="{77780067-030E-49AF-8FFE-4CA465D3A5C6}"/>
    <cellStyle name="Currency 4 2 3 8 2" xfId="14237" xr:uid="{600B4770-E496-4DD5-AFE1-1860E27E30CF}"/>
    <cellStyle name="Currency 4 2 3 9" xfId="6690" xr:uid="{BF23809D-EBF7-4EFE-86D3-CF7C525534CF}"/>
    <cellStyle name="Currency 4 2 3 9 2" xfId="17070" xr:uid="{1DF2657B-E75C-44F5-9CF7-84E234C571AD}"/>
    <cellStyle name="Currency 4 2 4" xfId="561" xr:uid="{00000000-0005-0000-0000-00006A030000}"/>
    <cellStyle name="Currency 4 2 4 10" xfId="12682" xr:uid="{9DA9BDBB-D445-405D-BA27-E0B7D5CB6604}"/>
    <cellStyle name="Currency 4 2 4 2" xfId="1875" xr:uid="{00000000-0005-0000-0000-00006B030000}"/>
    <cellStyle name="Currency 4 2 4 2 2" xfId="3092" xr:uid="{00000000-0005-0000-0000-00008D020000}"/>
    <cellStyle name="Currency 4 2 4 2 2 2" xfId="8172" xr:uid="{CFB74B2A-0CBE-40EE-92E1-1BACF4A65146}"/>
    <cellStyle name="Currency 4 2 4 2 2 2 2" xfId="28841" xr:uid="{ED178F4A-FEEE-466E-AC2A-B99B31DCC047}"/>
    <cellStyle name="Currency 4 2 4 2 2 2 3" xfId="26433" xr:uid="{E651ACCA-3D04-4362-9B0F-584E41BCF71F}"/>
    <cellStyle name="Currency 4 2 4 2 2 2 4" xfId="18552" xr:uid="{440D2D27-4EF5-4E3E-86BE-831E0D4C899A}"/>
    <cellStyle name="Currency 4 2 4 2 2 3" xfId="11005" xr:uid="{FCA3847D-3FF1-4472-B67C-BE8CF608A60C}"/>
    <cellStyle name="Currency 4 2 4 2 2 3 2" xfId="21385" xr:uid="{361E8EA1-4C7C-4CF3-9F7C-90F78BB283B3}"/>
    <cellStyle name="Currency 4 2 4 2 2 4" xfId="25524" xr:uid="{020CC287-4FBA-4C24-A9A5-7C37D3A3181B}"/>
    <cellStyle name="Currency 4 2 4 2 2 5" xfId="15719" xr:uid="{B01317A4-4A1D-4031-9F10-55C58A1D8E6D}"/>
    <cellStyle name="Currency 4 2 4 2 3" xfId="2861" xr:uid="{00000000-0005-0000-0000-00006B030000}"/>
    <cellStyle name="Currency 4 2 4 2 4" xfId="5672" xr:uid="{B894F6FB-E5D2-4426-BAE5-F361ED958DC3}"/>
    <cellStyle name="Currency 4 2 4 2 4 2" xfId="29781" xr:uid="{779327EA-EF40-48DB-992B-79710876AA2B}"/>
    <cellStyle name="Currency 4 2 4 2 5" xfId="24063" xr:uid="{645DD58F-3869-4C0D-9441-67FA2EE6DC69}"/>
    <cellStyle name="Currency 4 2 4 2 6" xfId="13606" xr:uid="{706296AA-0A5B-4EAF-BF06-F3AE995AD1C0}"/>
    <cellStyle name="Currency 4 2 4 3" xfId="1876" xr:uid="{00000000-0005-0000-0000-00006C030000}"/>
    <cellStyle name="Currency 4 2 4 3 2" xfId="2690" xr:uid="{00000000-0005-0000-0000-00008E020000}"/>
    <cellStyle name="Currency 4 2 4 3 2 2" xfId="7814" xr:uid="{45B4AD22-B857-4B3D-868F-EF1F991F9401}"/>
    <cellStyle name="Currency 4 2 4 3 2 2 2" xfId="18194" xr:uid="{C2AE4201-2DB8-47A4-962A-FDF7425F1B76}"/>
    <cellStyle name="Currency 4 2 4 3 2 3" xfId="10647" xr:uid="{425932D7-C8FB-4693-9F2C-0F54D708A077}"/>
    <cellStyle name="Currency 4 2 4 3 2 3 2" xfId="21027" xr:uid="{46A72BFD-107A-45BA-B43C-9ACD1F1572C4}"/>
    <cellStyle name="Currency 4 2 4 3 2 4" xfId="15361" xr:uid="{56B20FC1-F91B-4CCE-8163-6DCC8E68F688}"/>
    <cellStyle name="Currency 4 2 4 3 2 5" xfId="30451" xr:uid="{3E7E8B7A-271B-4ED0-B1E0-67B7EC7F1A1F}"/>
    <cellStyle name="Currency 4 2 4 3 3" xfId="3543" xr:uid="{00000000-0005-0000-0000-00006C030000}"/>
    <cellStyle name="Currency 4 2 4 3 4" xfId="5673" xr:uid="{08E421AE-DDE3-4B6C-AA1C-46544E7401B9}"/>
    <cellStyle name="Currency 4 2 4 3 4 2" xfId="29758" xr:uid="{2AC4BDB1-E701-44D9-B0FC-9883B7A7B3FF}"/>
    <cellStyle name="Currency 4 2 4 3 5" xfId="25344" xr:uid="{08DAE02F-1B6E-44AD-A9C8-912AD3AAD387}"/>
    <cellStyle name="Currency 4 2 4 3 6" xfId="13103" xr:uid="{82EBEC48-3D43-4E9D-B56D-7E929E0E1A17}"/>
    <cellStyle name="Currency 4 2 4 4" xfId="1874" xr:uid="{00000000-0005-0000-0000-00006D030000}"/>
    <cellStyle name="Currency 4 2 4 4 2" xfId="4673" xr:uid="{C9DA1A56-732E-4961-B2D9-0A915ACCB4C5}"/>
    <cellStyle name="Currency 4 2 4 4 2 2" xfId="9413" xr:uid="{7E88755F-A896-471C-8857-39454F619F9C}"/>
    <cellStyle name="Currency 4 2 4 4 2 2 2" xfId="19793" xr:uid="{4538922B-7154-4E44-BB56-F4171AAAE1F4}"/>
    <cellStyle name="Currency 4 2 4 4 2 3" xfId="12246" xr:uid="{DE8A55F2-EE62-41C6-8A66-CB165A7E6D10}"/>
    <cellStyle name="Currency 4 2 4 4 2 3 2" xfId="22626" xr:uid="{786E37C1-C954-4926-BD86-4FC6456CF137}"/>
    <cellStyle name="Currency 4 2 4 4 2 4" xfId="27424" xr:uid="{4843839A-BCB9-41CE-8805-8D0614D92E2A}"/>
    <cellStyle name="Currency 4 2 4 4 2 5" xfId="26255" xr:uid="{D30ADB09-C3D5-4D8C-886A-89143E520A69}"/>
    <cellStyle name="Currency 4 2 4 4 2 6" xfId="16960" xr:uid="{4D75FEE1-E172-457D-8E34-8A272A4E5949}"/>
    <cellStyle name="Currency 4 2 4 4 3" xfId="22700" xr:uid="{820DF042-B0AA-4327-B8F4-D655FDAD1E0D}"/>
    <cellStyle name="Currency 4 2 4 5" xfId="4136" xr:uid="{0946DA19-72C4-4F96-A1A1-F785B9C6BDD3}"/>
    <cellStyle name="Currency 4 2 4 5 2" xfId="8908" xr:uid="{52D4BD7B-0DFF-4DF8-B14E-5D13184F5469}"/>
    <cellStyle name="Currency 4 2 4 5 2 2" xfId="29012" xr:uid="{E710C129-20D4-4EA0-A247-8B6E8FB27B7F}"/>
    <cellStyle name="Currency 4 2 4 5 2 3" xfId="27994" xr:uid="{A14DBC58-1E78-4416-B710-8CEE806D9C5C}"/>
    <cellStyle name="Currency 4 2 4 5 2 4" xfId="19288" xr:uid="{45E24BB5-B74E-4C6E-A80D-67E7CC7F8C32}"/>
    <cellStyle name="Currency 4 2 4 5 2 5" xfId="31018" xr:uid="{CFD86F19-DED4-497F-A8E9-A80709CF90C1}"/>
    <cellStyle name="Currency 4 2 4 5 3" xfId="11741" xr:uid="{2D06F008-726C-4EA8-9BFA-B27F239E95B8}"/>
    <cellStyle name="Currency 4 2 4 5 3 2" xfId="22121" xr:uid="{B2CB1173-AC2D-48EF-99F8-74AE1DAD9F27}"/>
    <cellStyle name="Currency 4 2 4 5 4" xfId="23873" xr:uid="{24B491C3-5B43-4CC6-B7EF-7621C2CD760B}"/>
    <cellStyle name="Currency 4 2 4 5 5" xfId="16455" xr:uid="{4C351AFE-E773-49FC-B65C-B8A5A1A6D29E}"/>
    <cellStyle name="Currency 4 2 4 6" xfId="4943" xr:uid="{A85A3DAA-772F-42F7-BF9C-C31803A88D2F}"/>
    <cellStyle name="Currency 4 2 4 6 2" xfId="26949" xr:uid="{03811147-8C50-47E1-923A-26744278F7C8}"/>
    <cellStyle name="Currency 4 2 4 6 3" xfId="28169" xr:uid="{302BAD18-AED0-4DA1-A413-14D8B1B5424A}"/>
    <cellStyle name="Currency 4 2 4 6 4" xfId="14238" xr:uid="{D9AEFE65-B40E-45B2-9368-CB1A5C7C5D7C}"/>
    <cellStyle name="Currency 4 2 4 7" xfId="6691" xr:uid="{D7EBC9D8-EC36-4DE1-A16C-BF75E4923FA1}"/>
    <cellStyle name="Currency 4 2 4 7 2" xfId="27796" xr:uid="{50E52D62-6867-4317-BEEB-33758CF09BA5}"/>
    <cellStyle name="Currency 4 2 4 7 3" xfId="27053" xr:uid="{E8E6F158-4E81-48AC-9BA8-01025F1229BD}"/>
    <cellStyle name="Currency 4 2 4 7 4" xfId="17071" xr:uid="{0D456588-FC15-4460-9B0C-F6C7C29288FC}"/>
    <cellStyle name="Currency 4 2 4 8" xfId="9524" xr:uid="{B089C968-59EF-458D-82E3-1CFD27974824}"/>
    <cellStyle name="Currency 4 2 4 8 2" xfId="19904" xr:uid="{03179FD1-793B-47CD-ABA0-805593513C97}"/>
    <cellStyle name="Currency 4 2 4 9" xfId="25436" xr:uid="{429B4003-C873-4D2F-BCDF-EF56C7FA5C47}"/>
    <cellStyle name="Currency 4 2 5" xfId="562" xr:uid="{00000000-0005-0000-0000-00006E030000}"/>
    <cellStyle name="Currency 4 2 5 10" xfId="13607" xr:uid="{87F1B163-5B83-4557-A952-E2C29472F216}"/>
    <cellStyle name="Currency 4 2 5 2" xfId="1878" xr:uid="{00000000-0005-0000-0000-00006F030000}"/>
    <cellStyle name="Currency 4 2 5 2 2" xfId="24953" xr:uid="{BBEF5993-F8AC-4524-941D-112A15F3447D}"/>
    <cellStyle name="Currency 4 2 5 2 2 2" xfId="29678" xr:uid="{33DBED40-3AE8-4C44-861D-1863CE025044}"/>
    <cellStyle name="Currency 4 2 5 2 2 2 2" xfId="30842" xr:uid="{883563B9-AF8B-4872-A207-9A25B2B164BE}"/>
    <cellStyle name="Currency 4 2 5 2 3" xfId="23373" xr:uid="{043B26EB-F4A5-45D7-8163-B3F881D5C636}"/>
    <cellStyle name="Currency 4 2 5 2 4" xfId="30063" xr:uid="{2461003D-E32D-42BD-BB02-6DB484292D06}"/>
    <cellStyle name="Currency 4 2 5 3" xfId="1879" xr:uid="{00000000-0005-0000-0000-000070030000}"/>
    <cellStyle name="Currency 4 2 5 4" xfId="1877" xr:uid="{00000000-0005-0000-0000-000071030000}"/>
    <cellStyle name="Currency 4 2 5 5" xfId="4425" xr:uid="{FDF6B367-10B3-4EAE-9E49-B3C45734BFB2}"/>
    <cellStyle name="Currency 4 2 5 5 2" xfId="9197" xr:uid="{E85DF9EB-311B-4F81-9D96-394CE20C5CC6}"/>
    <cellStyle name="Currency 4 2 5 5 2 2" xfId="19577" xr:uid="{9A4B6684-C591-4F16-BFB6-3361E96139EE}"/>
    <cellStyle name="Currency 4 2 5 5 2 3" xfId="31091" xr:uid="{E7D19E49-7B60-44F2-B6FD-9392A2CF31AF}"/>
    <cellStyle name="Currency 4 2 5 5 2 4" xfId="30841" xr:uid="{784B0320-B780-4FBA-9D1B-039687A1453B}"/>
    <cellStyle name="Currency 4 2 5 5 3" xfId="12030" xr:uid="{8D53D6CB-B4E3-489F-BBCC-35A064EF6FAF}"/>
    <cellStyle name="Currency 4 2 5 5 3 2" xfId="22410" xr:uid="{64F3B7EC-0534-43AB-9EAD-0CC24A310D9A}"/>
    <cellStyle name="Currency 4 2 5 5 4" xfId="16744" xr:uid="{70F4C88B-8E51-42FE-8C6F-8A063CDA9E59}"/>
    <cellStyle name="Currency 4 2 5 6" xfId="4944" xr:uid="{D75D85CF-44E9-4C80-9CB6-9D9124C48907}"/>
    <cellStyle name="Currency 4 2 5 6 2" xfId="14239" xr:uid="{27564A53-3BA4-430B-B3EF-BF70748DDED5}"/>
    <cellStyle name="Currency 4 2 5 7" xfId="6692" xr:uid="{EF48389A-C1B4-42B8-8C4B-650B09C9B780}"/>
    <cellStyle name="Currency 4 2 5 7 2" xfId="17072" xr:uid="{F8AB562E-FFA0-4A7F-8969-4F39454F2260}"/>
    <cellStyle name="Currency 4 2 5 8" xfId="9525" xr:uid="{952B69F6-6B5D-4A85-847A-6DEDE172799E}"/>
    <cellStyle name="Currency 4 2 5 8 2" xfId="19905" xr:uid="{CEE02A62-0CD3-4293-B7B4-71B8F3D0F850}"/>
    <cellStyle name="Currency 4 2 5 9" xfId="23846" xr:uid="{2A72D9E9-32D0-4D14-AF50-E3BAE811FBCB}"/>
    <cellStyle name="Currency 4 2 6" xfId="1880" xr:uid="{00000000-0005-0000-0000-000072030000}"/>
    <cellStyle name="Currency 4 2 6 2" xfId="2881" xr:uid="{00000000-0005-0000-0000-000090020000}"/>
    <cellStyle name="Currency 4 2 6 2 2" xfId="7998" xr:uid="{5D8F085F-F860-4350-BA19-9FEA730AB68D}"/>
    <cellStyle name="Currency 4 2 6 2 2 2" xfId="26385" xr:uid="{4A5CEC5D-6DA3-4D94-BF9E-322F0E90D597}"/>
    <cellStyle name="Currency 4 2 6 2 2 2 2" xfId="31175" xr:uid="{93D65879-61DA-41FA-BF5B-6144E174BADC}"/>
    <cellStyle name="Currency 4 2 6 2 2 2 3" xfId="30843" xr:uid="{9E43A73B-313A-47DA-AE4A-45B5A584F094}"/>
    <cellStyle name="Currency 4 2 6 2 2 3" xfId="26503" xr:uid="{890B3BF8-48AC-47C6-AAC9-605649711EC0}"/>
    <cellStyle name="Currency 4 2 6 2 2 4" xfId="18378" xr:uid="{7FB0E7EE-E818-4648-B60B-1C8120B2A2CA}"/>
    <cellStyle name="Currency 4 2 6 2 3" xfId="10831" xr:uid="{61056E6D-32BB-45EE-8590-72DB29A983E9}"/>
    <cellStyle name="Currency 4 2 6 2 3 2" xfId="21211" xr:uid="{258AFFD5-7A7C-4EB2-84E4-9C0DB9D58681}"/>
    <cellStyle name="Currency 4 2 6 2 4" xfId="24954" xr:uid="{73DD1256-9F3D-417F-B69C-12C22E4E672C}"/>
    <cellStyle name="Currency 4 2 6 2 5" xfId="15545" xr:uid="{315A732A-0586-4DCE-A71C-DF0DB78775B4}"/>
    <cellStyle name="Currency 4 2 6 3" xfId="3620" xr:uid="{00000000-0005-0000-0000-000072030000}"/>
    <cellStyle name="Currency 4 2 6 4" xfId="5674" xr:uid="{4939E943-A2E0-427A-AEC4-B21F9D4F8159}"/>
    <cellStyle name="Currency 4 2 6 4 2" xfId="29768" xr:uid="{3E9B3AED-6894-4FB7-981B-D2BD8B1F19DF}"/>
    <cellStyle name="Currency 4 2 6 5" xfId="25113" xr:uid="{E30B2578-1288-47A3-B3BA-30B1805299C3}"/>
    <cellStyle name="Currency 4 2 6 6" xfId="13380" xr:uid="{8C718C21-172C-44CD-A8BD-BFF25B26646A}"/>
    <cellStyle name="Currency 4 2 7" xfId="1881" xr:uid="{00000000-0005-0000-0000-000073030000}"/>
    <cellStyle name="Currency 4 2 7 2" xfId="2493" xr:uid="{00000000-0005-0000-0000-000091020000}"/>
    <cellStyle name="Currency 4 2 7 2 2" xfId="7618" xr:uid="{1DE766FD-5D05-4437-B056-8A76C40DDAC2}"/>
    <cellStyle name="Currency 4 2 7 2 2 2" xfId="17998" xr:uid="{B4E5BD64-019F-4A22-A7FE-7D1E16BC3D5A}"/>
    <cellStyle name="Currency 4 2 7 2 3" xfId="10451" xr:uid="{4947354B-127E-4991-A5AF-5B8FEC7AE1DC}"/>
    <cellStyle name="Currency 4 2 7 2 3 2" xfId="20831" xr:uid="{ECFD314C-DBD6-41EE-86B1-BF20A1FB9818}"/>
    <cellStyle name="Currency 4 2 7 2 4" xfId="27943" xr:uid="{AC587898-EBF3-48E3-B172-2974943146AE}"/>
    <cellStyle name="Currency 4 2 7 2 5" xfId="27888" xr:uid="{16D58729-C246-4B37-87BA-1A2F3AFA2EBE}"/>
    <cellStyle name="Currency 4 2 7 2 6" xfId="15165" xr:uid="{3994FC5A-32A5-45BA-BD59-4D7DDBD598D6}"/>
    <cellStyle name="Currency 4 2 7 3" xfId="3602" xr:uid="{00000000-0005-0000-0000-000073030000}"/>
    <cellStyle name="Currency 4 2 7 4" xfId="5675" xr:uid="{EA961475-3856-4FED-AB9C-654EB4EC64FD}"/>
    <cellStyle name="Currency 4 2 7 4 2" xfId="29869" xr:uid="{65B5D0E8-B145-4E9B-89E2-C7AEE6F364BA}"/>
    <cellStyle name="Currency 4 2 7 5" xfId="23893" xr:uid="{CB6FFF07-08EE-4C7E-B764-E810EDFDC868}"/>
    <cellStyle name="Currency 4 2 7 6" xfId="12881" xr:uid="{88AABC15-3833-4375-B132-D2ADFE52CB51}"/>
    <cellStyle name="Currency 4 2 8" xfId="1861" xr:uid="{00000000-0005-0000-0000-000074030000}"/>
    <cellStyle name="Currency 4 2 8 2" xfId="2187" xr:uid="{00000000-0005-0000-0000-000078020000}"/>
    <cellStyle name="Currency 4 2 8 2 2" xfId="7314" xr:uid="{ADD0A165-ABE0-4F90-A33F-077F5FF9274C}"/>
    <cellStyle name="Currency 4 2 8 2 2 2" xfId="17694" xr:uid="{C1BBF7D4-FBF1-47C1-BB55-91EFC3948301}"/>
    <cellStyle name="Currency 4 2 8 2 3" xfId="10147" xr:uid="{33E315B1-4D3D-49E9-A76E-8054D92275A7}"/>
    <cellStyle name="Currency 4 2 8 2 3 2" xfId="20527" xr:uid="{88A0F51E-EE8C-447C-B6BC-64E9415C38E1}"/>
    <cellStyle name="Currency 4 2 8 2 4" xfId="26697" xr:uid="{36B731ED-7B10-4707-8CE6-205628889D4E}"/>
    <cellStyle name="Currency 4 2 8 2 5" xfId="27852" xr:uid="{C058DF41-89BC-4679-BC90-E6969DEB80F2}"/>
    <cellStyle name="Currency 4 2 8 2 6" xfId="14861" xr:uid="{99E20BDB-1FDA-4F7A-9084-46C793C71BFD}"/>
    <cellStyle name="Currency 4 2 8 3" xfId="3650" xr:uid="{00000000-0005-0000-0000-000074030000}"/>
    <cellStyle name="Currency 4 2 8 4" xfId="24961" xr:uid="{3F0C25D4-5FA2-4F09-A128-283041A580CB}"/>
    <cellStyle name="Currency 4 2 9" xfId="3881" xr:uid="{DC251A4F-5AD9-45C1-BD34-8461C5214166}"/>
    <cellStyle name="Currency 4 2 9 2" xfId="8713" xr:uid="{C1BC6D1A-7EE7-4C47-87C8-C0673B800AAC}"/>
    <cellStyle name="Currency 4 2 9 2 2" xfId="19093" xr:uid="{648BA1C2-C386-4F11-BB8B-8B4A1CC8CB92}"/>
    <cellStyle name="Currency 4 2 9 3" xfId="11546" xr:uid="{BF03B1AD-0DE8-47DE-A307-4E2A32AA0B13}"/>
    <cellStyle name="Currency 4 2 9 3 2" xfId="21926" xr:uid="{0D3D9BC0-3938-4572-A44C-6B9F1688C330}"/>
    <cellStyle name="Currency 4 2 9 4" xfId="27235" xr:uid="{11A01AB7-B43D-42C9-8214-AD90DCB92BD5}"/>
    <cellStyle name="Currency 4 2 9 5" xfId="27202" xr:uid="{20CAEDD4-581A-49A6-A983-2D7BD69C167F}"/>
    <cellStyle name="Currency 4 2 9 6" xfId="16260" xr:uid="{35051925-8774-429B-B45F-CA6B9A703F0C}"/>
    <cellStyle name="Currency 4 20" xfId="12396" xr:uid="{66CD73B6-8B5C-4CEE-B1C4-83C336E77431}"/>
    <cellStyle name="Currency 4 3" xfId="563" xr:uid="{00000000-0005-0000-0000-000075030000}"/>
    <cellStyle name="Currency 4 3 10" xfId="4945" xr:uid="{9A699C1C-8F3B-46EB-83CA-1AEA14EAD978}"/>
    <cellStyle name="Currency 4 3 10 2" xfId="14240" xr:uid="{533075EF-05BA-4DF2-AB97-D7CA5F6AAFE4}"/>
    <cellStyle name="Currency 4 3 11" xfId="6693" xr:uid="{A047A60A-45CE-407B-A049-2223B505892E}"/>
    <cellStyle name="Currency 4 3 11 2" xfId="17073" xr:uid="{8CD57AC2-6D36-4FFB-9CDE-DCF555BE769C}"/>
    <cellStyle name="Currency 4 3 12" xfId="9526" xr:uid="{F62B27D1-058D-4BAB-B5E3-7E6115F0D553}"/>
    <cellStyle name="Currency 4 3 12 2" xfId="19906" xr:uid="{A08D132D-B56D-4C61-9E3E-B618E503E16E}"/>
    <cellStyle name="Currency 4 3 13" xfId="23762" xr:uid="{8560C23E-977A-4A64-B47A-9FD147CA5650}"/>
    <cellStyle name="Currency 4 3 14" xfId="12456" xr:uid="{4762B291-B850-4854-8306-35256D12D3FD}"/>
    <cellStyle name="Currency 4 3 2" xfId="564" xr:uid="{00000000-0005-0000-0000-000076030000}"/>
    <cellStyle name="Currency 4 3 2 10" xfId="9527" xr:uid="{27C6D75F-52DE-487D-BC75-E0B3602422C3}"/>
    <cellStyle name="Currency 4 3 2 10 2" xfId="19907" xr:uid="{1B5D55DB-60E2-4650-A86B-78944CCAE8EB}"/>
    <cellStyle name="Currency 4 3 2 11" xfId="25156" xr:uid="{7ED0C198-C02C-4ECA-8665-A8C06E408FE9}"/>
    <cellStyle name="Currency 4 3 2 12" xfId="12526" xr:uid="{92334CDC-3C23-41BD-96F3-07E3CBAB7346}"/>
    <cellStyle name="Currency 4 3 2 2" xfId="565" xr:uid="{00000000-0005-0000-0000-000077030000}"/>
    <cellStyle name="Currency 4 3 2 2 10" xfId="13108" xr:uid="{D3D01A0B-D037-4579-A100-754466682299}"/>
    <cellStyle name="Currency 4 3 2 2 2" xfId="1885" xr:uid="{00000000-0005-0000-0000-000078030000}"/>
    <cellStyle name="Currency 4 3 2 2 2 2" xfId="3094" xr:uid="{00000000-0005-0000-0000-000095020000}"/>
    <cellStyle name="Currency 4 3 2 2 2 2 2" xfId="8174" xr:uid="{431901E0-513B-4CF2-8D5D-986A9E846F3A}"/>
    <cellStyle name="Currency 4 3 2 2 2 2 2 2" xfId="28843" xr:uid="{922F41E3-1DB6-434C-A0D9-A6FF7A394730}"/>
    <cellStyle name="Currency 4 3 2 2 2 2 2 3" xfId="26574" xr:uid="{664EEE51-80C3-4F52-8D6F-16F5EDD72CB5}"/>
    <cellStyle name="Currency 4 3 2 2 2 2 2 4" xfId="18554" xr:uid="{BF461208-CAF5-4577-A105-16DBE970C91D}"/>
    <cellStyle name="Currency 4 3 2 2 2 2 3" xfId="11007" xr:uid="{573BC5E8-3CBD-4FA2-B415-D13A00A46334}"/>
    <cellStyle name="Currency 4 3 2 2 2 2 3 2" xfId="21387" xr:uid="{355DB9A7-1995-4D56-813E-1DEF9DBC9DA3}"/>
    <cellStyle name="Currency 4 3 2 2 2 2 4" xfId="25334" xr:uid="{2B76BC04-7F80-4A50-A4AC-4067138F4F14}"/>
    <cellStyle name="Currency 4 3 2 2 2 2 5" xfId="15721" xr:uid="{7A68242E-E209-4C5B-A7EE-931705DD0DC6}"/>
    <cellStyle name="Currency 4 3 2 2 2 3" xfId="2050" xr:uid="{00000000-0005-0000-0000-000078030000}"/>
    <cellStyle name="Currency 4 3 2 2 2 4" xfId="5678" xr:uid="{61CE8434-0474-4A82-9F1F-8BA9FFBDF874}"/>
    <cellStyle name="Currency 4 3 2 2 2 4 2" xfId="29968" xr:uid="{A6E3D5D1-B127-4385-8A3C-57C615A4EC53}"/>
    <cellStyle name="Currency 4 3 2 2 2 5" xfId="25269" xr:uid="{33DFC427-3C70-4236-B0CE-940975B9A690}"/>
    <cellStyle name="Currency 4 3 2 2 2 6" xfId="13609" xr:uid="{967115A1-23CB-4789-979C-E6482BE18D03}"/>
    <cellStyle name="Currency 4 3 2 2 3" xfId="1886" xr:uid="{00000000-0005-0000-0000-000079030000}"/>
    <cellStyle name="Currency 4 3 2 2 3 2" xfId="4682" xr:uid="{D687D2B6-DA4A-4542-A697-38DDD98C7F33}"/>
    <cellStyle name="Currency 4 3 2 2 3 2 2" xfId="9417" xr:uid="{D7FB4EC8-26ED-4030-9003-C2309259B9E9}"/>
    <cellStyle name="Currency 4 3 2 2 3 2 2 2" xfId="19797" xr:uid="{8B040653-5A27-43E5-99DA-246719ED798D}"/>
    <cellStyle name="Currency 4 3 2 2 3 2 3" xfId="12250" xr:uid="{33F75AFC-4D16-4F09-B9C3-B835056393B0}"/>
    <cellStyle name="Currency 4 3 2 2 3 2 3 2" xfId="22630" xr:uid="{96ECDE40-5D39-4568-B7FC-3DA71F52A446}"/>
    <cellStyle name="Currency 4 3 2 2 3 2 4" xfId="26189" xr:uid="{8C2499C7-1BB1-4D22-A139-187B9857C1C6}"/>
    <cellStyle name="Currency 4 3 2 2 3 2 5" xfId="27315" xr:uid="{005548B2-6083-46C7-874E-DB5A032DBE42}"/>
    <cellStyle name="Currency 4 3 2 2 3 2 6" xfId="16964" xr:uid="{66D36A2C-378A-41BD-B227-E81F29D242ED}"/>
    <cellStyle name="Currency 4 3 2 2 3 3" xfId="23751" xr:uid="{CC39D2C1-EDB8-46AE-990C-9B1731256481}"/>
    <cellStyle name="Currency 4 3 2 2 3 3 2" xfId="29913" xr:uid="{B4D4653B-9700-4885-9B5D-00CF112D66D6}"/>
    <cellStyle name="Currency 4 3 2 2 3 4" xfId="30025" xr:uid="{BE5F880F-D1A7-43E6-9257-37876B1379C7}"/>
    <cellStyle name="Currency 4 3 2 2 4" xfId="1884" xr:uid="{00000000-0005-0000-0000-00007A030000}"/>
    <cellStyle name="Currency 4 3 2 2 4 2" xfId="26961" xr:uid="{DB772303-1715-451F-983D-FA4084595956}"/>
    <cellStyle name="Currency 4 3 2 2 4 3" xfId="26336" xr:uid="{B0BAF356-AC96-4D61-AF66-90BA33F5234A}"/>
    <cellStyle name="Currency 4 3 2 2 5" xfId="4274" xr:uid="{A7A2FC4F-1B1A-43AE-B621-BB9F2BE98CD3}"/>
    <cellStyle name="Currency 4 3 2 2 5 2" xfId="9046" xr:uid="{2F16989A-4C37-47DA-A55F-50A0BD59F9D8}"/>
    <cellStyle name="Currency 4 3 2 2 5 2 2" xfId="19426" xr:uid="{8689B158-0518-473E-BD0D-57F774152E57}"/>
    <cellStyle name="Currency 4 3 2 2 5 2 3" xfId="31050" xr:uid="{395ABA41-C54B-4D28-9E45-B54CD7F229E6}"/>
    <cellStyle name="Currency 4 3 2 2 5 2 4" xfId="30844" xr:uid="{34E27599-88F6-41D0-87AB-5DEC06A25F09}"/>
    <cellStyle name="Currency 4 3 2 2 5 3" xfId="11879" xr:uid="{E4603E20-55BE-4014-BABB-902A708700C4}"/>
    <cellStyle name="Currency 4 3 2 2 5 3 2" xfId="22259" xr:uid="{F991F5B0-BFFF-4E23-8F84-EB2D2F643857}"/>
    <cellStyle name="Currency 4 3 2 2 5 4" xfId="27636" xr:uid="{31792131-8CCE-4EE1-B222-AE2C8621D08A}"/>
    <cellStyle name="Currency 4 3 2 2 5 5" xfId="25998" xr:uid="{270E6B12-61FF-49F3-B084-548FD7B3F23B}"/>
    <cellStyle name="Currency 4 3 2 2 5 6" xfId="16593" xr:uid="{1926910E-F59C-4D08-B99B-D9ADC6666F7F}"/>
    <cellStyle name="Currency 4 3 2 2 6" xfId="4947" xr:uid="{65C9F64E-A345-4F6D-B067-E29F264CEBF1}"/>
    <cellStyle name="Currency 4 3 2 2 6 2" xfId="26269" xr:uid="{E4C9A842-FCE7-42FB-8EA1-B50F3956D4E8}"/>
    <cellStyle name="Currency 4 3 2 2 6 3" xfId="26017" xr:uid="{8942F952-991D-4545-B1C8-7054C9722F12}"/>
    <cellStyle name="Currency 4 3 2 2 6 4" xfId="14242" xr:uid="{6E39C487-927A-43EB-B196-1CFC238D7AB4}"/>
    <cellStyle name="Currency 4 3 2 2 7" xfId="6695" xr:uid="{1E6FCB53-9A9F-48E2-AE4D-948B598459AA}"/>
    <cellStyle name="Currency 4 3 2 2 7 2" xfId="17075" xr:uid="{6D6D364E-56A0-4083-97C6-B7ABE2445DE3}"/>
    <cellStyle name="Currency 4 3 2 2 8" xfId="9528" xr:uid="{8E041D61-AC19-44A3-9FCA-06C6CF48BC2D}"/>
    <cellStyle name="Currency 4 3 2 2 8 2" xfId="19908" xr:uid="{DA438EE4-CD2F-474E-8A82-E4887BC253B2}"/>
    <cellStyle name="Currency 4 3 2 2 9" xfId="22905" xr:uid="{9470BD46-6C7B-4129-9FE4-95AE546C6D94}"/>
    <cellStyle name="Currency 4 3 2 3" xfId="1887" xr:uid="{00000000-0005-0000-0000-00007B030000}"/>
    <cellStyle name="Currency 4 3 2 3 2" xfId="3095" xr:uid="{00000000-0005-0000-0000-000096020000}"/>
    <cellStyle name="Currency 4 3 2 3 2 2" xfId="8175" xr:uid="{5272ADC5-508E-411B-A874-76D8F5F024FC}"/>
    <cellStyle name="Currency 4 3 2 3 2 2 2" xfId="28844" xr:uid="{6C67E993-C03E-461A-93EC-806EE3E12229}"/>
    <cellStyle name="Currency 4 3 2 3 2 2 2 2" xfId="31234" xr:uid="{F67D50A3-C1A7-4415-BBD6-E83CA67CA0E1}"/>
    <cellStyle name="Currency 4 3 2 3 2 2 2 3" xfId="30846" xr:uid="{FCC25CCB-B954-4AC4-AED2-AF96C2ACAAD6}"/>
    <cellStyle name="Currency 4 3 2 3 2 2 3" xfId="28033" xr:uid="{C1BAA7E1-189B-4F7B-9825-9D14D5E6F70D}"/>
    <cellStyle name="Currency 4 3 2 3 2 2 4" xfId="18555" xr:uid="{7F99C888-7723-41E2-82D6-9C1AD52869EF}"/>
    <cellStyle name="Currency 4 3 2 3 2 3" xfId="11008" xr:uid="{52DCBDCA-C818-497D-9869-FA4E869D9771}"/>
    <cellStyle name="Currency 4 3 2 3 2 3 2" xfId="21388" xr:uid="{73E0972A-E446-4E7A-88F6-E7F33842FBBB}"/>
    <cellStyle name="Currency 4 3 2 3 2 4" xfId="25660" xr:uid="{73031C5A-7497-4E29-BDA7-0512A1953CC8}"/>
    <cellStyle name="Currency 4 3 2 3 2 5" xfId="15722" xr:uid="{9E20F832-96A2-4E8D-90E0-9A69DE3190FF}"/>
    <cellStyle name="Currency 4 3 2 3 3" xfId="3599" xr:uid="{00000000-0005-0000-0000-00007B030000}"/>
    <cellStyle name="Currency 4 3 2 3 4" xfId="4426" xr:uid="{6DDD7D65-28CE-4D3E-A44A-510FBD4F835A}"/>
    <cellStyle name="Currency 4 3 2 3 4 2" xfId="9198" xr:uid="{12518834-FEB3-4C1E-B124-6B3AE272E447}"/>
    <cellStyle name="Currency 4 3 2 3 4 2 2" xfId="19578" xr:uid="{3AEC82BC-741C-4963-A6A7-E69D788CF2B4}"/>
    <cellStyle name="Currency 4 3 2 3 4 2 3" xfId="31092" xr:uid="{5F90A487-DD6C-4B22-8CD2-6F6807FDE49D}"/>
    <cellStyle name="Currency 4 3 2 3 4 2 4" xfId="30845" xr:uid="{88CE84D6-B319-4B38-9C82-3871BE944E4C}"/>
    <cellStyle name="Currency 4 3 2 3 4 3" xfId="12031" xr:uid="{324E1B08-31D5-433A-B7EF-B14FB1EE9A77}"/>
    <cellStyle name="Currency 4 3 2 3 4 3 2" xfId="22411" xr:uid="{D2A73898-9C50-4702-A7E4-FDD42B4EFF43}"/>
    <cellStyle name="Currency 4 3 2 3 4 4" xfId="16745" xr:uid="{26A21FF5-F3E3-46B8-892F-02FEDF25E251}"/>
    <cellStyle name="Currency 4 3 2 3 5" xfId="5679" xr:uid="{B3D1B3D3-BD8D-4388-8905-3C78189C9462}"/>
    <cellStyle name="Currency 4 3 2 3 5 2" xfId="29691" xr:uid="{72B473B9-F902-428F-854C-CB54D507686F}"/>
    <cellStyle name="Currency 4 3 2 3 5 2 2" xfId="30988" xr:uid="{A7C94F98-A8FA-4C61-B245-EF8864580272}"/>
    <cellStyle name="Currency 4 3 2 3 6" xfId="23330" xr:uid="{A28249A9-1B42-46FA-8253-9E0649BE0E8D}"/>
    <cellStyle name="Currency 4 3 2 3 7" xfId="13610" xr:uid="{4366B9E4-935E-4BC4-A2FC-D62291D3DD33}"/>
    <cellStyle name="Currency 4 3 2 4" xfId="1888" xr:uid="{00000000-0005-0000-0000-00007C030000}"/>
    <cellStyle name="Currency 4 3 2 4 2" xfId="3093" xr:uid="{00000000-0005-0000-0000-000097020000}"/>
    <cellStyle name="Currency 4 3 2 4 2 2" xfId="8173" xr:uid="{2AA79186-35BF-4AB7-8615-D8FC3006284E}"/>
    <cellStyle name="Currency 4 3 2 4 2 2 2" xfId="28842" xr:uid="{0748F1C7-BF01-4D79-99D3-CC23532C7C08}"/>
    <cellStyle name="Currency 4 3 2 4 2 2 3" xfId="26368" xr:uid="{F5636C90-FA6E-4D36-A794-409EDA9FC76C}"/>
    <cellStyle name="Currency 4 3 2 4 2 2 4" xfId="18553" xr:uid="{E3F93777-0AA8-4E8E-9CB1-D33EEC051AFE}"/>
    <cellStyle name="Currency 4 3 2 4 2 3" xfId="11006" xr:uid="{8800727E-E687-49E5-8545-D324E313515D}"/>
    <cellStyle name="Currency 4 3 2 4 2 3 2" xfId="21386" xr:uid="{CCA90335-FFEC-42FA-BFFE-9F6E4BFCE406}"/>
    <cellStyle name="Currency 4 3 2 4 2 4" xfId="25748" xr:uid="{61F83009-EE7B-4FE2-B8A1-D1361417A92E}"/>
    <cellStyle name="Currency 4 3 2 4 2 5" xfId="15720" xr:uid="{6B04E6E0-2145-4AC9-8D43-6CEAA1964412}"/>
    <cellStyle name="Currency 4 3 2 4 3" xfId="3642" xr:uid="{00000000-0005-0000-0000-00007C030000}"/>
    <cellStyle name="Currency 4 3 2 4 4" xfId="5680" xr:uid="{C640D449-3274-4163-9177-C2B189F2C72C}"/>
    <cellStyle name="Currency 4 3 2 4 4 2" xfId="29967" xr:uid="{82E5840C-98F6-4266-BB3E-9495DB6AA215}"/>
    <cellStyle name="Currency 4 3 2 4 5" xfId="24437" xr:uid="{CBE45B56-A6D5-48B2-BEEC-1DBA16F13214}"/>
    <cellStyle name="Currency 4 3 2 4 6" xfId="13608" xr:uid="{503D5554-44FB-47EB-AA47-30AFC02FDB54}"/>
    <cellStyle name="Currency 4 3 2 5" xfId="1883" xr:uid="{00000000-0005-0000-0000-00007D030000}"/>
    <cellStyle name="Currency 4 3 2 5 2" xfId="2530" xr:uid="{00000000-0005-0000-0000-000098020000}"/>
    <cellStyle name="Currency 4 3 2 5 2 2" xfId="7655" xr:uid="{45782A99-C040-476D-8109-DAB93457B98C}"/>
    <cellStyle name="Currency 4 3 2 5 2 2 2" xfId="18035" xr:uid="{1BCC0329-9BBF-4386-9AAE-ED987479FE29}"/>
    <cellStyle name="Currency 4 3 2 5 2 3" xfId="10488" xr:uid="{011D311B-C356-48D3-8513-12AD3C693DF2}"/>
    <cellStyle name="Currency 4 3 2 5 2 3 2" xfId="20868" xr:uid="{BD679459-1A5C-4A83-B445-DDDE95068A0D}"/>
    <cellStyle name="Currency 4 3 2 5 2 4" xfId="26039" xr:uid="{CB20989F-4E56-4E42-BAD2-C3CE414364C8}"/>
    <cellStyle name="Currency 4 3 2 5 2 5" xfId="26487" xr:uid="{D744808E-988F-4667-8697-41C769EA1F94}"/>
    <cellStyle name="Currency 4 3 2 5 2 6" xfId="15202" xr:uid="{CAB2C7AB-E0FA-4038-A976-C4C0141F17C3}"/>
    <cellStyle name="Currency 4 3 2 5 3" xfId="3594" xr:uid="{00000000-0005-0000-0000-00007D030000}"/>
    <cellStyle name="Currency 4 3 2 5 4" xfId="5677" xr:uid="{9B281BAA-7273-431B-858A-DC8F830D672D}"/>
    <cellStyle name="Currency 4 3 2 5 4 2" xfId="29876" xr:uid="{A7BF50A6-9658-419F-8EF1-2A93352FCFF0}"/>
    <cellStyle name="Currency 4 3 2 5 5" xfId="25526" xr:uid="{A433C727-125E-4712-80D9-2249998B7C61}"/>
    <cellStyle name="Currency 4 3 2 5 6" xfId="12918" xr:uid="{72BAE5A0-0A62-461D-B319-92C955040D75}"/>
    <cellStyle name="Currency 4 3 2 6" xfId="2294" xr:uid="{00000000-0005-0000-0000-000093020000}"/>
    <cellStyle name="Currency 4 3 2 6 2" xfId="7421" xr:uid="{573730B2-6DF5-4968-8E53-BB584D4D9B5D}"/>
    <cellStyle name="Currency 4 3 2 6 2 2" xfId="17801" xr:uid="{7098C69E-C26E-4964-A488-545F50883304}"/>
    <cellStyle name="Currency 4 3 2 6 3" xfId="10254" xr:uid="{8DA82A10-A801-49D3-BCF1-829C12A7EDEF}"/>
    <cellStyle name="Currency 4 3 2 6 3 2" xfId="20634" xr:uid="{226D0063-D70E-4F9F-8CCA-5E9A3E3909BF}"/>
    <cellStyle name="Currency 4 3 2 6 4" xfId="24220" xr:uid="{1F2D0923-44FE-43C1-9D3A-DF58C45ECA3B}"/>
    <cellStyle name="Currency 4 3 2 6 5" xfId="28447" xr:uid="{35900C64-B02A-47CB-8F4F-F6318E6CBECD}"/>
    <cellStyle name="Currency 4 3 2 6 6" xfId="14968" xr:uid="{20358FD6-C655-4F25-AB71-B4D9B5677E40}"/>
    <cellStyle name="Currency 4 3 2 7" xfId="3829" xr:uid="{CC8AB601-20F8-46A1-99F0-FF82EF572E23}"/>
    <cellStyle name="Currency 4 3 2 7 2" xfId="8662" xr:uid="{B92CC1AF-3C75-469F-8E7A-C9B323D68897}"/>
    <cellStyle name="Currency 4 3 2 7 2 2" xfId="19042" xr:uid="{8CFA6148-FB25-419F-A120-58823471F241}"/>
    <cellStyle name="Currency 4 3 2 7 3" xfId="11495" xr:uid="{345BC201-8947-4FBD-A505-FEF6E28E0FEC}"/>
    <cellStyle name="Currency 4 3 2 7 3 2" xfId="21875" xr:uid="{814F75CD-0E58-42C0-8E63-2349D83BA6CB}"/>
    <cellStyle name="Currency 4 3 2 7 4" xfId="27429" xr:uid="{7847A7E7-6D3B-4782-93C0-383385C0D8C6}"/>
    <cellStyle name="Currency 4 3 2 7 5" xfId="28303" xr:uid="{1631A1B8-97AE-4868-9C2F-0408EF79A9F8}"/>
    <cellStyle name="Currency 4 3 2 7 6" xfId="16209" xr:uid="{4B7FC55B-1059-4DDE-BC2C-45759D2EE56F}"/>
    <cellStyle name="Currency 4 3 2 8" xfId="4946" xr:uid="{149C158A-2C1F-4B22-97C4-837DB49A74A5}"/>
    <cellStyle name="Currency 4 3 2 8 2" xfId="14241" xr:uid="{DF30DEBC-9468-405C-A55A-4779272FD582}"/>
    <cellStyle name="Currency 4 3 2 9" xfId="6694" xr:uid="{36C16F1A-DD89-4C2A-B4BB-531D28BE5BF9}"/>
    <cellStyle name="Currency 4 3 2 9 2" xfId="17074" xr:uid="{87BE574B-570A-471A-BCE6-4273FB47E94E}"/>
    <cellStyle name="Currency 4 3 3" xfId="566" xr:uid="{00000000-0005-0000-0000-00007E030000}"/>
    <cellStyle name="Currency 4 3 3 10" xfId="24258" xr:uid="{BBD9D141-9D54-4B0B-B012-1A12C50B7675}"/>
    <cellStyle name="Currency 4 3 3 11" xfId="12684" xr:uid="{D013353A-95BF-4B51-8603-30728729F02A}"/>
    <cellStyle name="Currency 4 3 3 2" xfId="1890" xr:uid="{00000000-0005-0000-0000-00007F030000}"/>
    <cellStyle name="Currency 4 3 3 2 2" xfId="3097" xr:uid="{00000000-0005-0000-0000-00009B020000}"/>
    <cellStyle name="Currency 4 3 3 2 2 2" xfId="6172" xr:uid="{245EEFC1-6B63-448A-97EC-91AE304FE9B6}"/>
    <cellStyle name="Currency 4 3 3 2 2 2 2" xfId="23165" xr:uid="{F17C049D-B39A-479C-878E-B4531B11AF40}"/>
    <cellStyle name="Currency 4 3 3 2 2 2 2 2" xfId="26357" xr:uid="{67DD8835-D50D-46F0-AFB8-584049758599}"/>
    <cellStyle name="Currency 4 3 3 2 2 2 2 3" xfId="31147" xr:uid="{0C03AF1E-A399-4040-90B7-A6DB64E525B5}"/>
    <cellStyle name="Currency 4 3 3 2 2 2 3" xfId="26942" xr:uid="{B29565CC-6216-4006-88B0-F2500B66673A}"/>
    <cellStyle name="Currency 4 3 3 2 2 2 4" xfId="15724" xr:uid="{0AD99BDE-7CDA-449F-805C-DB52653259F5}"/>
    <cellStyle name="Currency 4 3 3 2 2 3" xfId="8177" xr:uid="{23BEF528-081F-49B6-A416-3D3638EBE064}"/>
    <cellStyle name="Currency 4 3 3 2 2 3 2" xfId="28846" xr:uid="{42028672-A77A-429F-BD9C-D23E941022C8}"/>
    <cellStyle name="Currency 4 3 3 2 2 3 3" xfId="28047" xr:uid="{D72A9D18-7426-49D8-99A8-DC9811BD7C70}"/>
    <cellStyle name="Currency 4 3 3 2 2 3 4" xfId="18557" xr:uid="{53366010-FDCE-42DF-BEDC-19E65E079376}"/>
    <cellStyle name="Currency 4 3 3 2 2 4" xfId="11010" xr:uid="{D6215F48-4D36-4238-AACC-55FE6CB2BA47}"/>
    <cellStyle name="Currency 4 3 3 2 2 4 2" xfId="21390" xr:uid="{58CF0DD9-1988-4660-B353-8EEEB994E4B5}"/>
    <cellStyle name="Currency 4 3 3 2 2 5" xfId="25112" xr:uid="{8C8C27A2-B225-4307-8FAC-A39C3F654CA1}"/>
    <cellStyle name="Currency 4 3 3 2 2 6" xfId="13612" xr:uid="{74DC2818-4F22-4589-A48B-CC099277795E}"/>
    <cellStyle name="Currency 4 3 3 2 3" xfId="2694" xr:uid="{00000000-0005-0000-0000-00009A020000}"/>
    <cellStyle name="Currency 4 3 3 2 3 2" xfId="7818" xr:uid="{9D515FEF-8A85-47C8-8397-199D56B57A6B}"/>
    <cellStyle name="Currency 4 3 3 2 3 2 2" xfId="28039" xr:uid="{5BC7E876-1AC7-42F3-9B06-D43958D69461}"/>
    <cellStyle name="Currency 4 3 3 2 3 2 3" xfId="26324" xr:uid="{B0F2F618-7156-4AA4-9660-479C72FA1DB4}"/>
    <cellStyle name="Currency 4 3 3 2 3 2 4" xfId="18198" xr:uid="{A51AF457-E504-460D-A4C6-447A6BFFAA1E}"/>
    <cellStyle name="Currency 4 3 3 2 3 3" xfId="10651" xr:uid="{58092095-639B-4C55-8F73-07474A03EB78}"/>
    <cellStyle name="Currency 4 3 3 2 3 3 2" xfId="21031" xr:uid="{0A5B0C68-DC37-4547-8D6F-8FFC80CCAE6E}"/>
    <cellStyle name="Currency 4 3 3 2 3 4" xfId="22913" xr:uid="{2E94CA68-84F5-4371-997B-9A9E2FB2C410}"/>
    <cellStyle name="Currency 4 3 3 2 3 5" xfId="15365" xr:uid="{085F8945-E70C-4C5B-81B7-4BA41C04168F}"/>
    <cellStyle name="Currency 4 3 3 2 4" xfId="2061" xr:uid="{00000000-0005-0000-0000-00007F030000}"/>
    <cellStyle name="Currency 4 3 3 2 5" xfId="4275" xr:uid="{A9A18A0C-B394-4F5F-BF25-6004A0FCDDA6}"/>
    <cellStyle name="Currency 4 3 3 2 5 2" xfId="9047" xr:uid="{F2DEDE17-5381-434E-91FC-A24B5A2A9568}"/>
    <cellStyle name="Currency 4 3 3 2 5 2 2" xfId="19427" xr:uid="{5FE51EAB-0B6A-4106-9FF9-085D964A5C33}"/>
    <cellStyle name="Currency 4 3 3 2 5 2 3" xfId="31051" xr:uid="{0BFC20F7-3A11-46FD-A2F7-E61DF009DCA7}"/>
    <cellStyle name="Currency 4 3 3 2 5 2 4" xfId="30848" xr:uid="{9DD54116-BB81-4751-8D21-DAB26CEE32EB}"/>
    <cellStyle name="Currency 4 3 3 2 5 3" xfId="11880" xr:uid="{997E97EB-6E8E-4CCA-B091-B182EDB645CE}"/>
    <cellStyle name="Currency 4 3 3 2 5 3 2" xfId="22260" xr:uid="{D98C5CFD-729B-4D98-8BAC-917EF94E0A0D}"/>
    <cellStyle name="Currency 4 3 3 2 5 4" xfId="27050" xr:uid="{826E9520-A070-4296-B78E-3CD7B68F2EC7}"/>
    <cellStyle name="Currency 4 3 3 2 5 5" xfId="26065" xr:uid="{AC5B1DFC-E7DF-4333-923C-2D3E5D36A2FF}"/>
    <cellStyle name="Currency 4 3 3 2 5 6" xfId="16594" xr:uid="{2AEC2E42-3485-4143-A840-508CDFFB36DC}"/>
    <cellStyle name="Currency 4 3 3 2 6" xfId="5682" xr:uid="{972BBD7A-F399-4590-BF19-5F777C22464B}"/>
    <cellStyle name="Currency 4 3 3 2 6 2" xfId="29728" xr:uid="{D3EB36FD-8CEE-4738-97ED-A99FD52FAEF4}"/>
    <cellStyle name="Currency 4 3 3 2 6 2 2" xfId="30989" xr:uid="{DE4878C6-2BEC-46D2-8EF8-E46B9720E401}"/>
    <cellStyle name="Currency 4 3 3 2 7" xfId="23078" xr:uid="{FA5A0E59-A3DD-4FCF-886D-7BA328640A88}"/>
    <cellStyle name="Currency 4 3 3 2 8" xfId="13109" xr:uid="{961B7C68-AC7B-4528-AEBD-859B5922B658}"/>
    <cellStyle name="Currency 4 3 3 3" xfId="1891" xr:uid="{00000000-0005-0000-0000-000080030000}"/>
    <cellStyle name="Currency 4 3 3 3 2" xfId="3098" xr:uid="{00000000-0005-0000-0000-00009C020000}"/>
    <cellStyle name="Currency 4 3 3 3 2 2" xfId="8178" xr:uid="{5D357443-C1F7-4A1C-9A8B-79E5CA8A3AF0}"/>
    <cellStyle name="Currency 4 3 3 3 2 2 2" xfId="28847" xr:uid="{389F4B05-E69E-4B79-A5EB-FB4A2C3A844E}"/>
    <cellStyle name="Currency 4 3 3 3 2 2 3" xfId="27249" xr:uid="{BDBEEE43-9FEA-4186-8A77-5F7AE2D391F4}"/>
    <cellStyle name="Currency 4 3 3 3 2 2 4" xfId="18558" xr:uid="{3BF5F718-0A52-45F6-9084-5976DFC6A62C}"/>
    <cellStyle name="Currency 4 3 3 3 2 3" xfId="11011" xr:uid="{60E0BED4-FD2E-46DA-B474-4B3E367F65B5}"/>
    <cellStyle name="Currency 4 3 3 3 2 3 2" xfId="21391" xr:uid="{1525BF26-D227-414E-A4A0-2ED22683DAD2}"/>
    <cellStyle name="Currency 4 3 3 3 2 4" xfId="25185" xr:uid="{614AF8FC-B633-4E2A-995B-43A3D63DE41E}"/>
    <cellStyle name="Currency 4 3 3 3 2 5" xfId="15725" xr:uid="{9EF9895C-16FA-4D39-9EAF-B812BA93A86E}"/>
    <cellStyle name="Currency 4 3 3 3 3" xfId="3662" xr:uid="{00000000-0005-0000-0000-000080030000}"/>
    <cellStyle name="Currency 4 3 3 3 4" xfId="4427" xr:uid="{C8B4E7B0-83F8-4699-88CD-54B2D8F32DAD}"/>
    <cellStyle name="Currency 4 3 3 3 4 2" xfId="9199" xr:uid="{88F62EE2-8CDA-4E15-9F65-299F86D0604F}"/>
    <cellStyle name="Currency 4 3 3 3 4 2 2" xfId="19579" xr:uid="{CC824306-A436-4FA1-9C48-B30A2DE20F78}"/>
    <cellStyle name="Currency 4 3 3 3 4 2 3" xfId="31093" xr:uid="{292C4124-F0A2-4D10-B359-250B7466A5C3}"/>
    <cellStyle name="Currency 4 3 3 3 4 2 4" xfId="30849" xr:uid="{A251918D-5AFF-4910-8A3B-8CF0EE42D7C7}"/>
    <cellStyle name="Currency 4 3 3 3 4 3" xfId="12032" xr:uid="{EC78C1D7-62E6-412F-A837-6B3BC6F3BBEB}"/>
    <cellStyle name="Currency 4 3 3 3 4 3 2" xfId="22412" xr:uid="{2709CD85-FF35-4D8E-8CC3-10ECB200DCBC}"/>
    <cellStyle name="Currency 4 3 3 3 4 4" xfId="16746" xr:uid="{7F4B26FF-D4A7-46E9-93B3-18D5F33723A2}"/>
    <cellStyle name="Currency 4 3 3 3 5" xfId="5683" xr:uid="{39341862-0181-4C5E-949D-F89F697D04ED}"/>
    <cellStyle name="Currency 4 3 3 3 5 2" xfId="29707" xr:uid="{0A9E1880-5A33-4257-9F52-C4E2B68CBF61}"/>
    <cellStyle name="Currency 4 3 3 3 6" xfId="23130" xr:uid="{8F53FD9C-35CA-4984-B648-71AC776AAF06}"/>
    <cellStyle name="Currency 4 3 3 3 7" xfId="13613" xr:uid="{1797E221-8C55-4BBC-98CB-F63B9DF2C26F}"/>
    <cellStyle name="Currency 4 3 3 4" xfId="1889" xr:uid="{00000000-0005-0000-0000-000081030000}"/>
    <cellStyle name="Currency 4 3 3 4 2" xfId="3096" xr:uid="{00000000-0005-0000-0000-00009D020000}"/>
    <cellStyle name="Currency 4 3 3 4 2 2" xfId="8176" xr:uid="{75731091-C8C8-4086-9613-B0BFBF99BB4C}"/>
    <cellStyle name="Currency 4 3 3 4 2 2 2" xfId="28845" xr:uid="{A9B7BDBC-3237-4D16-8EB7-E59D345EA710}"/>
    <cellStyle name="Currency 4 3 3 4 2 2 3" xfId="27708" xr:uid="{34106B4D-48C0-422F-B2A2-4705F8BF2F97}"/>
    <cellStyle name="Currency 4 3 3 4 2 2 4" xfId="18556" xr:uid="{B9344271-A5BC-4D7F-9A60-06A53FC305C1}"/>
    <cellStyle name="Currency 4 3 3 4 2 3" xfId="11009" xr:uid="{FAB33934-4D9C-445B-8905-2DFCCCC46A85}"/>
    <cellStyle name="Currency 4 3 3 4 2 3 2" xfId="21389" xr:uid="{2DAF6D68-1EBA-4936-8DF6-49BE2A53F212}"/>
    <cellStyle name="Currency 4 3 3 4 2 4" xfId="25512" xr:uid="{0D7914E2-4B85-432C-BF3E-E82AADB1BCE8}"/>
    <cellStyle name="Currency 4 3 3 4 2 5" xfId="15723" xr:uid="{9B134EE1-DA6C-43CB-81DE-684E88B1AFB6}"/>
    <cellStyle name="Currency 4 3 3 4 3" xfId="3691" xr:uid="{00000000-0005-0000-0000-000081030000}"/>
    <cellStyle name="Currency 4 3 3 4 4" xfId="5681" xr:uid="{FFFF2C30-4094-4398-B9F9-3EFC21446922}"/>
    <cellStyle name="Currency 4 3 3 4 4 2" xfId="29969" xr:uid="{7281F1A7-5F24-44A1-A148-B239A0D0B065}"/>
    <cellStyle name="Currency 4 3 3 4 5" xfId="24877" xr:uid="{34060291-EB8B-4FDF-8F6B-C68A873BBE5A}"/>
    <cellStyle name="Currency 4 3 3 4 6" xfId="13611" xr:uid="{DBF80413-4B85-4FD0-8623-469CE5DB1163}"/>
    <cellStyle name="Currency 4 3 3 5" xfId="2633" xr:uid="{00000000-0005-0000-0000-00009E020000}"/>
    <cellStyle name="Currency 4 3 3 5 2" xfId="5895" xr:uid="{30465DA8-295D-4FD1-975C-B9501B7FDABB}"/>
    <cellStyle name="Currency 4 3 3 5 2 2" xfId="28538" xr:uid="{D45496F4-22F6-4EDB-8423-1E500DA34D54}"/>
    <cellStyle name="Currency 4 3 3 5 2 3" xfId="26512" xr:uid="{D37A4C49-08CB-4830-9C8E-9A3C743A1751}"/>
    <cellStyle name="Currency 4 3 3 5 2 4" xfId="15305" xr:uid="{03AF7162-17DC-47F8-BB8B-C360C6A5E3D7}"/>
    <cellStyle name="Currency 4 3 3 5 3" xfId="7758" xr:uid="{CD4E4338-ED5C-4DB3-B49F-56E7FE929F23}"/>
    <cellStyle name="Currency 4 3 3 5 3 2" xfId="18138" xr:uid="{BF2569F1-CDEE-4A66-94C7-73C62BD4EB5C}"/>
    <cellStyle name="Currency 4 3 3 5 4" xfId="10591" xr:uid="{EAB99A54-5986-4ED6-91B2-5BE26F1B2864}"/>
    <cellStyle name="Currency 4 3 3 5 4 2" xfId="20971" xr:uid="{A67839FB-8767-4BA5-A560-9AE78FC03245}"/>
    <cellStyle name="Currency 4 3 3 5 5" xfId="23407" xr:uid="{FE6B56DB-BA94-4381-A568-A113EC141101}"/>
    <cellStyle name="Currency 4 3 3 5 6" xfId="13021" xr:uid="{986DF7A8-CB28-4B4A-9794-FE267059F919}"/>
    <cellStyle name="Currency 4 3 3 6" xfId="4138" xr:uid="{6B123A2A-35D1-4A82-89EB-FD8F530B11B4}"/>
    <cellStyle name="Currency 4 3 3 6 2" xfId="8910" xr:uid="{2AA728DB-79E0-434A-A116-CC49DDAE427A}"/>
    <cellStyle name="Currency 4 3 3 6 2 2" xfId="19290" xr:uid="{BFFE1D5F-ECAF-4472-A238-DD25F93BE0A5}"/>
    <cellStyle name="Currency 4 3 3 6 2 3" xfId="31020" xr:uid="{E791E615-2623-44F5-A62F-E2834F94C37C}"/>
    <cellStyle name="Currency 4 3 3 6 2 4" xfId="30847" xr:uid="{B37A22F8-B1F5-4E35-B076-D364916926AD}"/>
    <cellStyle name="Currency 4 3 3 6 3" xfId="11743" xr:uid="{31C873FB-3A67-447A-916B-1B6FA9E3B8AA}"/>
    <cellStyle name="Currency 4 3 3 6 3 2" xfId="22123" xr:uid="{C2F14EF1-3B83-482B-AAA2-439783D70DF3}"/>
    <cellStyle name="Currency 4 3 3 6 4" xfId="24704" xr:uid="{4309507B-EF60-4074-9701-FB124E1202DD}"/>
    <cellStyle name="Currency 4 3 3 6 5" xfId="25997" xr:uid="{DA3EAE5A-1285-4AF0-93AA-0E5AC0CEA453}"/>
    <cellStyle name="Currency 4 3 3 6 6" xfId="16457" xr:uid="{5E5F0659-D264-4DC8-95F8-E400C140D3EA}"/>
    <cellStyle name="Currency 4 3 3 7" xfId="4948" xr:uid="{C4D5D6D7-A836-410F-A574-41204BD7140B}"/>
    <cellStyle name="Currency 4 3 3 7 2" xfId="27577" xr:uid="{6C095663-747A-4181-9A96-532C6BCFB1CC}"/>
    <cellStyle name="Currency 4 3 3 7 3" xfId="27142" xr:uid="{D5E4766A-3BE3-4BF4-B0B2-EB170B5B6CA6}"/>
    <cellStyle name="Currency 4 3 3 7 4" xfId="14243" xr:uid="{D0D72598-D96B-4636-B304-F39020885D2D}"/>
    <cellStyle name="Currency 4 3 3 8" xfId="6696" xr:uid="{977495BE-1DF0-4EDE-A4A1-41A24A5790A3}"/>
    <cellStyle name="Currency 4 3 3 8 2" xfId="17076" xr:uid="{F717E167-9746-4026-B445-1B738C09ECD1}"/>
    <cellStyle name="Currency 4 3 3 9" xfId="9529" xr:uid="{E4334F6A-5E5F-40A4-BA5C-9E120F5BA3A6}"/>
    <cellStyle name="Currency 4 3 3 9 2" xfId="19909" xr:uid="{5BB767F8-A693-49B8-8B5B-3E0A0EB5EF1E}"/>
    <cellStyle name="Currency 4 3 4" xfId="567" xr:uid="{00000000-0005-0000-0000-000082030000}"/>
    <cellStyle name="Currency 4 3 4 10" xfId="13107" xr:uid="{AE740A6D-D45A-41E1-8273-9F297354F55A}"/>
    <cellStyle name="Currency 4 3 4 2" xfId="1893" xr:uid="{00000000-0005-0000-0000-000083030000}"/>
    <cellStyle name="Currency 4 3 4 2 2" xfId="3099" xr:uid="{00000000-0005-0000-0000-0000A0020000}"/>
    <cellStyle name="Currency 4 3 4 2 2 2" xfId="8179" xr:uid="{8AE1DDD6-2F21-49C5-B8C6-F52A50611B85}"/>
    <cellStyle name="Currency 4 3 4 2 2 2 2" xfId="28848" xr:uid="{2AEB745B-9CFB-4146-9EB2-3C2423E878BB}"/>
    <cellStyle name="Currency 4 3 4 2 2 2 3" xfId="27434" xr:uid="{27C29BB6-0D2D-4B52-A89C-F7B556C93D73}"/>
    <cellStyle name="Currency 4 3 4 2 2 2 4" xfId="18559" xr:uid="{58809F57-2B38-4802-BF8E-4A86F6A2186C}"/>
    <cellStyle name="Currency 4 3 4 2 2 3" xfId="11012" xr:uid="{A3B24448-6335-4720-A2C9-621BDF34B786}"/>
    <cellStyle name="Currency 4 3 4 2 2 3 2" xfId="21392" xr:uid="{9C3A51D5-237D-4870-8D4C-49825FECA1E4}"/>
    <cellStyle name="Currency 4 3 4 2 2 4" xfId="23880" xr:uid="{51FD7B37-87BC-4AFC-ADD7-D314DF309365}"/>
    <cellStyle name="Currency 4 3 4 2 2 5" xfId="15726" xr:uid="{47C9BDD8-BA39-499A-9171-FE30EE837C58}"/>
    <cellStyle name="Currency 4 3 4 2 3" xfId="3627" xr:uid="{00000000-0005-0000-0000-000083030000}"/>
    <cellStyle name="Currency 4 3 4 2 4" xfId="5684" xr:uid="{61FA4F1F-147C-45F5-8CB7-1B0BF2586D1D}"/>
    <cellStyle name="Currency 4 3 4 2 4 2" xfId="29970" xr:uid="{504B7EA9-2541-4886-B966-3E2F7E9D8798}"/>
    <cellStyle name="Currency 4 3 4 2 5" xfId="23193" xr:uid="{56FD0A9D-05CC-4AFD-9BCB-9FAF22FC024B}"/>
    <cellStyle name="Currency 4 3 4 2 6" xfId="13614" xr:uid="{2BC2A876-45C4-4DD6-AFEF-F320778FC734}"/>
    <cellStyle name="Currency 4 3 4 3" xfId="1894" xr:uid="{00000000-0005-0000-0000-000084030000}"/>
    <cellStyle name="Currency 4 3 4 3 2" xfId="4672" xr:uid="{FC46B6DE-95DF-48B7-89E0-F85CC2E3B4FC}"/>
    <cellStyle name="Currency 4 3 4 3 2 2" xfId="9412" xr:uid="{C830E2BF-63CA-4B55-89D4-19C026E0371F}"/>
    <cellStyle name="Currency 4 3 4 3 2 2 2" xfId="19792" xr:uid="{BDFB18EF-1D44-4ADF-B996-56BA3193D84B}"/>
    <cellStyle name="Currency 4 3 4 3 2 3" xfId="12245" xr:uid="{05777228-4C2C-4BCB-84B0-0CA92B2C0925}"/>
    <cellStyle name="Currency 4 3 4 3 2 3 2" xfId="22625" xr:uid="{124C1774-841D-4E92-9868-6659CFDD3911}"/>
    <cellStyle name="Currency 4 3 4 3 2 4" xfId="27570" xr:uid="{2B944392-4C06-4870-9C5C-35925D1716EE}"/>
    <cellStyle name="Currency 4 3 4 3 2 5" xfId="27076" xr:uid="{BCD72EFD-AFA5-415B-B905-191A0B6B1AFD}"/>
    <cellStyle name="Currency 4 3 4 3 2 6" xfId="16959" xr:uid="{CB2F6201-3F3D-42C1-BE4E-85EB8E0C8C23}"/>
    <cellStyle name="Currency 4 3 4 3 3" xfId="24792" xr:uid="{704EF74D-05DA-4D4E-81E7-7F257B0BFD73}"/>
    <cellStyle name="Currency 4 3 4 3 3 2" xfId="29912" xr:uid="{52E0AAA9-AC47-4051-8A56-EA4E1FA813B4}"/>
    <cellStyle name="Currency 4 3 4 3 4" xfId="30024" xr:uid="{BDE30902-7BFB-4D12-BD65-976D37EB3886}"/>
    <cellStyle name="Currency 4 3 4 4" xfId="1892" xr:uid="{00000000-0005-0000-0000-000085030000}"/>
    <cellStyle name="Currency 4 3 4 5" xfId="4273" xr:uid="{F91ACA83-4F2D-4012-ADCB-25A69197F09D}"/>
    <cellStyle name="Currency 4 3 4 5 2" xfId="9045" xr:uid="{BAA519F8-BB36-43DB-BD39-CE9712C067E0}"/>
    <cellStyle name="Currency 4 3 4 5 2 2" xfId="19425" xr:uid="{65CE24DD-BF71-43F7-9085-07995EA112DC}"/>
    <cellStyle name="Currency 4 3 4 5 2 3" xfId="31049" xr:uid="{FB39CD15-218C-4493-A9AF-8E1F9FF5135F}"/>
    <cellStyle name="Currency 4 3 4 5 2 4" xfId="30850" xr:uid="{E1B2DA33-F3FC-4394-A0AA-285A315E6745}"/>
    <cellStyle name="Currency 4 3 4 5 3" xfId="11878" xr:uid="{1D267E38-EAEA-4AA5-99A3-A6D3F8F2F5ED}"/>
    <cellStyle name="Currency 4 3 4 5 3 2" xfId="22258" xr:uid="{EFC23FBC-FD34-4D6B-9C27-A797C61C3AF5}"/>
    <cellStyle name="Currency 4 3 4 5 4" xfId="27828" xr:uid="{7CEA81F8-915D-4A38-988A-7948ECEFB604}"/>
    <cellStyle name="Currency 4 3 4 5 5" xfId="28554" xr:uid="{E7734652-6C3F-4F0D-96AD-ABF938A9F511}"/>
    <cellStyle name="Currency 4 3 4 5 6" xfId="16592" xr:uid="{3B81F487-7C4D-4339-AEB5-257283E08EAA}"/>
    <cellStyle name="Currency 4 3 4 6" xfId="4949" xr:uid="{030DFC46-68C6-48EC-A562-735E9351B92C}"/>
    <cellStyle name="Currency 4 3 4 6 2" xfId="14244" xr:uid="{95223E6A-58A3-4A37-BE3B-B296D9027FD0}"/>
    <cellStyle name="Currency 4 3 4 7" xfId="6697" xr:uid="{9FEF5103-A120-4214-8154-D7122FB63341}"/>
    <cellStyle name="Currency 4 3 4 7 2" xfId="17077" xr:uid="{DC476D78-A6CD-4F39-B1BB-85870CB30E12}"/>
    <cellStyle name="Currency 4 3 4 8" xfId="9530" xr:uid="{6869894A-9083-4BBC-8B94-A2F55E090560}"/>
    <cellStyle name="Currency 4 3 4 8 2" xfId="19910" xr:uid="{BE929E4D-6764-43FE-A142-789698901C59}"/>
    <cellStyle name="Currency 4 3 4 9" xfId="24021" xr:uid="{6EA85735-1263-470C-9A08-C9A8953A5A63}"/>
    <cellStyle name="Currency 4 3 5" xfId="1895" xr:uid="{00000000-0005-0000-0000-000086030000}"/>
    <cellStyle name="Currency 4 3 5 2" xfId="3100" xr:uid="{00000000-0005-0000-0000-0000A1020000}"/>
    <cellStyle name="Currency 4 3 5 2 2" xfId="8180" xr:uid="{087061CE-0A29-40D7-AEC0-35E907205918}"/>
    <cellStyle name="Currency 4 3 5 2 2 2" xfId="28849" xr:uid="{0D1D4FAA-A692-4A2B-93B6-4B280AB9AECA}"/>
    <cellStyle name="Currency 4 3 5 2 2 2 2" xfId="31235" xr:uid="{543C203C-95B6-4864-94A6-8BD3E79DA64B}"/>
    <cellStyle name="Currency 4 3 5 2 2 2 3" xfId="30852" xr:uid="{0971C87F-E455-41E8-ABF8-2BC0027F690C}"/>
    <cellStyle name="Currency 4 3 5 2 2 3" xfId="27819" xr:uid="{22F52395-28E4-4932-93E2-115E61BE8B7B}"/>
    <cellStyle name="Currency 4 3 5 2 2 4" xfId="18560" xr:uid="{D722F38D-F55F-4E21-8EFC-D462EBFBA666}"/>
    <cellStyle name="Currency 4 3 5 2 3" xfId="11013" xr:uid="{D088AC67-98D9-4721-9256-0DAAD732BA06}"/>
    <cellStyle name="Currency 4 3 5 2 3 2" xfId="21393" xr:uid="{D435C61C-2FAF-4831-9980-AD606B14E2B8}"/>
    <cellStyle name="Currency 4 3 5 2 4" xfId="23574" xr:uid="{9C3BAC46-B5C7-4513-B6F2-CEA7C1979815}"/>
    <cellStyle name="Currency 4 3 5 2 5" xfId="15727" xr:uid="{72243DB0-BA44-4ECB-AD3D-E32CE0FDB110}"/>
    <cellStyle name="Currency 4 3 5 3" xfId="3559" xr:uid="{00000000-0005-0000-0000-000086030000}"/>
    <cellStyle name="Currency 4 3 5 4" xfId="4428" xr:uid="{B29F8216-9F8D-482A-828C-7107F57C7913}"/>
    <cellStyle name="Currency 4 3 5 4 2" xfId="9200" xr:uid="{0649228C-693A-4A74-97E4-B82EA40458D9}"/>
    <cellStyle name="Currency 4 3 5 4 2 2" xfId="19580" xr:uid="{61DA59B9-544E-4109-B3CB-8971F4F8CE50}"/>
    <cellStyle name="Currency 4 3 5 4 2 3" xfId="31094" xr:uid="{A8CD7337-3682-4CEA-AF65-6EE0FD3A735D}"/>
    <cellStyle name="Currency 4 3 5 4 2 4" xfId="30851" xr:uid="{A9A8128F-3665-438B-8D34-4F62BF436405}"/>
    <cellStyle name="Currency 4 3 5 4 3" xfId="12033" xr:uid="{D6195DAA-53EE-41FE-A33E-08B3D8B942F0}"/>
    <cellStyle name="Currency 4 3 5 4 3 2" xfId="22413" xr:uid="{2623672B-EB3B-4F7E-BCC4-1F8C278D1051}"/>
    <cellStyle name="Currency 4 3 5 4 4" xfId="16747" xr:uid="{22ED227D-3A11-4111-AACB-FF1E6F351120}"/>
    <cellStyle name="Currency 4 3 5 5" xfId="5685" xr:uid="{7E96A1D9-66E5-4FBA-9768-97165FB23BD1}"/>
    <cellStyle name="Currency 4 3 5 5 2" xfId="29686" xr:uid="{8351C799-133B-4166-88AA-AFA491555915}"/>
    <cellStyle name="Currency 4 3 5 5 2 2" xfId="30990" xr:uid="{8AE52235-88AA-4879-8CF8-35F89D2E8477}"/>
    <cellStyle name="Currency 4 3 5 6" xfId="25170" xr:uid="{5FAEF081-7E2E-41CB-99FB-6D5A7583AB2D}"/>
    <cellStyle name="Currency 4 3 5 7" xfId="13615" xr:uid="{4C3D984E-B103-40C6-8BE6-58158F3D54A0}"/>
    <cellStyle name="Currency 4 3 6" xfId="1896" xr:uid="{00000000-0005-0000-0000-000087030000}"/>
    <cellStyle name="Currency 4 3 6 2" xfId="2883" xr:uid="{00000000-0005-0000-0000-0000A2020000}"/>
    <cellStyle name="Currency 4 3 6 2 2" xfId="8000" xr:uid="{74124B81-524A-4799-99E9-7BD3E0A5D31B}"/>
    <cellStyle name="Currency 4 3 6 2 2 2" xfId="25836" xr:uid="{6795BBEC-4B08-418A-8583-1E6541133F36}"/>
    <cellStyle name="Currency 4 3 6 2 2 2 2" xfId="31166" xr:uid="{282841D4-51CD-48A0-8C75-7AB767A6AA5C}"/>
    <cellStyle name="Currency 4 3 6 2 2 2 3" xfId="30853" xr:uid="{6C61F38E-E05A-4904-B280-18DC8E4926BF}"/>
    <cellStyle name="Currency 4 3 6 2 2 3" xfId="28223" xr:uid="{6E514E81-DECF-4892-872D-B0168FF66791}"/>
    <cellStyle name="Currency 4 3 6 2 2 4" xfId="18380" xr:uid="{E5D29A37-B5CD-4DF4-AB5C-D1DFE2305AFA}"/>
    <cellStyle name="Currency 4 3 6 2 3" xfId="10833" xr:uid="{6C856AB7-B618-4128-83E5-3C8D49B3AE84}"/>
    <cellStyle name="Currency 4 3 6 2 3 2" xfId="21213" xr:uid="{026C891D-38F0-47C6-BE0E-A3DD0406CBA4}"/>
    <cellStyle name="Currency 4 3 6 2 4" xfId="22847" xr:uid="{F99703F3-B22F-4351-8728-4842B8BA4150}"/>
    <cellStyle name="Currency 4 3 6 2 5" xfId="15547" xr:uid="{9A548102-19BA-4234-B71F-35FD9771DD80}"/>
    <cellStyle name="Currency 4 3 6 3" xfId="3588" xr:uid="{00000000-0005-0000-0000-000087030000}"/>
    <cellStyle name="Currency 4 3 6 4" xfId="5686" xr:uid="{167B630D-F127-4469-8162-A32592159BAA}"/>
    <cellStyle name="Currency 4 3 6 4 2" xfId="29927" xr:uid="{61D729A3-778D-4A96-BFF7-41C4C5FAF594}"/>
    <cellStyle name="Currency 4 3 6 5" xfId="25217" xr:uid="{36C5E636-26E2-4622-AD43-BDBD8D288012}"/>
    <cellStyle name="Currency 4 3 6 6" xfId="13382" xr:uid="{BDCCAD98-CB43-420D-90F1-27CA2F3F0D19}"/>
    <cellStyle name="Currency 4 3 7" xfId="1882" xr:uid="{00000000-0005-0000-0000-000088030000}"/>
    <cellStyle name="Currency 4 3 7 2" xfId="2470" xr:uid="{00000000-0005-0000-0000-0000A3020000}"/>
    <cellStyle name="Currency 4 3 7 2 2" xfId="7595" xr:uid="{35277BF4-85D6-4DDF-A5A9-0BB656953092}"/>
    <cellStyle name="Currency 4 3 7 2 2 2" xfId="17975" xr:uid="{00B577A0-E585-4383-87BF-D644932D10CA}"/>
    <cellStyle name="Currency 4 3 7 2 3" xfId="10428" xr:uid="{1E7E954D-F4BC-4D52-B7A7-62A586FA092D}"/>
    <cellStyle name="Currency 4 3 7 2 3 2" xfId="20808" xr:uid="{FB59F1BA-6212-4581-8480-DB9AD295B4D3}"/>
    <cellStyle name="Currency 4 3 7 2 4" xfId="27164" xr:uid="{859CFEFB-53CA-4B7E-813F-16FD5EA8AB12}"/>
    <cellStyle name="Currency 4 3 7 2 5" xfId="28675" xr:uid="{C8E56A8A-E7D9-4A16-87B8-2F638FE792EF}"/>
    <cellStyle name="Currency 4 3 7 2 6" xfId="15142" xr:uid="{AE777392-77DF-479D-B976-9ABB8D658E94}"/>
    <cellStyle name="Currency 4 3 7 3" xfId="3701" xr:uid="{00000000-0005-0000-0000-000088030000}"/>
    <cellStyle name="Currency 4 3 7 4" xfId="5676" xr:uid="{E2521B25-7D48-4716-AE33-2479DAA07BA6}"/>
    <cellStyle name="Currency 4 3 7 4 2" xfId="29864" xr:uid="{ED283249-7832-40BF-813D-7A87C76D57BB}"/>
    <cellStyle name="Currency 4 3 7 5" xfId="25062" xr:uid="{0D87D897-DA24-4F46-95B8-8298DAF32F7B}"/>
    <cellStyle name="Currency 4 3 7 6" xfId="12858" xr:uid="{5247CC81-3C80-448B-A7A4-837570488085}"/>
    <cellStyle name="Currency 4 3 8" xfId="2224" xr:uid="{00000000-0005-0000-0000-000092020000}"/>
    <cellStyle name="Currency 4 3 8 2" xfId="7351" xr:uid="{B5806281-0079-4A9D-A756-81AD65AD44FE}"/>
    <cellStyle name="Currency 4 3 8 2 2" xfId="17731" xr:uid="{3C5FD1D2-517A-4B9F-B94B-117F3371827D}"/>
    <cellStyle name="Currency 4 3 8 2 2 2" xfId="31124" xr:uid="{D7F480B7-CB4C-485D-96A0-E1B2EBD6C500}"/>
    <cellStyle name="Currency 4 3 8 2 2 3" xfId="30854" xr:uid="{DC34D8E2-CC8E-42A4-BA04-DCD8DE3CEB56}"/>
    <cellStyle name="Currency 4 3 8 3" xfId="10184" xr:uid="{F031D557-6255-451B-80EA-F08A9F594EFC}"/>
    <cellStyle name="Currency 4 3 8 3 2" xfId="20564" xr:uid="{0B09AA96-5D23-49E3-925C-3F8A727C3400}"/>
    <cellStyle name="Currency 4 3 8 4" xfId="24619" xr:uid="{3DDFCC10-D393-43AB-94BC-22E785DA803E}"/>
    <cellStyle name="Currency 4 3 8 5" xfId="27279" xr:uid="{64CAF36B-F3AB-4AF9-8E1E-75348DF5CA28}"/>
    <cellStyle name="Currency 4 3 8 6" xfId="14898" xr:uid="{19ACD2B1-BC17-4050-8824-312BD00E30D6}"/>
    <cellStyle name="Currency 4 3 9" xfId="3883" xr:uid="{685CFCD8-CDB7-4015-8D35-50302F345A20}"/>
    <cellStyle name="Currency 4 3 9 2" xfId="8715" xr:uid="{8F84AFEA-39EF-46C8-8593-D237744CD0FC}"/>
    <cellStyle name="Currency 4 3 9 2 2" xfId="19095" xr:uid="{0C377D4E-80B1-4051-9438-5403749A64FE}"/>
    <cellStyle name="Currency 4 3 9 3" xfId="11548" xr:uid="{0BB00F3B-32C6-45D3-8764-2C694BF52872}"/>
    <cellStyle name="Currency 4 3 9 3 2" xfId="21928" xr:uid="{C3744CEE-0F3B-439F-AE70-7556DF7FA767}"/>
    <cellStyle name="Currency 4 3 9 4" xfId="27024" xr:uid="{7366C550-7A2A-46C4-B2C6-9FA891548DF0}"/>
    <cellStyle name="Currency 4 3 9 5" xfId="25932" xr:uid="{616CD1AB-1B85-44E7-9724-B42505400F6B}"/>
    <cellStyle name="Currency 4 3 9 6" xfId="16262" xr:uid="{EDA75DD9-58EA-492E-8249-0664B4196C9A}"/>
    <cellStyle name="Currency 4 4" xfId="568" xr:uid="{00000000-0005-0000-0000-000089030000}"/>
    <cellStyle name="Currency 4 4 10" xfId="6698" xr:uid="{404CEE2B-BD34-48EE-B90B-E3D8AC3D9FC6}"/>
    <cellStyle name="Currency 4 4 10 2" xfId="17078" xr:uid="{45E71150-9A8E-45BF-917B-DDE4AC91A546}"/>
    <cellStyle name="Currency 4 4 11" xfId="9531" xr:uid="{CBB5FE6E-E9CC-4D61-926F-9DED3D90AEED}"/>
    <cellStyle name="Currency 4 4 11 2" xfId="19911" xr:uid="{48800006-4CE4-48BA-A891-70824E9FF7EE}"/>
    <cellStyle name="Currency 4 4 12" xfId="25097" xr:uid="{77469EB1-1EFB-4C22-A1EE-BED7AA70A80D}"/>
    <cellStyle name="Currency 4 4 13" xfId="12436" xr:uid="{8CB51D5A-F1E7-4E3A-9646-89AA26D74E5B}"/>
    <cellStyle name="Currency 4 4 2" xfId="569" xr:uid="{00000000-0005-0000-0000-00008A030000}"/>
    <cellStyle name="Currency 4 4 2 10" xfId="9532" xr:uid="{BA4B807B-EBC4-4CE9-9480-9551FC4002E6}"/>
    <cellStyle name="Currency 4 4 2 10 2" xfId="19912" xr:uid="{2B0EBC39-CF5A-4313-97C3-FE1473BB0A80}"/>
    <cellStyle name="Currency 4 4 2 11" xfId="23202" xr:uid="{63598945-3864-4262-B140-8013553060D5}"/>
    <cellStyle name="Currency 4 4 2 12" xfId="12527" xr:uid="{5789DC16-1E00-4F5A-A367-B8B17870A40B}"/>
    <cellStyle name="Currency 4 4 2 2" xfId="570" xr:uid="{00000000-0005-0000-0000-00008B030000}"/>
    <cellStyle name="Currency 4 4 2 2 10" xfId="13111" xr:uid="{D6539105-A78B-4395-96BE-89FF952F2316}"/>
    <cellStyle name="Currency 4 4 2 2 2" xfId="1900" xr:uid="{00000000-0005-0000-0000-00008C030000}"/>
    <cellStyle name="Currency 4 4 2 2 2 2" xfId="3102" xr:uid="{00000000-0005-0000-0000-0000A7020000}"/>
    <cellStyle name="Currency 4 4 2 2 2 2 2" xfId="8182" xr:uid="{904F3012-57A0-4FAC-A0C4-16E2551489D6}"/>
    <cellStyle name="Currency 4 4 2 2 2 2 2 2" xfId="28851" xr:uid="{F9DF3389-46C0-4F6D-87EA-4F9FA8FDD3EC}"/>
    <cellStyle name="Currency 4 4 2 2 2 2 2 3" xfId="26208" xr:uid="{A847656F-3BE7-420F-8BB9-FE71ECFC7CB1}"/>
    <cellStyle name="Currency 4 4 2 2 2 2 2 4" xfId="18562" xr:uid="{F9C791EA-47C4-4D6F-84B3-278E92AA242F}"/>
    <cellStyle name="Currency 4 4 2 2 2 2 3" xfId="11015" xr:uid="{B479306D-E10B-45A5-9E29-8F290E3E7518}"/>
    <cellStyle name="Currency 4 4 2 2 2 2 3 2" xfId="21395" xr:uid="{7B3583D4-0490-439D-9C9D-67AB612751A6}"/>
    <cellStyle name="Currency 4 4 2 2 2 2 4" xfId="25769" xr:uid="{ADDBE3C1-5401-4A68-A34B-E3EEB1E9444B}"/>
    <cellStyle name="Currency 4 4 2 2 2 2 5" xfId="15729" xr:uid="{FC29D236-847B-4302-B653-8FA99C016C7C}"/>
    <cellStyle name="Currency 4 4 2 2 2 3" xfId="2059" xr:uid="{00000000-0005-0000-0000-00008C030000}"/>
    <cellStyle name="Currency 4 4 2 2 2 4" xfId="5688" xr:uid="{49DCF050-5439-44B0-B2A0-27FBC55DC5F2}"/>
    <cellStyle name="Currency 4 4 2 2 2 4 2" xfId="29972" xr:uid="{D1DCE2EF-CF6D-4E8A-B51C-2B950AC4303B}"/>
    <cellStyle name="Currency 4 4 2 2 2 5" xfId="25499" xr:uid="{6C76CE48-A73C-420F-850E-F2D87934E8E8}"/>
    <cellStyle name="Currency 4 4 2 2 2 6" xfId="13617" xr:uid="{B236BE07-737A-4F1E-AECD-C28CF3BB3BBF}"/>
    <cellStyle name="Currency 4 4 2 2 3" xfId="1901" xr:uid="{00000000-0005-0000-0000-00008D030000}"/>
    <cellStyle name="Currency 4 4 2 2 3 2" xfId="4637" xr:uid="{0C00C94B-26DF-4D56-86FA-2DE02AE2073A}"/>
    <cellStyle name="Currency 4 4 2 2 3 2 2" xfId="9400" xr:uid="{8FB0F8C5-0716-4305-9138-95591A01C0EC}"/>
    <cellStyle name="Currency 4 4 2 2 3 2 2 2" xfId="19780" xr:uid="{EA6C1482-82CF-48AC-AB9E-080BC2C233C5}"/>
    <cellStyle name="Currency 4 4 2 2 3 2 3" xfId="12233" xr:uid="{0EF530DB-0878-4B04-871E-A8959322BCC1}"/>
    <cellStyle name="Currency 4 4 2 2 3 2 3 2" xfId="22613" xr:uid="{1E50517A-98E6-403B-AAB3-C323593220CF}"/>
    <cellStyle name="Currency 4 4 2 2 3 2 4" xfId="28532" xr:uid="{C961A8A3-2CAC-486B-AA24-F13E980734BC}"/>
    <cellStyle name="Currency 4 4 2 2 3 2 5" xfId="27741" xr:uid="{BEA10562-25F9-4A67-ABCB-2331AD229B15}"/>
    <cellStyle name="Currency 4 4 2 2 3 2 6" xfId="16947" xr:uid="{1E765E18-2498-4D09-BA71-010723323D88}"/>
    <cellStyle name="Currency 4 4 2 2 3 3" xfId="25166" xr:uid="{6CF94AE3-F2BC-4D46-A438-01193BD28FD6}"/>
    <cellStyle name="Currency 4 4 2 2 3 3 2" xfId="29915" xr:uid="{4DEBB916-963E-4C15-96CA-2D790B655BDA}"/>
    <cellStyle name="Currency 4 4 2 2 3 4" xfId="30026" xr:uid="{C5F67086-089E-473F-A519-DBC59DD5DC2B}"/>
    <cellStyle name="Currency 4 4 2 2 4" xfId="1899" xr:uid="{00000000-0005-0000-0000-00008E030000}"/>
    <cellStyle name="Currency 4 4 2 2 4 2" xfId="26966" xr:uid="{7B61A0D3-E365-47E1-BF65-D22D21EAE7CE}"/>
    <cellStyle name="Currency 4 4 2 2 4 3" xfId="26337" xr:uid="{E01B3AF2-4017-4494-9A21-EB0A702E2343}"/>
    <cellStyle name="Currency 4 4 2 2 5" xfId="4276" xr:uid="{6DC5CC5C-81B1-41CA-AF6F-42D5C858E366}"/>
    <cellStyle name="Currency 4 4 2 2 5 2" xfId="9048" xr:uid="{872823FF-714C-4919-9973-525F488C0AD6}"/>
    <cellStyle name="Currency 4 4 2 2 5 2 2" xfId="19428" xr:uid="{DA923F79-00BA-43E4-88B8-1823DF5B7DDC}"/>
    <cellStyle name="Currency 4 4 2 2 5 2 3" xfId="31052" xr:uid="{67C2670F-6277-4849-9F51-8CFAF8E73D83}"/>
    <cellStyle name="Currency 4 4 2 2 5 2 4" xfId="30855" xr:uid="{971BAED6-D407-4FD7-A43D-F427F1A24A97}"/>
    <cellStyle name="Currency 4 4 2 2 5 3" xfId="11881" xr:uid="{4488F104-BB63-424A-B6A4-DF65B16FE62A}"/>
    <cellStyle name="Currency 4 4 2 2 5 3 2" xfId="22261" xr:uid="{335289AC-A5B9-4F76-87A6-C8B175484858}"/>
    <cellStyle name="Currency 4 4 2 2 5 4" xfId="28124" xr:uid="{13C84519-E98E-4148-B72C-47FE7DBA1F15}"/>
    <cellStyle name="Currency 4 4 2 2 5 5" xfId="27305" xr:uid="{B8E4A41B-B127-429B-98E1-6EF7377FA336}"/>
    <cellStyle name="Currency 4 4 2 2 5 6" xfId="16595" xr:uid="{67B8AC4C-076B-42B0-9A7C-6FC78E05BE64}"/>
    <cellStyle name="Currency 4 4 2 2 6" xfId="4952" xr:uid="{EAAD5C14-B388-4533-BDE9-BA38E3AF803A}"/>
    <cellStyle name="Currency 4 4 2 2 6 2" xfId="25888" xr:uid="{E49C18D3-FB38-469E-8EA2-39A1D214DC13}"/>
    <cellStyle name="Currency 4 4 2 2 6 3" xfId="28566" xr:uid="{2E1853E3-62B7-4CC5-B257-0D16C2DE95E9}"/>
    <cellStyle name="Currency 4 4 2 2 6 4" xfId="14247" xr:uid="{8F5DAE46-A7AD-4C60-AF86-494ADEBA80E8}"/>
    <cellStyle name="Currency 4 4 2 2 7" xfId="6700" xr:uid="{53544C6D-2AA2-4246-8F53-958AF5BCE891}"/>
    <cellStyle name="Currency 4 4 2 2 7 2" xfId="17080" xr:uid="{21941154-B79A-4F77-838D-8F5E673FC827}"/>
    <cellStyle name="Currency 4 4 2 2 8" xfId="9533" xr:uid="{1D27AFAA-4D01-4EE1-B2E9-62A529030E4B}"/>
    <cellStyle name="Currency 4 4 2 2 8 2" xfId="19913" xr:uid="{ED8FA4F6-2117-4996-B6FC-DDA7A2612F4F}"/>
    <cellStyle name="Currency 4 4 2 2 9" xfId="23042" xr:uid="{61B35C58-98F4-487B-AA0D-5B8797BD6998}"/>
    <cellStyle name="Currency 4 4 2 3" xfId="1902" xr:uid="{00000000-0005-0000-0000-00008F030000}"/>
    <cellStyle name="Currency 4 4 2 3 2" xfId="3103" xr:uid="{00000000-0005-0000-0000-0000A8020000}"/>
    <cellStyle name="Currency 4 4 2 3 2 2" xfId="8183" xr:uid="{3B528368-0FAA-46F3-A206-3A93A5B139D4}"/>
    <cellStyle name="Currency 4 4 2 3 2 2 2" xfId="28852" xr:uid="{A30D016A-33D0-433E-9A70-42BF902C9450}"/>
    <cellStyle name="Currency 4 4 2 3 2 2 2 2" xfId="31236" xr:uid="{E94BF9FB-9A35-482A-8B21-EE0A99A9AEF2}"/>
    <cellStyle name="Currency 4 4 2 3 2 2 2 3" xfId="30857" xr:uid="{84D2B151-C397-47FE-9C49-48B74BB9F4A9}"/>
    <cellStyle name="Currency 4 4 2 3 2 2 3" xfId="26572" xr:uid="{CAF3D6DB-8A27-4249-9DF8-58FA3009249E}"/>
    <cellStyle name="Currency 4 4 2 3 2 2 4" xfId="18563" xr:uid="{59533188-AAA2-4A27-84AC-9B729203AB49}"/>
    <cellStyle name="Currency 4 4 2 3 2 3" xfId="11016" xr:uid="{59A4FE0E-396F-4DB4-BED8-6EA8B4E36012}"/>
    <cellStyle name="Currency 4 4 2 3 2 3 2" xfId="21396" xr:uid="{3C3A709D-827E-4127-A388-92EE304839C4}"/>
    <cellStyle name="Currency 4 4 2 3 2 4" xfId="23261" xr:uid="{12A27AB1-F8A3-47B3-9C80-05B24D69BA66}"/>
    <cellStyle name="Currency 4 4 2 3 2 5" xfId="15730" xr:uid="{8E99F1F0-99DF-4F1D-BEBD-3FA027A3087B}"/>
    <cellStyle name="Currency 4 4 2 3 3" xfId="3692" xr:uid="{00000000-0005-0000-0000-00008F030000}"/>
    <cellStyle name="Currency 4 4 2 3 4" xfId="4429" xr:uid="{F8CB2A5C-4D26-4BAD-8830-9C4F07E2F2A3}"/>
    <cellStyle name="Currency 4 4 2 3 4 2" xfId="9201" xr:uid="{4DC3113D-FC04-454A-85D0-39366B9F0756}"/>
    <cellStyle name="Currency 4 4 2 3 4 2 2" xfId="19581" xr:uid="{A8304793-2B18-4B4C-9B60-EDFE5C9562EF}"/>
    <cellStyle name="Currency 4 4 2 3 4 2 3" xfId="31095" xr:uid="{DBDCC3BC-59A6-4FDF-8CB5-5162634392A0}"/>
    <cellStyle name="Currency 4 4 2 3 4 2 4" xfId="30856" xr:uid="{E266DC82-37B3-4A61-9149-D8B676B10235}"/>
    <cellStyle name="Currency 4 4 2 3 4 3" xfId="12034" xr:uid="{CC4055C3-9AB9-48BA-B8E9-6F062B9F8F27}"/>
    <cellStyle name="Currency 4 4 2 3 4 3 2" xfId="22414" xr:uid="{3A3D4CBD-6E01-4641-AD71-CF8A85125E52}"/>
    <cellStyle name="Currency 4 4 2 3 4 4" xfId="16748" xr:uid="{9F1DF4B1-6A9D-463B-89D0-8A2B6CDAB99D}"/>
    <cellStyle name="Currency 4 4 2 3 5" xfId="5689" xr:uid="{C340B98F-AC3B-46E2-A9ED-DC08D3F861F0}"/>
    <cellStyle name="Currency 4 4 2 3 5 2" xfId="29703" xr:uid="{3EFD9C23-21A4-42B7-958E-84631AA98301}"/>
    <cellStyle name="Currency 4 4 2 3 5 2 2" xfId="30991" xr:uid="{8BD50B0A-F77B-4D5C-9272-98C9DD72C43D}"/>
    <cellStyle name="Currency 4 4 2 3 6" xfId="23542" xr:uid="{46D9FF0A-A3C3-41E8-8AD7-2B3DFD6AED77}"/>
    <cellStyle name="Currency 4 4 2 3 7" xfId="13618" xr:uid="{542F7D67-A4C1-4700-BB7E-DADA16235EDD}"/>
    <cellStyle name="Currency 4 4 2 4" xfId="1903" xr:uid="{00000000-0005-0000-0000-000090030000}"/>
    <cellStyle name="Currency 4 4 2 4 2" xfId="3101" xr:uid="{00000000-0005-0000-0000-0000A9020000}"/>
    <cellStyle name="Currency 4 4 2 4 2 2" xfId="8181" xr:uid="{17B8D159-7256-494F-B250-69E5D9BAD987}"/>
    <cellStyle name="Currency 4 4 2 4 2 2 2" xfId="28850" xr:uid="{EC7EE37A-1F50-4984-B8F6-00D4FE7D8E0D}"/>
    <cellStyle name="Currency 4 4 2 4 2 2 3" xfId="28629" xr:uid="{C9A4E31C-CD58-49A0-9548-1EEEE3BD061D}"/>
    <cellStyle name="Currency 4 4 2 4 2 2 4" xfId="18561" xr:uid="{2FBDEEA3-5C6D-4F5E-AA43-C3D5A9AD4D5E}"/>
    <cellStyle name="Currency 4 4 2 4 2 3" xfId="11014" xr:uid="{5CA98DED-1729-4747-B387-2556E0E9DF5F}"/>
    <cellStyle name="Currency 4 4 2 4 2 3 2" xfId="21394" xr:uid="{64DE3F4C-3939-4F6B-80DF-1E2EF6213C4F}"/>
    <cellStyle name="Currency 4 4 2 4 2 4" xfId="23674" xr:uid="{66CB5B40-14CE-477C-AA1C-4296E2E86AD6}"/>
    <cellStyle name="Currency 4 4 2 4 2 5" xfId="15728" xr:uid="{04B5EFF6-90EA-46B9-8433-3DA27578DA20}"/>
    <cellStyle name="Currency 4 4 2 4 3" xfId="3557" xr:uid="{00000000-0005-0000-0000-000090030000}"/>
    <cellStyle name="Currency 4 4 2 4 4" xfId="5690" xr:uid="{5A4FEA78-B599-41CC-9868-BAC943503E9D}"/>
    <cellStyle name="Currency 4 4 2 4 4 2" xfId="29971" xr:uid="{B94433C2-4C03-4B4D-94A5-E917D4637908}"/>
    <cellStyle name="Currency 4 4 2 4 5" xfId="25241" xr:uid="{1189934D-B514-4902-8BD7-4DD15F495D81}"/>
    <cellStyle name="Currency 4 4 2 4 6" xfId="13616" xr:uid="{FA1F9B35-0FF6-4C7F-BD90-8D63413D74B5}"/>
    <cellStyle name="Currency 4 4 2 5" xfId="1898" xr:uid="{00000000-0005-0000-0000-000091030000}"/>
    <cellStyle name="Currency 4 4 2 5 2" xfId="2613" xr:uid="{00000000-0005-0000-0000-0000AA020000}"/>
    <cellStyle name="Currency 4 4 2 5 2 2" xfId="7738" xr:uid="{37D6E4AC-6E33-48CD-B4F6-0F2D4F7211EE}"/>
    <cellStyle name="Currency 4 4 2 5 2 2 2" xfId="18118" xr:uid="{D5A6CDF3-81CB-4326-A0F4-7C6106191F34}"/>
    <cellStyle name="Currency 4 4 2 5 2 3" xfId="10571" xr:uid="{360FB14A-F563-424E-8F6B-7C3C04B9D6BE}"/>
    <cellStyle name="Currency 4 4 2 5 2 3 2" xfId="20951" xr:uid="{D5B3335F-D1F0-43A7-8E43-044703D0FA0A}"/>
    <cellStyle name="Currency 4 4 2 5 2 4" xfId="28619" xr:uid="{809EF085-D442-48A5-8B95-365BB7689706}"/>
    <cellStyle name="Currency 4 4 2 5 2 5" xfId="28704" xr:uid="{2E3EEC90-EDBD-455D-B6D2-470488E51772}"/>
    <cellStyle name="Currency 4 4 2 5 2 6" xfId="15285" xr:uid="{69626681-85A9-4215-9E2D-76B0326E7A5E}"/>
    <cellStyle name="Currency 4 4 2 5 3" xfId="3661" xr:uid="{00000000-0005-0000-0000-000091030000}"/>
    <cellStyle name="Currency 4 4 2 5 4" xfId="5687" xr:uid="{9A95B928-1804-4328-A082-0B5689D37A2C}"/>
    <cellStyle name="Currency 4 4 2 5 4 2" xfId="29886" xr:uid="{1E337AB5-CDC0-4D6B-AC88-B5A57522C2AF}"/>
    <cellStyle name="Currency 4 4 2 5 5" xfId="24928" xr:uid="{8411776B-11BF-4BE8-ABFA-40E931CBA0E3}"/>
    <cellStyle name="Currency 4 4 2 5 6" xfId="13001" xr:uid="{3E4E4568-3942-4CB4-B949-E39BC913EBD6}"/>
    <cellStyle name="Currency 4 4 2 6" xfId="2295" xr:uid="{00000000-0005-0000-0000-0000A5020000}"/>
    <cellStyle name="Currency 4 4 2 6 2" xfId="7422" xr:uid="{E769182C-50E2-494B-B656-84B35C9E559F}"/>
    <cellStyle name="Currency 4 4 2 6 2 2" xfId="17802" xr:uid="{84CAB30E-1C3F-4459-AD27-1DC4F7CF4018}"/>
    <cellStyle name="Currency 4 4 2 6 3" xfId="10255" xr:uid="{EC05B593-AEE7-4DB6-BC0C-A9497656B60F}"/>
    <cellStyle name="Currency 4 4 2 6 3 2" xfId="20635" xr:uid="{83854D91-4B8B-4C36-82F1-7F454EDB584A}"/>
    <cellStyle name="Currency 4 4 2 6 4" xfId="24743" xr:uid="{C669A425-66C2-4ED1-A1DF-A830A5952BA5}"/>
    <cellStyle name="Currency 4 4 2 6 5" xfId="28463" xr:uid="{912F3BA5-9B24-44BA-8038-B34D4DF4ED18}"/>
    <cellStyle name="Currency 4 4 2 6 6" xfId="14969" xr:uid="{641CB3F8-BA3B-4F14-922D-071F117F0920}"/>
    <cellStyle name="Currency 4 4 2 7" xfId="3830" xr:uid="{3FE98610-9D18-4345-AD19-91A8C7D105E1}"/>
    <cellStyle name="Currency 4 4 2 7 2" xfId="8663" xr:uid="{5C5AC266-51EB-4694-89B0-52A9EFCE5390}"/>
    <cellStyle name="Currency 4 4 2 7 2 2" xfId="19043" xr:uid="{015B5D4E-6227-4C9C-ABC6-C1B4B6FAFFEA}"/>
    <cellStyle name="Currency 4 4 2 7 3" xfId="11496" xr:uid="{27C27FC8-0E34-4E18-A02C-78CA3130BED3}"/>
    <cellStyle name="Currency 4 4 2 7 3 2" xfId="21876" xr:uid="{1C3B1938-8D74-4943-B0AF-DC54C33600CD}"/>
    <cellStyle name="Currency 4 4 2 7 4" xfId="27627" xr:uid="{0462E136-9BD1-4F29-83FA-58F2DDCE40C6}"/>
    <cellStyle name="Currency 4 4 2 7 5" xfId="28513" xr:uid="{A60B902E-5467-4FE7-9F66-80C1EDACA61A}"/>
    <cellStyle name="Currency 4 4 2 7 6" xfId="16210" xr:uid="{34ED2F95-0A2F-4442-AB6C-F9A33800E411}"/>
    <cellStyle name="Currency 4 4 2 8" xfId="4951" xr:uid="{070C5DCD-F2E8-4339-A158-DD67509D6194}"/>
    <cellStyle name="Currency 4 4 2 8 2" xfId="14246" xr:uid="{18E2B826-99F8-4C7C-A55E-3ABFEFCC4102}"/>
    <cellStyle name="Currency 4 4 2 9" xfId="6699" xr:uid="{7D36F73A-72D9-4DA8-A62D-5C3412A1B7BA}"/>
    <cellStyle name="Currency 4 4 2 9 2" xfId="17079" xr:uid="{E341D44A-0501-45F4-9C3E-5483722A356E}"/>
    <cellStyle name="Currency 4 4 3" xfId="571" xr:uid="{00000000-0005-0000-0000-000092030000}"/>
    <cellStyle name="Currency 4 4 3 10" xfId="12685" xr:uid="{FEA75997-780D-472D-A3E4-56A6D8F8D8D1}"/>
    <cellStyle name="Currency 4 4 3 2" xfId="1905" xr:uid="{00000000-0005-0000-0000-000093030000}"/>
    <cellStyle name="Currency 4 4 3 2 2" xfId="3104" xr:uid="{00000000-0005-0000-0000-0000AC020000}"/>
    <cellStyle name="Currency 4 4 3 2 2 2" xfId="8184" xr:uid="{28A35267-3598-4547-B6FF-E3EA3107BCDF}"/>
    <cellStyle name="Currency 4 4 3 2 2 2 2" xfId="28853" xr:uid="{C67EC69A-2795-4635-AE3E-6A52A68182C3}"/>
    <cellStyle name="Currency 4 4 3 2 2 2 3" xfId="28467" xr:uid="{1D2F5812-0DA1-46AE-A5EC-23E1466B517C}"/>
    <cellStyle name="Currency 4 4 3 2 2 2 4" xfId="18564" xr:uid="{D286A884-068B-4F1B-B885-4ECF551E0351}"/>
    <cellStyle name="Currency 4 4 3 2 2 3" xfId="11017" xr:uid="{700160F2-40F2-48D5-9BE8-A4A1DCE89E6E}"/>
    <cellStyle name="Currency 4 4 3 2 2 3 2" xfId="21397" xr:uid="{32E4A722-FF26-4FBB-A586-1710AD22DEE3}"/>
    <cellStyle name="Currency 4 4 3 2 2 4" xfId="24461" xr:uid="{E2B1710F-D7E1-4F28-AC95-993566A223BF}"/>
    <cellStyle name="Currency 4 4 3 2 2 5" xfId="15731" xr:uid="{8A4C1AFD-8D7A-4968-B92C-20CA0B358FAF}"/>
    <cellStyle name="Currency 4 4 3 2 3" xfId="3554" xr:uid="{00000000-0005-0000-0000-000093030000}"/>
    <cellStyle name="Currency 4 4 3 2 4" xfId="5691" xr:uid="{AC107150-D7A8-43D6-A222-7FFF60EC771B}"/>
    <cellStyle name="Currency 4 4 3 2 4 2" xfId="29973" xr:uid="{C447A071-5548-47AC-88AC-3044929A90F6}"/>
    <cellStyle name="Currency 4 4 3 2 5" xfId="23788" xr:uid="{6D5A2966-DEC8-4195-9E57-33702C82F7AF}"/>
    <cellStyle name="Currency 4 4 3 2 6" xfId="13619" xr:uid="{41C66B63-F1BD-466A-91A3-EE4E189FBDC5}"/>
    <cellStyle name="Currency 4 4 3 3" xfId="1906" xr:uid="{00000000-0005-0000-0000-000094030000}"/>
    <cellStyle name="Currency 4 4 3 3 2" xfId="2695" xr:uid="{00000000-0005-0000-0000-0000AD020000}"/>
    <cellStyle name="Currency 4 4 3 3 2 2" xfId="7819" xr:uid="{F4A44545-97FC-4ABC-B0CA-0534910A0E56}"/>
    <cellStyle name="Currency 4 4 3 3 2 2 2" xfId="18199" xr:uid="{4FCEEDDB-95A9-49A5-A002-DB520D4E0F2F}"/>
    <cellStyle name="Currency 4 4 3 3 2 3" xfId="10652" xr:uid="{A00B99ED-6FFB-4878-96CC-4D02ACAF498A}"/>
    <cellStyle name="Currency 4 4 3 3 2 3 2" xfId="21032" xr:uid="{4899BC26-5703-4E8C-9F3A-C9D8141923CF}"/>
    <cellStyle name="Currency 4 4 3 3 2 4" xfId="15366" xr:uid="{B68A6950-1935-433C-9F30-5649A67CDB1F}"/>
    <cellStyle name="Currency 4 4 3 3 2 5" xfId="30452" xr:uid="{3220311B-FB69-4A21-9EA6-BA827237813C}"/>
    <cellStyle name="Currency 4 4 3 3 3" xfId="3584" xr:uid="{00000000-0005-0000-0000-000094030000}"/>
    <cellStyle name="Currency 4 4 3 3 4" xfId="5692" xr:uid="{193A20EF-0047-4A6C-B664-DEFD302C7B8D}"/>
    <cellStyle name="Currency 4 4 3 3 4 2" xfId="29914" xr:uid="{42A8928A-AD1B-4DB0-86BB-E8BF6D29469A}"/>
    <cellStyle name="Currency 4 4 3 3 5" xfId="22806" xr:uid="{D25D342D-75CA-4B2D-B80B-1365CC0697DE}"/>
    <cellStyle name="Currency 4 4 3 3 6" xfId="13110" xr:uid="{F258322D-6E49-4C94-BB42-D022721D18A1}"/>
    <cellStyle name="Currency 4 4 3 4" xfId="1904" xr:uid="{00000000-0005-0000-0000-000095030000}"/>
    <cellStyle name="Currency 4 4 3 4 2" xfId="3770" xr:uid="{07F20531-A377-448D-B2B8-5E0726E4CBB2}"/>
    <cellStyle name="Currency 4 4 3 4 2 2" xfId="8614" xr:uid="{76E14BB7-D181-41E8-B76A-F4E1F05ABA42}"/>
    <cellStyle name="Currency 4 4 3 4 2 2 2" xfId="18994" xr:uid="{E2D1C956-7BE2-4240-9848-9C0D30018986}"/>
    <cellStyle name="Currency 4 4 3 4 2 3" xfId="11447" xr:uid="{A905F953-8ED5-4CF9-95A4-615ED1708C5A}"/>
    <cellStyle name="Currency 4 4 3 4 2 3 2" xfId="21827" xr:uid="{802B883D-F7B5-4863-84E2-8110B3E7C1FB}"/>
    <cellStyle name="Currency 4 4 3 4 2 4" xfId="25972" xr:uid="{7B0FDD69-632A-4DC5-87F6-15114CCC50D2}"/>
    <cellStyle name="Currency 4 4 3 4 2 5" xfId="27419" xr:uid="{B0617012-55C5-4B9D-9146-D67D52658F3F}"/>
    <cellStyle name="Currency 4 4 3 4 2 6" xfId="16161" xr:uid="{575C6C11-3418-4007-9630-4BC7159E78AA}"/>
    <cellStyle name="Currency 4 4 3 4 3" xfId="22864" xr:uid="{1A29221E-C015-45FA-9134-C2C3C9F98B1E}"/>
    <cellStyle name="Currency 4 4 3 5" xfId="4139" xr:uid="{D4B1C4AC-16F6-4633-954B-0E0639E01914}"/>
    <cellStyle name="Currency 4 4 3 5 2" xfId="8911" xr:uid="{D7A5433B-2D57-4DA7-A6D4-3BD9D4C7D0DC}"/>
    <cellStyle name="Currency 4 4 3 5 2 2" xfId="29014" xr:uid="{EC1ADC02-8593-4A90-A032-DC0937DEC627}"/>
    <cellStyle name="Currency 4 4 3 5 2 3" xfId="26750" xr:uid="{551323B0-0D08-4463-B72F-EEF383D59218}"/>
    <cellStyle name="Currency 4 4 3 5 2 4" xfId="19291" xr:uid="{A9E9D21B-0A62-44F0-AB74-22AE5AD93639}"/>
    <cellStyle name="Currency 4 4 3 5 2 5" xfId="31021" xr:uid="{C772FF49-A530-4A0E-B7EF-F2DE775CB904}"/>
    <cellStyle name="Currency 4 4 3 5 3" xfId="11744" xr:uid="{7FB50B49-0896-451A-BBB1-938C24C33B3A}"/>
    <cellStyle name="Currency 4 4 3 5 3 2" xfId="22124" xr:uid="{AAA9B7F7-BD78-41D7-90CE-DE4F4B1FCF26}"/>
    <cellStyle name="Currency 4 4 3 5 4" xfId="25538" xr:uid="{5242B304-AD13-4A62-B493-DDBA6577F6BA}"/>
    <cellStyle name="Currency 4 4 3 5 5" xfId="16458" xr:uid="{D206A757-E919-4031-A5E0-10222AEA5ABD}"/>
    <cellStyle name="Currency 4 4 3 6" xfId="4953" xr:uid="{FA65F11D-481D-4170-8FA9-798AA2830B03}"/>
    <cellStyle name="Currency 4 4 3 6 2" xfId="27068" xr:uid="{BF1A825B-FB2D-457F-BB69-1A877B3C389E}"/>
    <cellStyle name="Currency 4 4 3 6 3" xfId="26850" xr:uid="{7A281B76-9630-499F-A6B8-7D065D0DF04C}"/>
    <cellStyle name="Currency 4 4 3 6 4" xfId="14248" xr:uid="{F93EA684-5F36-4F2A-9DA9-44F08D372E5C}"/>
    <cellStyle name="Currency 4 4 3 7" xfId="6701" xr:uid="{5212CBAC-1EE9-4989-8552-1BB543D5560E}"/>
    <cellStyle name="Currency 4 4 3 7 2" xfId="26031" xr:uid="{AE55EBFC-81F0-4FFF-A7C4-B51FE344C49E}"/>
    <cellStyle name="Currency 4 4 3 7 3" xfId="27023" xr:uid="{F22A5A6A-32A6-49E5-96B0-484D43E6094B}"/>
    <cellStyle name="Currency 4 4 3 7 4" xfId="17081" xr:uid="{4022AFF0-7B99-4C08-BBE1-DF9E77BD4DA2}"/>
    <cellStyle name="Currency 4 4 3 8" xfId="9534" xr:uid="{BC568C3D-AE73-4B82-BFB4-A38DC814868E}"/>
    <cellStyle name="Currency 4 4 3 8 2" xfId="19914" xr:uid="{F0944CF6-52BD-4779-B313-62D489AF6120}"/>
    <cellStyle name="Currency 4 4 3 9" xfId="25501" xr:uid="{F6E34D30-A59B-4D54-AD44-B7D52207DF03}"/>
    <cellStyle name="Currency 4 4 4" xfId="572" xr:uid="{00000000-0005-0000-0000-000096030000}"/>
    <cellStyle name="Currency 4 4 4 10" xfId="13620" xr:uid="{22A6E31E-BFED-4155-83F3-C6B38C339ED3}"/>
    <cellStyle name="Currency 4 4 4 2" xfId="1908" xr:uid="{00000000-0005-0000-0000-000097030000}"/>
    <cellStyle name="Currency 4 4 4 2 2" xfId="23514" xr:uid="{6C469949-B796-41B0-A72C-3324EE72B59F}"/>
    <cellStyle name="Currency 4 4 4 2 2 2" xfId="29795" xr:uid="{F7B71C15-7722-459E-8BE7-FADD50187F71}"/>
    <cellStyle name="Currency 4 4 4 2 2 2 2" xfId="30859" xr:uid="{9D9B1BB6-7F98-4579-9936-669B30E05F76}"/>
    <cellStyle name="Currency 4 4 4 2 3" xfId="23158" xr:uid="{84ACC6A3-99BA-4642-A269-125562AF4504}"/>
    <cellStyle name="Currency 4 4 4 2 4" xfId="30064" xr:uid="{1B217033-AB76-4D61-9FDE-F4F6F11BB015}"/>
    <cellStyle name="Currency 4 4 4 3" xfId="1909" xr:uid="{00000000-0005-0000-0000-000098030000}"/>
    <cellStyle name="Currency 4 4 4 4" xfId="1907" xr:uid="{00000000-0005-0000-0000-000099030000}"/>
    <cellStyle name="Currency 4 4 4 5" xfId="4430" xr:uid="{85B45310-3D57-4A81-877C-479B1DFC9977}"/>
    <cellStyle name="Currency 4 4 4 5 2" xfId="9202" xr:uid="{2BBECCD9-6495-43AF-86E0-81F64B2A7737}"/>
    <cellStyle name="Currency 4 4 4 5 2 2" xfId="19582" xr:uid="{23BF737A-2D23-4F63-9F38-0B7BFF6210B1}"/>
    <cellStyle name="Currency 4 4 4 5 2 3" xfId="31096" xr:uid="{922E07EA-F204-451A-9C0B-BC8E8926C35D}"/>
    <cellStyle name="Currency 4 4 4 5 2 4" xfId="30858" xr:uid="{301E1222-4E62-42A9-A362-C26BC40FFCB3}"/>
    <cellStyle name="Currency 4 4 4 5 3" xfId="12035" xr:uid="{2444FECE-BC68-423D-839C-5CE3B4F9BC1B}"/>
    <cellStyle name="Currency 4 4 4 5 3 2" xfId="22415" xr:uid="{58EF8FE6-53F6-4028-B2BB-75F236249CBD}"/>
    <cellStyle name="Currency 4 4 4 5 4" xfId="16749" xr:uid="{B558872C-317E-4B14-AB9F-874B55B2F5C5}"/>
    <cellStyle name="Currency 4 4 4 6" xfId="4954" xr:uid="{18ABB6A8-C403-456C-98F4-0EE04349E584}"/>
    <cellStyle name="Currency 4 4 4 6 2" xfId="14249" xr:uid="{58E46FBB-755C-4FB2-A35F-47E549F0BD49}"/>
    <cellStyle name="Currency 4 4 4 7" xfId="6702" xr:uid="{596064E9-A3D6-4168-8E40-533C5FE5261B}"/>
    <cellStyle name="Currency 4 4 4 7 2" xfId="17082" xr:uid="{4EDFE94E-D8DB-4C33-9E32-6E6954FC7DB2}"/>
    <cellStyle name="Currency 4 4 4 8" xfId="9535" xr:uid="{7E8CFD0C-E04E-4D79-A5B5-E36825FD963E}"/>
    <cellStyle name="Currency 4 4 4 8 2" xfId="19915" xr:uid="{D344D597-610C-4218-9B56-5A1108029B26}"/>
    <cellStyle name="Currency 4 4 4 9" xfId="22776" xr:uid="{273C5658-5482-4CBD-8210-7DC046A9AB81}"/>
    <cellStyle name="Currency 4 4 5" xfId="1910" xr:uid="{00000000-0005-0000-0000-00009A030000}"/>
    <cellStyle name="Currency 4 4 5 2" xfId="2884" xr:uid="{00000000-0005-0000-0000-0000AF020000}"/>
    <cellStyle name="Currency 4 4 5 2 2" xfId="8001" xr:uid="{E706C878-2C34-422A-A8A0-D864701A29BC}"/>
    <cellStyle name="Currency 4 4 5 2 2 2" xfId="26459" xr:uid="{8F6912E3-A45B-4771-8C84-42F8D99A8E39}"/>
    <cellStyle name="Currency 4 4 5 2 2 2 2" xfId="31177" xr:uid="{E6ECC9DB-DC28-467B-B7F1-CDE8E720F8D3}"/>
    <cellStyle name="Currency 4 4 5 2 2 2 3" xfId="30860" xr:uid="{8A1F00C7-AFCE-4683-94ED-A78DC54E07F5}"/>
    <cellStyle name="Currency 4 4 5 2 2 3" xfId="28363" xr:uid="{3E644810-A0E0-49AF-9121-6E0D617C9F9B}"/>
    <cellStyle name="Currency 4 4 5 2 2 4" xfId="18381" xr:uid="{48D5BEDA-330E-4BCC-B7F7-1F58EFDF3FAB}"/>
    <cellStyle name="Currency 4 4 5 2 3" xfId="10834" xr:uid="{8385A4A4-CAE6-464C-8D6D-09A97C966A1D}"/>
    <cellStyle name="Currency 4 4 5 2 3 2" xfId="21214" xr:uid="{2D781732-0962-4F77-983C-1CDD76FA6BB9}"/>
    <cellStyle name="Currency 4 4 5 2 4" xfId="25204" xr:uid="{4BA2EDA2-92EE-40D3-8CD0-5982FF26CE6C}"/>
    <cellStyle name="Currency 4 4 5 2 5" xfId="15548" xr:uid="{6D334121-FCC4-4222-AF17-882F68418372}"/>
    <cellStyle name="Currency 4 4 5 3" xfId="3560" xr:uid="{00000000-0005-0000-0000-00009A030000}"/>
    <cellStyle name="Currency 4 4 5 4" xfId="5693" xr:uid="{185473FA-8510-43D0-BF8C-2C41F88C632B}"/>
    <cellStyle name="Currency 4 4 5 4 2" xfId="29849" xr:uid="{53673545-98E4-4DAE-8363-8BC88BF5941E}"/>
    <cellStyle name="Currency 4 4 5 5" xfId="22972" xr:uid="{C3CB335E-5D79-45F9-AA49-2C67A54AC125}"/>
    <cellStyle name="Currency 4 4 5 6" xfId="13383" xr:uid="{E33E0FD3-8ACA-447C-B22D-09D67C881F8C}"/>
    <cellStyle name="Currency 4 4 6" xfId="1911" xr:uid="{00000000-0005-0000-0000-00009B030000}"/>
    <cellStyle name="Currency 4 4 6 2" xfId="2450" xr:uid="{00000000-0005-0000-0000-0000B0020000}"/>
    <cellStyle name="Currency 4 4 6 2 2" xfId="7575" xr:uid="{8C7E1CB5-24B2-4C06-B574-3CCF8E4D4FAF}"/>
    <cellStyle name="Currency 4 4 6 2 2 2" xfId="17955" xr:uid="{6A488EF1-40BC-410B-A9DD-E4DD703411B9}"/>
    <cellStyle name="Currency 4 4 6 2 3" xfId="10408" xr:uid="{2C895468-9D6B-45DE-9B6E-63DB10E7354C}"/>
    <cellStyle name="Currency 4 4 6 2 3 2" xfId="20788" xr:uid="{04CD12E1-4B0D-4532-9DDB-BE35C5B28512}"/>
    <cellStyle name="Currency 4 4 6 2 4" xfId="27416" xr:uid="{D1E79319-E313-4D2C-9D9E-08BDF44ED27D}"/>
    <cellStyle name="Currency 4 4 6 2 5" xfId="26268" xr:uid="{1AE1D3C1-28D4-4D37-86B0-3452ECD9B6AA}"/>
    <cellStyle name="Currency 4 4 6 2 6" xfId="15122" xr:uid="{C20D0B3A-B542-4016-967C-E7A10907E596}"/>
    <cellStyle name="Currency 4 4 6 3" xfId="3592" xr:uid="{00000000-0005-0000-0000-00009B030000}"/>
    <cellStyle name="Currency 4 4 6 4" xfId="5694" xr:uid="{2C0CC53D-152E-44E5-AED9-191AC3BD2EEB}"/>
    <cellStyle name="Currency 4 4 6 4 2" xfId="29860" xr:uid="{349FD21A-67D9-40B3-8E31-F2333293EFC2}"/>
    <cellStyle name="Currency 4 4 6 5" xfId="25350" xr:uid="{8FD0F9DD-B8DA-44AE-86E7-B484DD0FA26C}"/>
    <cellStyle name="Currency 4 4 6 6" xfId="12838" xr:uid="{AD2A135C-E052-4007-9C51-0C179C5E7320}"/>
    <cellStyle name="Currency 4 4 7" xfId="1897" xr:uid="{00000000-0005-0000-0000-00009C030000}"/>
    <cellStyle name="Currency 4 4 7 2" xfId="2204" xr:uid="{00000000-0005-0000-0000-0000A4020000}"/>
    <cellStyle name="Currency 4 4 7 2 2" xfId="7331" xr:uid="{62EF3B49-9C3F-4DB0-8470-22FF7A1A9DB0}"/>
    <cellStyle name="Currency 4 4 7 2 2 2" xfId="17711" xr:uid="{8274FE90-26AD-47D5-B025-2D6ABB711C56}"/>
    <cellStyle name="Currency 4 4 7 2 3" xfId="10164" xr:uid="{080EBF57-24D2-4B02-8980-3C5D00F55BB7}"/>
    <cellStyle name="Currency 4 4 7 2 3 2" xfId="20544" xr:uid="{0372398F-1696-4722-9F52-2C7BF476EABC}"/>
    <cellStyle name="Currency 4 4 7 2 4" xfId="27694" xr:uid="{260BCC71-9ADF-41F7-9F7F-8DDE0748C47A}"/>
    <cellStyle name="Currency 4 4 7 2 5" xfId="26532" xr:uid="{CD9566BE-C759-4FE2-8BFE-14AD9676A026}"/>
    <cellStyle name="Currency 4 4 7 2 6" xfId="14878" xr:uid="{70853DB0-5ABB-4046-A264-8072BB939B1E}"/>
    <cellStyle name="Currency 4 4 7 3" xfId="3550" xr:uid="{00000000-0005-0000-0000-00009C030000}"/>
    <cellStyle name="Currency 4 4 7 4" xfId="23996" xr:uid="{3627A03A-4482-445B-90C3-B16E8F917721}"/>
    <cellStyle name="Currency 4 4 8" xfId="3884" xr:uid="{8F492FEB-DD26-4D92-B639-56080C96DAD0}"/>
    <cellStyle name="Currency 4 4 8 2" xfId="8716" xr:uid="{DAD2360B-067F-4D07-A858-480B67333D2B}"/>
    <cellStyle name="Currency 4 4 8 2 2" xfId="19096" xr:uid="{C7898B95-E082-451B-B2EC-50C3150B9BA5}"/>
    <cellStyle name="Currency 4 4 8 3" xfId="11549" xr:uid="{5D0C0B8C-1995-4240-B3F9-561A2014C994}"/>
    <cellStyle name="Currency 4 4 8 3 2" xfId="21929" xr:uid="{EE1C25E8-167D-4C7C-B018-6839FBE69164}"/>
    <cellStyle name="Currency 4 4 8 4" xfId="26449" xr:uid="{82287D56-B02D-4F68-B9A6-64009DFF896E}"/>
    <cellStyle name="Currency 4 4 8 5" xfId="28737" xr:uid="{F831583E-FE89-4A56-8161-10A6D8C24FD3}"/>
    <cellStyle name="Currency 4 4 8 6" xfId="16263" xr:uid="{30ACCFBB-EB86-4E6F-8833-07FD0F8ACD5B}"/>
    <cellStyle name="Currency 4 4 9" xfId="4950" xr:uid="{CDC5A57C-39E3-4F44-8543-1AF3DDF56F13}"/>
    <cellStyle name="Currency 4 4 9 2" xfId="26486" xr:uid="{B2BCE877-50E5-41D9-B7EB-2E62128CFE4F}"/>
    <cellStyle name="Currency 4 4 9 3" xfId="28379" xr:uid="{B9AD3C45-5151-45F4-9C1E-9B37CB2D1074}"/>
    <cellStyle name="Currency 4 4 9 4" xfId="14245" xr:uid="{8E423349-87EE-42D6-AED9-9F1C41279132}"/>
    <cellStyle name="Currency 4 5" xfId="573" xr:uid="{00000000-0005-0000-0000-00009D030000}"/>
    <cellStyle name="Currency 4 5 10" xfId="6703" xr:uid="{96D8005A-5D5D-4F79-BBBF-7E5CB28B4B4F}"/>
    <cellStyle name="Currency 4 5 10 2" xfId="17083" xr:uid="{81F424D6-4264-4E30-BEB1-0817CD168E12}"/>
    <cellStyle name="Currency 4 5 11" xfId="9536" xr:uid="{3F991DD6-16B1-4177-928C-BAF66C83B4F2}"/>
    <cellStyle name="Currency 4 5 11 2" xfId="19916" xr:uid="{A7B41CDA-B897-4123-A170-00939D138172}"/>
    <cellStyle name="Currency 4 5 12" xfId="23112" xr:uid="{E500777F-BE40-4CCF-A9CD-C9040D92E351}"/>
    <cellStyle name="Currency 4 5 13" xfId="12528" xr:uid="{1D7A1179-43DD-4B78-BF9D-06270AD4081B}"/>
    <cellStyle name="Currency 4 5 2" xfId="574" xr:uid="{00000000-0005-0000-0000-00009E030000}"/>
    <cellStyle name="Currency 4 5 2 10" xfId="24625" xr:uid="{936AD911-D8C4-43A4-826C-E4A0CEE467A1}"/>
    <cellStyle name="Currency 4 5 2 11" xfId="12686" xr:uid="{3BE07639-9D6E-46C0-8899-0CFA846D1B4E}"/>
    <cellStyle name="Currency 4 5 2 2" xfId="575" xr:uid="{00000000-0005-0000-0000-00009F030000}"/>
    <cellStyle name="Currency 4 5 2 2 2" xfId="1915" xr:uid="{00000000-0005-0000-0000-0000A0030000}"/>
    <cellStyle name="Currency 4 5 2 2 2 2" xfId="25698" xr:uid="{4DA1172A-F308-41C1-8CF1-3AFF6E52A4D0}"/>
    <cellStyle name="Currency 4 5 2 2 2 2 2" xfId="29814" xr:uid="{54AEC88B-7641-4033-8E17-654214DB9AAB}"/>
    <cellStyle name="Currency 4 5 2 2 2 2 2 2" xfId="30862" xr:uid="{7381C2EE-3CA1-46AD-B6E8-34B86631DCC2}"/>
    <cellStyle name="Currency 4 5 2 2 2 3" xfId="25549" xr:uid="{28F1393C-3413-4434-818B-1BEA030FD1C4}"/>
    <cellStyle name="Currency 4 5 2 2 2 4" xfId="30065" xr:uid="{0B5255B4-B7A2-4EE0-89D0-EB53C585A7A2}"/>
    <cellStyle name="Currency 4 5 2 2 3" xfId="1916" xr:uid="{00000000-0005-0000-0000-0000A1030000}"/>
    <cellStyle name="Currency 4 5 2 2 3 2" xfId="28278" xr:uid="{50B40CE8-5CD9-417B-992B-76488973FBEE}"/>
    <cellStyle name="Currency 4 5 2 2 3 3" xfId="27748" xr:uid="{8C12FD05-3DB0-4D9C-B5B8-A93CD492E9A2}"/>
    <cellStyle name="Currency 4 5 2 2 4" xfId="1914" xr:uid="{00000000-0005-0000-0000-0000A2030000}"/>
    <cellStyle name="Currency 4 5 2 2 5" xfId="4957" xr:uid="{06F5503A-5501-48DF-AE79-3F46F4403A51}"/>
    <cellStyle name="Currency 4 5 2 2 5 2" xfId="28397" xr:uid="{6F744894-9EB6-451C-8783-B144588227CA}"/>
    <cellStyle name="Currency 4 5 2 2 5 2 2" xfId="31205" xr:uid="{D619C706-0816-463B-AC58-19A8A3D29D53}"/>
    <cellStyle name="Currency 4 5 2 2 5 2 3" xfId="30861" xr:uid="{B367D80E-8DFE-4B0E-B803-BCECA40AD35A}"/>
    <cellStyle name="Currency 4 5 2 2 5 3" xfId="26343" xr:uid="{DD6A66B5-B137-407F-9C2F-621CDB3F8CC8}"/>
    <cellStyle name="Currency 4 5 2 2 5 4" xfId="14252" xr:uid="{D83F280C-9B11-4050-AC8A-E67693348519}"/>
    <cellStyle name="Currency 4 5 2 2 6" xfId="6705" xr:uid="{EE93D6B9-B3EB-4524-A2EE-0312B0817817}"/>
    <cellStyle name="Currency 4 5 2 2 6 2" xfId="17085" xr:uid="{53293CAC-3243-4905-A96F-0BE3DAB1F405}"/>
    <cellStyle name="Currency 4 5 2 2 7" xfId="9538" xr:uid="{EBBCB11B-E385-46E9-9E80-D9F72677C98A}"/>
    <cellStyle name="Currency 4 5 2 2 7 2" xfId="19918" xr:uid="{F9E1AEC7-09F0-49FB-96CF-0604B4EEA2D1}"/>
    <cellStyle name="Currency 4 5 2 2 8" xfId="24940" xr:uid="{3AB8780B-A800-4DD5-8250-85632D3B4D59}"/>
    <cellStyle name="Currency 4 5 2 2 9" xfId="13621" xr:uid="{A648DF40-1D57-43EF-902C-77D60F3FB356}"/>
    <cellStyle name="Currency 4 5 2 3" xfId="1917" xr:uid="{00000000-0005-0000-0000-0000A3030000}"/>
    <cellStyle name="Currency 4 5 2 3 2" xfId="2696" xr:uid="{00000000-0005-0000-0000-0000B4020000}"/>
    <cellStyle name="Currency 4 5 2 3 2 2" xfId="7820" xr:uid="{67C18852-F72D-450B-B688-FF3BB6681BEB}"/>
    <cellStyle name="Currency 4 5 2 3 2 2 2" xfId="18200" xr:uid="{6B9144A4-11AF-4880-AF7A-EFF01DABC516}"/>
    <cellStyle name="Currency 4 5 2 3 2 3" xfId="10653" xr:uid="{DACA02BB-B318-4FFD-A752-9E48C2216722}"/>
    <cellStyle name="Currency 4 5 2 3 2 3 2" xfId="21033" xr:uid="{E723C75D-F9F7-4F0C-B47B-9E2213D69722}"/>
    <cellStyle name="Currency 4 5 2 3 2 4" xfId="15367" xr:uid="{B860F650-DF92-412F-A990-63AF6856B0E9}"/>
    <cellStyle name="Currency 4 5 2 3 2 5" xfId="30453" xr:uid="{355E64D1-2E56-48F9-84A3-D2E0274B7114}"/>
    <cellStyle name="Currency 4 5 2 3 3" xfId="3675" xr:uid="{00000000-0005-0000-0000-0000A3030000}"/>
    <cellStyle name="Currency 4 5 2 3 4" xfId="5695" xr:uid="{0CD193E0-BEC1-4BF2-9788-987F9986CB96}"/>
    <cellStyle name="Currency 4 5 2 3 4 2" xfId="29759" xr:uid="{99F86FCC-1A9F-4D57-BA3E-48351CE66BC9}"/>
    <cellStyle name="Currency 4 5 2 3 5" xfId="25187" xr:uid="{125BE751-1BD6-47F7-842E-CEBBAC01888C}"/>
    <cellStyle name="Currency 4 5 2 3 6" xfId="13112" xr:uid="{21994009-8AC5-412E-B726-0E1FDA509878}"/>
    <cellStyle name="Currency 4 5 2 4" xfId="1918" xr:uid="{00000000-0005-0000-0000-0000A4030000}"/>
    <cellStyle name="Currency 4 5 2 4 2" xfId="4631" xr:uid="{BA18F28B-B30E-475A-A9D3-122AB6CEE39E}"/>
    <cellStyle name="Currency 4 5 2 4 2 2" xfId="9398" xr:uid="{9A68ECEB-8860-4DAC-A876-F0FFE7E1EBBD}"/>
    <cellStyle name="Currency 4 5 2 4 2 2 2" xfId="19778" xr:uid="{3A8E03A7-588B-4FE6-96FE-51678034FA98}"/>
    <cellStyle name="Currency 4 5 2 4 2 2 3" xfId="31107" xr:uid="{49C92F80-9083-4A60-A898-B9E99DF67213}"/>
    <cellStyle name="Currency 4 5 2 4 2 2 4" xfId="30863" xr:uid="{6CEECFC6-3451-4ABE-A9DF-E8C6F4B15275}"/>
    <cellStyle name="Currency 4 5 2 4 2 3" xfId="12231" xr:uid="{8EC2CF1B-DDA4-40E6-82CF-831E173360E4}"/>
    <cellStyle name="Currency 4 5 2 4 2 3 2" xfId="22611" xr:uid="{6B75FAE7-0EB2-4AF6-90E3-7863B23C4EC5}"/>
    <cellStyle name="Currency 4 5 2 4 2 4" xfId="27723" xr:uid="{21ADC332-137F-4210-8E5E-06BFA4605AD4}"/>
    <cellStyle name="Currency 4 5 2 4 2 5" xfId="28414" xr:uid="{4D589DCE-7D71-4DC6-8C8F-0F643AD2B7CC}"/>
    <cellStyle name="Currency 4 5 2 4 2 6" xfId="16945" xr:uid="{735BD329-52F2-4E9F-8861-1305BAC1A1BF}"/>
    <cellStyle name="Currency 4 5 2 4 3" xfId="22665" xr:uid="{B1B04259-86DC-4B25-824F-1D24D88090AB}"/>
    <cellStyle name="Currency 4 5 2 4 3 2" xfId="29916" xr:uid="{5BBE9C94-0D99-4B58-8FC7-D89D9325D11D}"/>
    <cellStyle name="Currency 4 5 2 4 4" xfId="30027" xr:uid="{9967B865-BEDC-4A63-801B-5525C2EDC36C}"/>
    <cellStyle name="Currency 4 5 2 5" xfId="1913" xr:uid="{00000000-0005-0000-0000-0000A5030000}"/>
    <cellStyle name="Currency 4 5 2 5 2" xfId="24046" xr:uid="{0D05523D-B528-4033-A555-6E964F1AABAC}"/>
    <cellStyle name="Currency 4 5 2 5 3" xfId="25821" xr:uid="{F99162FC-7F1B-4FCA-89F8-447E787AAD95}"/>
    <cellStyle name="Currency 4 5 2 6" xfId="4140" xr:uid="{50D9385E-5919-4685-9204-577765CC4A3B}"/>
    <cellStyle name="Currency 4 5 2 6 2" xfId="8912" xr:uid="{AEBA6F39-5836-428B-9617-79274402EF9A}"/>
    <cellStyle name="Currency 4 5 2 6 2 2" xfId="19292" xr:uid="{2F0A757F-31C8-4EED-B23D-7F988BF96807}"/>
    <cellStyle name="Currency 4 5 2 6 3" xfId="11745" xr:uid="{E263A163-386C-412B-BA71-3CDC89A52DAA}"/>
    <cellStyle name="Currency 4 5 2 6 3 2" xfId="22125" xr:uid="{528AAB7A-FF20-4760-844E-90D0F881E7A4}"/>
    <cellStyle name="Currency 4 5 2 6 4" xfId="27902" xr:uid="{5DC743F1-2CEC-4105-92A1-374C9B082498}"/>
    <cellStyle name="Currency 4 5 2 6 5" xfId="27780" xr:uid="{6B6A6791-AA8B-4932-B61E-E7194F5E38FA}"/>
    <cellStyle name="Currency 4 5 2 6 6" xfId="16459" xr:uid="{EB6EFB00-28D2-4BD3-ADF9-75B56417D836}"/>
    <cellStyle name="Currency 4 5 2 7" xfId="4956" xr:uid="{FF155009-9AE8-472A-9786-1C5CC368329D}"/>
    <cellStyle name="Currency 4 5 2 7 2" xfId="27017" xr:uid="{1795F53F-CF1C-4045-9A4C-F0F3A2201498}"/>
    <cellStyle name="Currency 4 5 2 7 3" xfId="26115" xr:uid="{F40AD9EC-DE66-45CF-B0E2-400E0AE4591C}"/>
    <cellStyle name="Currency 4 5 2 7 4" xfId="14251" xr:uid="{50F566A2-5536-4CA9-B693-1925A58069AE}"/>
    <cellStyle name="Currency 4 5 2 8" xfId="6704" xr:uid="{1EDC8D52-5429-4EA0-BC30-B850169953D7}"/>
    <cellStyle name="Currency 4 5 2 8 2" xfId="17084" xr:uid="{18CDBB35-502C-46D6-A711-7757F3F93718}"/>
    <cellStyle name="Currency 4 5 2 9" xfId="9537" xr:uid="{2E013ABA-A669-4820-9CC5-6735C91F7EA0}"/>
    <cellStyle name="Currency 4 5 2 9 2" xfId="19917" xr:uid="{5FEF1FDC-1A94-4A05-910B-3E5D62136936}"/>
    <cellStyle name="Currency 4 5 3" xfId="576" xr:uid="{00000000-0005-0000-0000-0000A6030000}"/>
    <cellStyle name="Currency 4 5 3 10" xfId="13622" xr:uid="{334D3E92-60E7-42E3-8CC0-E74FC9A43C56}"/>
    <cellStyle name="Currency 4 5 3 2" xfId="1920" xr:uid="{00000000-0005-0000-0000-0000A7030000}"/>
    <cellStyle name="Currency 4 5 3 2 2" xfId="23943" xr:uid="{AAF0F971-3028-4122-875F-31812B9A5C10}"/>
    <cellStyle name="Currency 4 5 3 2 2 2" xfId="29817" xr:uid="{4B3D4FBF-846C-4EAB-8330-290E50CB5918}"/>
    <cellStyle name="Currency 4 5 3 2 2 2 2" xfId="30865" xr:uid="{56E3ECBD-CC6C-4809-A0CF-27A26DF84B37}"/>
    <cellStyle name="Currency 4 5 3 2 3" xfId="25619" xr:uid="{CE950C91-DA13-4A1B-A20A-059D6EE2D92A}"/>
    <cellStyle name="Currency 4 5 3 2 3 2" xfId="26036" xr:uid="{BE3BCC2F-6352-4B40-AC21-B009231F1344}"/>
    <cellStyle name="Currency 4 5 3 2 4" xfId="30066" xr:uid="{B604ADA6-9D95-4C24-AA2C-55BB6B9DA913}"/>
    <cellStyle name="Currency 4 5 3 3" xfId="1921" xr:uid="{00000000-0005-0000-0000-0000A8030000}"/>
    <cellStyle name="Currency 4 5 3 4" xfId="1919" xr:uid="{00000000-0005-0000-0000-0000A9030000}"/>
    <cellStyle name="Currency 4 5 3 4 2" xfId="22935" xr:uid="{71B5603C-6766-4D0C-B1CC-BB0C74847168}"/>
    <cellStyle name="Currency 4 5 3 4 3" xfId="23188" xr:uid="{1205E03B-BC6A-4DE9-88A4-2BEF1DEAC256}"/>
    <cellStyle name="Currency 4 5 3 5" xfId="4431" xr:uid="{3AA8AD3D-7C60-4403-BB09-DDF91B3CAE59}"/>
    <cellStyle name="Currency 4 5 3 5 2" xfId="9203" xr:uid="{A3A5C4BF-1097-4467-8467-E6868B8BA4F4}"/>
    <cellStyle name="Currency 4 5 3 5 2 2" xfId="19583" xr:uid="{49F42FB0-91CB-458C-A7D4-235AF0A55179}"/>
    <cellStyle name="Currency 4 5 3 5 2 3" xfId="31097" xr:uid="{33326015-762D-4E88-83D4-A64BE6A0CC24}"/>
    <cellStyle name="Currency 4 5 3 5 2 4" xfId="30864" xr:uid="{F643D74F-7AFF-4B03-A864-927FA527D96F}"/>
    <cellStyle name="Currency 4 5 3 5 3" xfId="12036" xr:uid="{E00CD68C-A290-4DB5-A1CF-3644D0747AC5}"/>
    <cellStyle name="Currency 4 5 3 5 3 2" xfId="22416" xr:uid="{E84E2549-6431-44F9-B607-FBBBD1DC9327}"/>
    <cellStyle name="Currency 4 5 3 5 4" xfId="28381" xr:uid="{0F213479-C7BF-460B-921C-9BF2F16D4990}"/>
    <cellStyle name="Currency 4 5 3 5 5" xfId="28281" xr:uid="{22548A9C-4DD8-41F0-A41C-723D58FD4503}"/>
    <cellStyle name="Currency 4 5 3 5 6" xfId="16750" xr:uid="{52FEF294-8412-4EB3-8765-5D8BDE2BE71D}"/>
    <cellStyle name="Currency 4 5 3 6" xfId="4958" xr:uid="{761BB72E-4A93-4F6D-952A-D789235B3BEF}"/>
    <cellStyle name="Currency 4 5 3 6 2" xfId="25856" xr:uid="{CC96E5FE-101D-49B5-AFF2-F0D67BAF3B1D}"/>
    <cellStyle name="Currency 4 5 3 6 3" xfId="25957" xr:uid="{2BE1B934-0731-458E-BBB0-C55DFA45F7BC}"/>
    <cellStyle name="Currency 4 5 3 6 4" xfId="14253" xr:uid="{8405B132-7A1C-4C01-9D7B-5EB24C9806D1}"/>
    <cellStyle name="Currency 4 5 3 7" xfId="6706" xr:uid="{E097C61D-B8A4-4BA3-A749-1FB076D1944C}"/>
    <cellStyle name="Currency 4 5 3 7 2" xfId="17086" xr:uid="{A011E640-EF48-4A1F-8560-DE3E220E899D}"/>
    <cellStyle name="Currency 4 5 3 8" xfId="9539" xr:uid="{AC37EC65-F8CF-42B4-8DC6-FADD287AB63E}"/>
    <cellStyle name="Currency 4 5 3 8 2" xfId="19919" xr:uid="{C869296A-CF30-471C-9C5F-F51BBB60F5C0}"/>
    <cellStyle name="Currency 4 5 3 9" xfId="23967" xr:uid="{F443B76C-96A1-45EC-9AFC-26C101FCEB45}"/>
    <cellStyle name="Currency 4 5 4" xfId="577" xr:uid="{00000000-0005-0000-0000-0000AA030000}"/>
    <cellStyle name="Currency 4 5 4 2" xfId="1923" xr:uid="{00000000-0005-0000-0000-0000AB030000}"/>
    <cellStyle name="Currency 4 5 4 2 2" xfId="24662" xr:uid="{263B1B22-114C-495E-9350-2ABE6490124D}"/>
    <cellStyle name="Currency 4 5 4 2 2 2" xfId="29801" xr:uid="{C804928D-1D33-4538-9314-49B044D66F42}"/>
    <cellStyle name="Currency 4 5 4 2 2 2 2" xfId="30867" xr:uid="{B0C9A63D-7494-4D52-8251-421A392B421C}"/>
    <cellStyle name="Currency 4 5 4 2 3" xfId="24066" xr:uid="{0D856946-7117-49EA-AC01-0064A38C42CE}"/>
    <cellStyle name="Currency 4 5 4 2 4" xfId="30043" xr:uid="{EEFDFB76-2D08-40FB-A6B7-3476F3E82C64}"/>
    <cellStyle name="Currency 4 5 4 3" xfId="1924" xr:uid="{00000000-0005-0000-0000-0000AC030000}"/>
    <cellStyle name="Currency 4 5 4 4" xfId="1922" xr:uid="{00000000-0005-0000-0000-0000AD030000}"/>
    <cellStyle name="Currency 4 5 4 5" xfId="4959" xr:uid="{87419F56-CBBC-4EC5-A5FA-A3AF979B0915}"/>
    <cellStyle name="Currency 4 5 4 5 2" xfId="14254" xr:uid="{8C5EB694-52CC-490F-B3E9-4913D21D4D43}"/>
    <cellStyle name="Currency 4 5 4 5 2 2" xfId="31118" xr:uid="{599ACB9C-A937-47CA-9D0F-C4AB326FB162}"/>
    <cellStyle name="Currency 4 5 4 5 2 3" xfId="30866" xr:uid="{E8603F16-F09A-4E09-9D28-44B44FEF8439}"/>
    <cellStyle name="Currency 4 5 4 6" xfId="6707" xr:uid="{1798A0C3-0F0E-4A89-8589-844DF65E9F42}"/>
    <cellStyle name="Currency 4 5 4 6 2" xfId="17087" xr:uid="{D3FD206B-DAD5-4DAA-A970-AB8DDC53341A}"/>
    <cellStyle name="Currency 4 5 4 7" xfId="9540" xr:uid="{34AC5E68-4DFB-4911-BF94-7C4459F2FB46}"/>
    <cellStyle name="Currency 4 5 4 7 2" xfId="19920" xr:uid="{1F244D45-9C5C-42D4-8B24-CE2D3F89822F}"/>
    <cellStyle name="Currency 4 5 4 8" xfId="22684" xr:uid="{4C3C79CF-25CE-4C16-9BB0-1769F28B1B20}"/>
    <cellStyle name="Currency 4 5 4 9" xfId="13384" xr:uid="{E635F5DB-2E3E-441B-8400-72BF51338561}"/>
    <cellStyle name="Currency 4 5 5" xfId="1925" xr:uid="{00000000-0005-0000-0000-0000AE030000}"/>
    <cellStyle name="Currency 4 5 5 2" xfId="2510" xr:uid="{00000000-0005-0000-0000-0000B7020000}"/>
    <cellStyle name="Currency 4 5 5 2 2" xfId="7635" xr:uid="{4D22E8A7-EB57-45C4-8DF7-78D97C020D56}"/>
    <cellStyle name="Currency 4 5 5 2 2 2" xfId="18015" xr:uid="{BA4C1423-C482-4431-9131-04E1CC4EBD81}"/>
    <cellStyle name="Currency 4 5 5 2 3" xfId="10468" xr:uid="{01F0FA39-D08C-48DA-938C-69F3BAC55A8E}"/>
    <cellStyle name="Currency 4 5 5 2 3 2" xfId="20848" xr:uid="{A02A1E62-6C59-45F9-97D0-856E7E73EC12}"/>
    <cellStyle name="Currency 4 5 5 2 4" xfId="15182" xr:uid="{96FC25C0-6B7E-46EA-8430-CD9F99FE003C}"/>
    <cellStyle name="Currency 4 5 5 2 5" xfId="30454" xr:uid="{D1D92241-B440-4161-9AD3-507B6B28F8E2}"/>
    <cellStyle name="Currency 4 5 5 3" xfId="3686" xr:uid="{00000000-0005-0000-0000-0000AE030000}"/>
    <cellStyle name="Currency 4 5 5 4" xfId="5696" xr:uid="{87D1524C-BFE7-422B-B989-9D522BADBCA1}"/>
    <cellStyle name="Currency 4 5 5 4 2" xfId="29850" xr:uid="{866D774B-6445-4880-8BA7-0099CB8DF3AA}"/>
    <cellStyle name="Currency 4 5 5 5" xfId="22724" xr:uid="{EF4411FA-DFA8-451D-B7E7-839389F36923}"/>
    <cellStyle name="Currency 4 5 5 6" xfId="12898" xr:uid="{C5E1F394-9FDA-44B8-BAB0-E2548220D597}"/>
    <cellStyle name="Currency 4 5 6" xfId="1926" xr:uid="{00000000-0005-0000-0000-0000AF030000}"/>
    <cellStyle name="Currency 4 5 6 2" xfId="2296" xr:uid="{00000000-0005-0000-0000-0000B1020000}"/>
    <cellStyle name="Currency 4 5 6 2 2" xfId="7423" xr:uid="{27282295-7FE3-42E8-957D-24B26439D840}"/>
    <cellStyle name="Currency 4 5 6 2 2 2" xfId="17803" xr:uid="{8C24B4EF-0358-4F54-A912-98B5E3379049}"/>
    <cellStyle name="Currency 4 5 6 2 3" xfId="10256" xr:uid="{FDFC2E07-E644-4F02-BCB8-66A9F1B8790E}"/>
    <cellStyle name="Currency 4 5 6 2 3 2" xfId="20636" xr:uid="{1A61F4DB-4348-4174-B239-F5DF689F2EE0}"/>
    <cellStyle name="Currency 4 5 6 2 4" xfId="27455" xr:uid="{B9F256C9-BCCC-4534-8886-D9B3C7D21615}"/>
    <cellStyle name="Currency 4 5 6 2 5" xfId="28510" xr:uid="{73746A97-BD3D-47E7-A938-B4DCC51B3BDF}"/>
    <cellStyle name="Currency 4 5 6 2 6" xfId="14970" xr:uid="{CAE99062-2993-4F26-AC84-E97E092E225E}"/>
    <cellStyle name="Currency 4 5 6 3" xfId="2049" xr:uid="{00000000-0005-0000-0000-0000AF030000}"/>
    <cellStyle name="Currency 4 5 6 4" xfId="24323" xr:uid="{E848D214-C233-4FDB-AA84-DF3F125B0AE0}"/>
    <cellStyle name="Currency 4 5 6 4 2" xfId="29872" xr:uid="{AB0F7101-5019-4E1F-BD3B-6E1E7DC5302C}"/>
    <cellStyle name="Currency 4 5 6 5" xfId="30002" xr:uid="{8A598608-F3B4-41BB-B471-9AEA4AC2105B}"/>
    <cellStyle name="Currency 4 5 7" xfId="1912" xr:uid="{00000000-0005-0000-0000-0000B0030000}"/>
    <cellStyle name="Currency 4 5 7 2" xfId="25774" xr:uid="{E7C99D6A-38BF-4E4B-8018-AFD0CBFA99FB}"/>
    <cellStyle name="Currency 4 5 7 3" xfId="24240" xr:uid="{76B8FB3E-46A1-4D15-A448-AE8DEDB8CB73}"/>
    <cellStyle name="Currency 4 5 8" xfId="3885" xr:uid="{BB75FD07-1C78-4151-9DF4-68E424D3C4F2}"/>
    <cellStyle name="Currency 4 5 8 2" xfId="8717" xr:uid="{DD397074-4919-4D6A-A38A-F372E30130F0}"/>
    <cellStyle name="Currency 4 5 8 2 2" xfId="19097" xr:uid="{DEB98FC7-18DE-4F8A-97A3-431584117BB8}"/>
    <cellStyle name="Currency 4 5 8 3" xfId="11550" xr:uid="{359770BD-143E-4F4F-AA98-5F7305CF618B}"/>
    <cellStyle name="Currency 4 5 8 3 2" xfId="21930" xr:uid="{E66B9320-DBDD-445D-8DE7-4A10CDECB151}"/>
    <cellStyle name="Currency 4 5 8 4" xfId="28026" xr:uid="{D526BE72-91DA-4754-AA1C-03DB8E0B0E8A}"/>
    <cellStyle name="Currency 4 5 8 5" xfId="27121" xr:uid="{497ECD56-B183-48DE-AA7E-44F24EB94C74}"/>
    <cellStyle name="Currency 4 5 8 6" xfId="16264" xr:uid="{F82953C5-58DF-4A68-B24B-5112198EFBCF}"/>
    <cellStyle name="Currency 4 5 9" xfId="4955" xr:uid="{2BF12BF6-A88D-4CD8-B463-BE6A723B4788}"/>
    <cellStyle name="Currency 4 5 9 2" xfId="28424" xr:uid="{CE4A9F61-2D6F-40AD-B611-F92BB82A6F93}"/>
    <cellStyle name="Currency 4 5 9 3" xfId="28541" xr:uid="{7D4837C6-7F11-49AB-8B5C-DA6D94A2B26B}"/>
    <cellStyle name="Currency 4 5 9 4" xfId="14250" xr:uid="{7B7D4E74-8C23-4621-9E92-669FBB089CC4}"/>
    <cellStyle name="Currency 4 6" xfId="578" xr:uid="{00000000-0005-0000-0000-0000B1030000}"/>
    <cellStyle name="Currency 4 6 10" xfId="6708" xr:uid="{B07F9FF6-3CB0-41E2-BE48-9F074A4EFF3F}"/>
    <cellStyle name="Currency 4 6 10 2" xfId="17088" xr:uid="{AE70F2C7-B997-463B-B121-3804A5096F80}"/>
    <cellStyle name="Currency 4 6 11" xfId="9541" xr:uid="{91979687-FDE0-42FF-AD58-6BBF9A4F60A5}"/>
    <cellStyle name="Currency 4 6 11 2" xfId="19921" xr:uid="{4896E6C4-B379-47ED-86FC-84F546494045}"/>
    <cellStyle name="Currency 4 6 12" xfId="24980" xr:uid="{7B097255-9119-4B78-A77F-24C10930B021}"/>
    <cellStyle name="Currency 4 6 13" xfId="12529" xr:uid="{B856397C-6609-41B2-9AE5-C15254210415}"/>
    <cellStyle name="Currency 4 6 2" xfId="579" xr:uid="{00000000-0005-0000-0000-0000B2030000}"/>
    <cellStyle name="Currency 4 6 2 10" xfId="23957" xr:uid="{1E0057A9-BBA2-4D46-B7EA-18EF09872F67}"/>
    <cellStyle name="Currency 4 6 2 11" xfId="12687" xr:uid="{6D82921E-0A4A-470C-944C-C94A67F7B50E}"/>
    <cellStyle name="Currency 4 6 2 2" xfId="580" xr:uid="{00000000-0005-0000-0000-0000B3030000}"/>
    <cellStyle name="Currency 4 6 2 2 2" xfId="1930" xr:uid="{00000000-0005-0000-0000-0000B4030000}"/>
    <cellStyle name="Currency 4 6 2 2 2 2" xfId="24065" xr:uid="{1A248772-3124-424D-BDF8-03CF48AD404B}"/>
    <cellStyle name="Currency 4 6 2 2 2 2 2" xfId="29800" xr:uid="{909C59C1-8B84-41E5-BC5D-A742D25F0966}"/>
    <cellStyle name="Currency 4 6 2 2 2 2 2 2" xfId="30869" xr:uid="{33A67EFD-F51B-4EDD-ACDC-7AA56856132E}"/>
    <cellStyle name="Currency 4 6 2 2 2 3" xfId="25070" xr:uid="{E0EA9661-5210-4CF1-B311-A122A5430DBF}"/>
    <cellStyle name="Currency 4 6 2 2 2 4" xfId="30067" xr:uid="{B544388C-494D-4615-984D-2FF79A0A057C}"/>
    <cellStyle name="Currency 4 6 2 2 3" xfId="1931" xr:uid="{00000000-0005-0000-0000-0000B5030000}"/>
    <cellStyle name="Currency 4 6 2 2 3 2" xfId="27018" xr:uid="{6D4BFB8F-F4E3-488F-AE7F-8B569DEE806B}"/>
    <cellStyle name="Currency 4 6 2 2 3 3" xfId="28380" xr:uid="{8E7070DA-EB58-4185-BD19-1566856F6854}"/>
    <cellStyle name="Currency 4 6 2 2 4" xfId="1929" xr:uid="{00000000-0005-0000-0000-0000B6030000}"/>
    <cellStyle name="Currency 4 6 2 2 5" xfId="4962" xr:uid="{2250466A-D110-4398-98F0-42A79CBF6180}"/>
    <cellStyle name="Currency 4 6 2 2 5 2" xfId="28536" xr:uid="{891F3589-F1CB-45CE-84A4-2A06312D3154}"/>
    <cellStyle name="Currency 4 6 2 2 5 2 2" xfId="31207" xr:uid="{0C5E9D99-D942-47ED-AA42-8E46FBC624DE}"/>
    <cellStyle name="Currency 4 6 2 2 5 2 3" xfId="30868" xr:uid="{AFFC98E0-9F11-4EDB-A318-463DF76AA7AC}"/>
    <cellStyle name="Currency 4 6 2 2 5 3" xfId="28571" xr:uid="{A706AA9B-20B4-41A2-8CB2-06ABDF2DCB6C}"/>
    <cellStyle name="Currency 4 6 2 2 5 4" xfId="14257" xr:uid="{D0255818-1554-4D74-96D0-52D65F034DCA}"/>
    <cellStyle name="Currency 4 6 2 2 6" xfId="6710" xr:uid="{45FD87FF-A2B1-4E29-9C9F-D546B2E334A5}"/>
    <cellStyle name="Currency 4 6 2 2 6 2" xfId="17090" xr:uid="{BA993446-4CF5-4070-9D3E-44C57E92FAF0}"/>
    <cellStyle name="Currency 4 6 2 2 7" xfId="9543" xr:uid="{1C96D7B5-F815-48C5-8BC9-BE47EAD44157}"/>
    <cellStyle name="Currency 4 6 2 2 7 2" xfId="19923" xr:uid="{4F90AFAC-EF2A-48EB-AE86-2E926B19D934}"/>
    <cellStyle name="Currency 4 6 2 2 8" xfId="23432" xr:uid="{BAE1E1BE-A151-440D-A3FD-1B74FF6E838B}"/>
    <cellStyle name="Currency 4 6 2 2 9" xfId="13623" xr:uid="{69D5B8D4-D772-40A6-A8B6-2592C5AE2DBC}"/>
    <cellStyle name="Currency 4 6 2 3" xfId="1932" xr:uid="{00000000-0005-0000-0000-0000B7030000}"/>
    <cellStyle name="Currency 4 6 2 3 2" xfId="2697" xr:uid="{00000000-0005-0000-0000-0000BB020000}"/>
    <cellStyle name="Currency 4 6 2 3 2 2" xfId="7821" xr:uid="{9141CB2B-C0D0-46F5-A473-8965105435F5}"/>
    <cellStyle name="Currency 4 6 2 3 2 2 2" xfId="18201" xr:uid="{58125A39-26CC-49B5-BB19-D1DF4CDA251E}"/>
    <cellStyle name="Currency 4 6 2 3 2 3" xfId="10654" xr:uid="{39219585-75A2-4539-B70E-18DB55ACB9D9}"/>
    <cellStyle name="Currency 4 6 2 3 2 3 2" xfId="21034" xr:uid="{3A80A820-F0DF-4A51-840B-F2D3EC169472}"/>
    <cellStyle name="Currency 4 6 2 3 2 4" xfId="15368" xr:uid="{03AA89C8-A028-4B49-8381-59A5B0E5E97C}"/>
    <cellStyle name="Currency 4 6 2 3 2 5" xfId="30455" xr:uid="{78266109-4A71-4784-91E5-B862DD85110C}"/>
    <cellStyle name="Currency 4 6 2 3 3" xfId="3635" xr:uid="{00000000-0005-0000-0000-0000B7030000}"/>
    <cellStyle name="Currency 4 6 2 3 4" xfId="5697" xr:uid="{B38A81BB-9A36-40AA-950D-281B6FFF8927}"/>
    <cellStyle name="Currency 4 6 2 3 4 2" xfId="29760" xr:uid="{67054A47-93D4-47AB-AD53-E56BF5421076}"/>
    <cellStyle name="Currency 4 6 2 3 5" xfId="22980" xr:uid="{B6E933DD-A71A-437B-AB0D-1555CA191641}"/>
    <cellStyle name="Currency 4 6 2 3 6" xfId="13113" xr:uid="{97F811E8-74C9-46E0-BE4A-E9879D19FAC3}"/>
    <cellStyle name="Currency 4 6 2 4" xfId="1933" xr:uid="{00000000-0005-0000-0000-0000B8030000}"/>
    <cellStyle name="Currency 4 6 2 4 2" xfId="3769" xr:uid="{711868DE-36E0-40D7-A79D-79449C7A383C}"/>
    <cellStyle name="Currency 4 6 2 4 2 2" xfId="8613" xr:uid="{F546AFF6-7058-4C82-90AC-4A81EC8083D9}"/>
    <cellStyle name="Currency 4 6 2 4 2 2 2" xfId="18993" xr:uid="{E88E79F6-1F23-4001-9309-BDEA1C2F6BF3}"/>
    <cellStyle name="Currency 4 6 2 4 2 2 3" xfId="30999" xr:uid="{50D06B9C-4AB5-43C5-B1A6-6C448FBE4A75}"/>
    <cellStyle name="Currency 4 6 2 4 2 2 4" xfId="30870" xr:uid="{04687B75-08B5-48CB-8CF3-ADAA48B62C27}"/>
    <cellStyle name="Currency 4 6 2 4 2 3" xfId="11446" xr:uid="{2DD8B225-19F8-4553-BC04-74AC6264B56E}"/>
    <cellStyle name="Currency 4 6 2 4 2 3 2" xfId="21826" xr:uid="{FC3F1D3B-7AA2-4711-B757-CB01029872EA}"/>
    <cellStyle name="Currency 4 6 2 4 2 4" xfId="28627" xr:uid="{D1889FEE-D5E8-4C56-976E-BB0BF757AFB4}"/>
    <cellStyle name="Currency 4 6 2 4 2 5" xfId="27299" xr:uid="{4CED908C-E0B3-49F6-AEE7-7441216FCEE4}"/>
    <cellStyle name="Currency 4 6 2 4 2 6" xfId="16160" xr:uid="{83C002B8-BD9C-4D22-8A9D-BA9F67B034FD}"/>
    <cellStyle name="Currency 4 6 2 4 3" xfId="25295" xr:uid="{F7CEB48C-B5A7-412F-9C5F-E2E4C2E67336}"/>
    <cellStyle name="Currency 4 6 2 4 3 2" xfId="29917" xr:uid="{5A87EBC1-D111-497B-B547-E9E6BC33C8DF}"/>
    <cellStyle name="Currency 4 6 2 4 4" xfId="30028" xr:uid="{8DDC0C0A-0576-413A-A87E-09C0201918F9}"/>
    <cellStyle name="Currency 4 6 2 5" xfId="1928" xr:uid="{00000000-0005-0000-0000-0000B9030000}"/>
    <cellStyle name="Currency 4 6 2 5 2" xfId="23049" xr:uid="{DEB66FCC-EAF6-49BE-BE1E-44208B92D060}"/>
    <cellStyle name="Currency 4 6 2 5 3" xfId="25804" xr:uid="{450EC3BB-E536-4A0F-ADBB-326E1FBE7306}"/>
    <cellStyle name="Currency 4 6 2 6" xfId="4141" xr:uid="{6809CE90-3BD2-4B14-B987-2478FE084EC5}"/>
    <cellStyle name="Currency 4 6 2 6 2" xfId="8913" xr:uid="{BF742BF3-4A54-4718-BBA4-B70ABFCB325F}"/>
    <cellStyle name="Currency 4 6 2 6 2 2" xfId="19293" xr:uid="{5AEACD83-2843-4E92-9040-B7E679159810}"/>
    <cellStyle name="Currency 4 6 2 6 3" xfId="11746" xr:uid="{A514B5F4-9004-4CED-84F6-59A48E97A795}"/>
    <cellStyle name="Currency 4 6 2 6 3 2" xfId="22126" xr:uid="{6ECBD18E-EA1B-4676-AF35-72C30BB44837}"/>
    <cellStyle name="Currency 4 6 2 6 4" xfId="26525" xr:uid="{AC3EA581-D422-4D75-92EF-30FFC4170AA4}"/>
    <cellStyle name="Currency 4 6 2 6 5" xfId="26881" xr:uid="{73973956-B136-4DDB-A0F9-8C9BC541783A}"/>
    <cellStyle name="Currency 4 6 2 6 6" xfId="16460" xr:uid="{2B2A8B2D-56B9-4B2F-ACC8-74592709D082}"/>
    <cellStyle name="Currency 4 6 2 7" xfId="4961" xr:uid="{DC1DDCAA-438F-4D69-A3BE-2C2B2BF09732}"/>
    <cellStyle name="Currency 4 6 2 7 2" xfId="27131" xr:uid="{6E317467-9D0D-42C3-9EA7-11486512D191}"/>
    <cellStyle name="Currency 4 6 2 7 3" xfId="26146" xr:uid="{D0347F24-C2A8-4668-BC74-81112063EE9F}"/>
    <cellStyle name="Currency 4 6 2 7 4" xfId="14256" xr:uid="{608F617D-8CC8-4305-BB38-54EA70AEDA53}"/>
    <cellStyle name="Currency 4 6 2 8" xfId="6709" xr:uid="{F62F604B-18CC-4DDC-B82F-9B55E4F25239}"/>
    <cellStyle name="Currency 4 6 2 8 2" xfId="17089" xr:uid="{C4A721BE-FE4D-496E-98CD-FD18782DD36D}"/>
    <cellStyle name="Currency 4 6 2 9" xfId="9542" xr:uid="{69CFD19C-2246-45B2-9FE6-6E2A756EAC3A}"/>
    <cellStyle name="Currency 4 6 2 9 2" xfId="19922" xr:uid="{DB01D7A8-7C61-4D43-9903-A09A922AE58A}"/>
    <cellStyle name="Currency 4 6 3" xfId="581" xr:uid="{00000000-0005-0000-0000-0000BA030000}"/>
    <cellStyle name="Currency 4 6 3 10" xfId="13624" xr:uid="{E2B005EC-0FC7-4563-9527-17FDC2EF4E14}"/>
    <cellStyle name="Currency 4 6 3 2" xfId="1935" xr:uid="{00000000-0005-0000-0000-0000BB030000}"/>
    <cellStyle name="Currency 4 6 3 2 2" xfId="24889" xr:uid="{C36765B5-20D3-4E36-850B-6ABAEC0FF880}"/>
    <cellStyle name="Currency 4 6 3 2 2 2" xfId="29792" xr:uid="{5BD17850-E81F-4D87-8CFA-6F1B58B55BE2}"/>
    <cellStyle name="Currency 4 6 3 2 2 2 2" xfId="30872" xr:uid="{4106EB6B-C055-4934-8903-1EC3CEE1C66A}"/>
    <cellStyle name="Currency 4 6 3 2 3" xfId="23226" xr:uid="{2C26A46C-6DAC-4B8D-A2CE-FB3895391873}"/>
    <cellStyle name="Currency 4 6 3 2 3 2" xfId="27863" xr:uid="{10E1699B-2241-47D5-9787-3D9730D666CE}"/>
    <cellStyle name="Currency 4 6 3 2 4" xfId="30068" xr:uid="{C6C642F4-8913-48F4-A9F0-7CC515AFA269}"/>
    <cellStyle name="Currency 4 6 3 3" xfId="1936" xr:uid="{00000000-0005-0000-0000-0000BC030000}"/>
    <cellStyle name="Currency 4 6 3 4" xfId="1934" xr:uid="{00000000-0005-0000-0000-0000BD030000}"/>
    <cellStyle name="Currency 4 6 3 4 2" xfId="27206" xr:uid="{76CF2D70-31C2-4FE1-8EE7-818EBE82C205}"/>
    <cellStyle name="Currency 4 6 3 4 3" xfId="28334" xr:uid="{32B145DB-C29E-4812-BF17-9D7B62B1F686}"/>
    <cellStyle name="Currency 4 6 3 5" xfId="4432" xr:uid="{8E2BD8CA-0D4D-4E62-BC0A-ED15E529F6CD}"/>
    <cellStyle name="Currency 4 6 3 5 2" xfId="9204" xr:uid="{0270927F-5680-4C53-B40F-53E15082B603}"/>
    <cellStyle name="Currency 4 6 3 5 2 2" xfId="19584" xr:uid="{0BB2AAF7-C416-498D-9B8B-9B560F3D4281}"/>
    <cellStyle name="Currency 4 6 3 5 2 3" xfId="31098" xr:uid="{61AF2E4D-FDA5-40C5-9E4A-57B74CB50473}"/>
    <cellStyle name="Currency 4 6 3 5 2 4" xfId="30871" xr:uid="{03009555-2AD8-4DBA-836C-59EF688A36D7}"/>
    <cellStyle name="Currency 4 6 3 5 3" xfId="12037" xr:uid="{AFFC388E-3DF7-4EFE-AAE8-CB07387570F2}"/>
    <cellStyle name="Currency 4 6 3 5 3 2" xfId="22417" xr:uid="{DE035A88-F17D-4998-A618-16A3E9A1EB7B}"/>
    <cellStyle name="Currency 4 6 3 5 4" xfId="28533" xr:uid="{6DF86680-28CD-4D06-9B04-0CF22F6BCB13}"/>
    <cellStyle name="Currency 4 6 3 5 5" xfId="27207" xr:uid="{6226D374-F607-49AC-91C2-FC30A724A561}"/>
    <cellStyle name="Currency 4 6 3 5 6" xfId="16751" xr:uid="{8022CEF5-0D2F-4278-A2EB-218C34FF6C4C}"/>
    <cellStyle name="Currency 4 6 3 6" xfId="4963" xr:uid="{4330E251-CD90-4B32-93FC-55EAA4CDFFD9}"/>
    <cellStyle name="Currency 4 6 3 6 2" xfId="28480" xr:uid="{215BA51B-A8B7-44C4-9585-F41E758D65E3}"/>
    <cellStyle name="Currency 4 6 3 6 3" xfId="28659" xr:uid="{9EB08D96-3FD3-47EA-B870-C504493DB19B}"/>
    <cellStyle name="Currency 4 6 3 6 4" xfId="14258" xr:uid="{60E90AF3-05F3-47F4-A189-98678D978807}"/>
    <cellStyle name="Currency 4 6 3 7" xfId="6711" xr:uid="{E7E018BF-333B-44B4-92CA-F7E2C56EB859}"/>
    <cellStyle name="Currency 4 6 3 7 2" xfId="17091" xr:uid="{D7F8E667-89B4-4688-B8FD-C186A76ABA1A}"/>
    <cellStyle name="Currency 4 6 3 8" xfId="9544" xr:uid="{5923932E-B7A2-4154-924A-867AD747AB75}"/>
    <cellStyle name="Currency 4 6 3 8 2" xfId="19924" xr:uid="{96D35695-3217-4658-B362-5229A795E688}"/>
    <cellStyle name="Currency 4 6 3 9" xfId="24328" xr:uid="{11F1C252-E24B-475A-A6CB-0594284AF6DE}"/>
    <cellStyle name="Currency 4 6 4" xfId="582" xr:uid="{00000000-0005-0000-0000-0000BE030000}"/>
    <cellStyle name="Currency 4 6 4 2" xfId="1938" xr:uid="{00000000-0005-0000-0000-0000BF030000}"/>
    <cellStyle name="Currency 4 6 4 2 2" xfId="24732" xr:uid="{F6B067B5-A3E8-44C1-A0BD-699CBD37ED89}"/>
    <cellStyle name="Currency 4 6 4 2 2 2" xfId="29804" xr:uid="{50A05FD2-552A-489D-921C-33EF4CB07C26}"/>
    <cellStyle name="Currency 4 6 4 2 2 2 2" xfId="30874" xr:uid="{20DD1A3A-4C66-426C-8AF0-5DD8ECADACD2}"/>
    <cellStyle name="Currency 4 6 4 2 3" xfId="22733" xr:uid="{49722CC7-D743-4F52-82C1-3F54B76E2373}"/>
    <cellStyle name="Currency 4 6 4 2 4" xfId="30044" xr:uid="{103C0001-4553-4204-B33E-FA357C6EA3AE}"/>
    <cellStyle name="Currency 4 6 4 3" xfId="1939" xr:uid="{00000000-0005-0000-0000-0000C0030000}"/>
    <cellStyle name="Currency 4 6 4 4" xfId="1937" xr:uid="{00000000-0005-0000-0000-0000C1030000}"/>
    <cellStyle name="Currency 4 6 4 5" xfId="4964" xr:uid="{E8104B68-60BF-44F6-A198-148619EA8402}"/>
    <cellStyle name="Currency 4 6 4 5 2" xfId="14259" xr:uid="{F993D79C-324D-4094-90E8-80912C5B10B5}"/>
    <cellStyle name="Currency 4 6 4 5 2 2" xfId="31119" xr:uid="{9BFE5A8D-C545-4F3A-8596-DCD99BE51191}"/>
    <cellStyle name="Currency 4 6 4 5 2 3" xfId="30873" xr:uid="{A064A3F5-5B54-4892-9309-AD84AB3D99CF}"/>
    <cellStyle name="Currency 4 6 4 6" xfId="6712" xr:uid="{B47C4504-D587-4D4B-A5E5-B5D92E7C2E97}"/>
    <cellStyle name="Currency 4 6 4 6 2" xfId="17092" xr:uid="{C233BEB7-DD31-4D3D-A7D9-62A75FCF85AD}"/>
    <cellStyle name="Currency 4 6 4 7" xfId="9545" xr:uid="{AB973561-B002-4343-AC5F-1462A0AC63B3}"/>
    <cellStyle name="Currency 4 6 4 7 2" xfId="19925" xr:uid="{F17DB19A-C246-4994-86EC-1CC8D02BB663}"/>
    <cellStyle name="Currency 4 6 4 8" xfId="24956" xr:uid="{F86C4079-2D3E-4067-BF88-768835AA9419}"/>
    <cellStyle name="Currency 4 6 4 9" xfId="13385" xr:uid="{FBE96D83-CC4B-4205-B350-C9D1F5359855}"/>
    <cellStyle name="Currency 4 6 5" xfId="1940" xr:uid="{00000000-0005-0000-0000-0000C2030000}"/>
    <cellStyle name="Currency 4 6 5 2" xfId="2573" xr:uid="{00000000-0005-0000-0000-0000BE020000}"/>
    <cellStyle name="Currency 4 6 5 2 2" xfId="7698" xr:uid="{F5D68F96-F0DA-4749-84B4-D6B389395435}"/>
    <cellStyle name="Currency 4 6 5 2 2 2" xfId="18078" xr:uid="{16F57B8C-289B-40FB-9E86-96BDD41AD2DE}"/>
    <cellStyle name="Currency 4 6 5 2 3" xfId="10531" xr:uid="{26C5C6E3-E275-4B47-AA68-731DCEF045DA}"/>
    <cellStyle name="Currency 4 6 5 2 3 2" xfId="20911" xr:uid="{343B79BB-FD30-4CBF-B8D2-4EADF47A6AD8}"/>
    <cellStyle name="Currency 4 6 5 2 4" xfId="15245" xr:uid="{60EFE88D-3491-47D8-A831-9D6B14B3372A}"/>
    <cellStyle name="Currency 4 6 5 2 5" xfId="30456" xr:uid="{E18A8C60-CC08-4E1E-A0CA-FB0ED894DFBA}"/>
    <cellStyle name="Currency 4 6 5 3" xfId="2084" xr:uid="{00000000-0005-0000-0000-0000C2030000}"/>
    <cellStyle name="Currency 4 6 5 4" xfId="5698" xr:uid="{7B617730-E9B4-416A-9358-07A6A410E9D6}"/>
    <cellStyle name="Currency 4 6 5 4 2" xfId="29851" xr:uid="{E0193312-E9E5-449A-AE34-3BA53CF5D6B0}"/>
    <cellStyle name="Currency 4 6 5 5" xfId="24699" xr:uid="{463D0040-66A8-4624-B6B9-13090BDD56A9}"/>
    <cellStyle name="Currency 4 6 5 6" xfId="12961" xr:uid="{BEAC7C64-E13E-4CCE-A360-392E2851F7F6}"/>
    <cellStyle name="Currency 4 6 6" xfId="1941" xr:uid="{00000000-0005-0000-0000-0000C3030000}"/>
    <cellStyle name="Currency 4 6 6 2" xfId="2297" xr:uid="{00000000-0005-0000-0000-0000B8020000}"/>
    <cellStyle name="Currency 4 6 6 2 2" xfId="7424" xr:uid="{3A032AAF-4944-4C9B-8E3F-725920A81EF8}"/>
    <cellStyle name="Currency 4 6 6 2 2 2" xfId="17804" xr:uid="{D7495DBE-760B-494D-B401-8FBC27B6F3E8}"/>
    <cellStyle name="Currency 4 6 6 2 3" xfId="10257" xr:uid="{4684E2E0-4CBE-4AA0-AC83-2A299CC44737}"/>
    <cellStyle name="Currency 4 6 6 2 3 2" xfId="20637" xr:uid="{B444816C-3FAE-4F49-BEE5-6B9562F8C546}"/>
    <cellStyle name="Currency 4 6 6 2 4" xfId="26426" xr:uid="{7CC14572-D99A-45ED-9A72-5F853AB95C6C}"/>
    <cellStyle name="Currency 4 6 6 2 5" xfId="27669" xr:uid="{50E25C06-2115-445B-B9B8-E34236366B27}"/>
    <cellStyle name="Currency 4 6 6 2 6" xfId="14971" xr:uid="{D3E9DC08-5AB2-4141-BCE7-79ABD7C17FC4}"/>
    <cellStyle name="Currency 4 6 6 3" xfId="3567" xr:uid="{00000000-0005-0000-0000-0000C3030000}"/>
    <cellStyle name="Currency 4 6 6 4" xfId="23614" xr:uid="{F73A3D5D-7C63-4474-93C8-2F8C85107F04}"/>
    <cellStyle name="Currency 4 6 6 4 2" xfId="29883" xr:uid="{99FEDB83-0EE7-41D5-884E-FFFD18F1BF1A}"/>
    <cellStyle name="Currency 4 6 6 5" xfId="30006" xr:uid="{1460142F-DF54-4A6F-A3ED-28B82CD6A1AD}"/>
    <cellStyle name="Currency 4 6 7" xfId="1927" xr:uid="{00000000-0005-0000-0000-0000C4030000}"/>
    <cellStyle name="Currency 4 6 7 2" xfId="28517" xr:uid="{2B3A5AD4-3B72-4F07-A3C7-D11D3D3B1C66}"/>
    <cellStyle name="Currency 4 6 7 3" xfId="27210" xr:uid="{5F1C9F25-9141-46C1-A1B3-03D885C2C8D1}"/>
    <cellStyle name="Currency 4 6 8" xfId="3886" xr:uid="{321DE718-E9DD-4CC6-9A43-BD6F7C64AB7F}"/>
    <cellStyle name="Currency 4 6 8 2" xfId="8718" xr:uid="{AD18585E-0449-46B3-922D-ACB393122CAA}"/>
    <cellStyle name="Currency 4 6 8 2 2" xfId="19098" xr:uid="{4D1C51FA-2DFF-4B0C-A693-C516D66EA62D}"/>
    <cellStyle name="Currency 4 6 8 3" xfId="11551" xr:uid="{1F5E6A13-92D4-46EC-9A46-2A9CB594B694}"/>
    <cellStyle name="Currency 4 6 8 3 2" xfId="21931" xr:uid="{A633267D-7F4D-48B2-A353-1F07ACD67AB0}"/>
    <cellStyle name="Currency 4 6 8 4" xfId="27777" xr:uid="{DA6FD5AD-9B55-4E2B-B7EA-D19834A23184}"/>
    <cellStyle name="Currency 4 6 8 5" xfId="28436" xr:uid="{BD2F0D9E-4719-4DF7-87A2-968EC5181914}"/>
    <cellStyle name="Currency 4 6 8 6" xfId="16265" xr:uid="{0A23D878-012A-4A19-A859-A12D6AEE8510}"/>
    <cellStyle name="Currency 4 6 9" xfId="4960" xr:uid="{DE7EAA6F-BFD6-4F03-B088-0A8D226152DC}"/>
    <cellStyle name="Currency 4 6 9 2" xfId="27118" xr:uid="{06CA89B7-6312-4E86-9D6C-FD22CC4C758E}"/>
    <cellStyle name="Currency 4 6 9 3" xfId="25948" xr:uid="{E0EC0313-2058-4B8D-B267-99353C57F5E2}"/>
    <cellStyle name="Currency 4 6 9 4" xfId="14255" xr:uid="{7833206C-B6D0-426E-BE34-4FCBBBB89811}"/>
    <cellStyle name="Currency 4 7" xfId="583" xr:uid="{00000000-0005-0000-0000-0000C5030000}"/>
    <cellStyle name="Currency 4 7 10" xfId="9546" xr:uid="{01959434-F34D-4B0B-8F37-8B08E578F8AF}"/>
    <cellStyle name="Currency 4 7 10 2" xfId="19926" xr:uid="{FA30C7BA-0903-4083-8A76-27524D961128}"/>
    <cellStyle name="Currency 4 7 11" xfId="24122" xr:uid="{3B9E7350-C702-438E-80B8-77257FFCE4AC}"/>
    <cellStyle name="Currency 4 7 12" xfId="12530"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2" xr:uid="{6B603E88-43AA-46D0-B30C-7C5E2BA0DCA6}"/>
    <cellStyle name="Currency 4 7 2 2 2 2 2" xfId="18382" xr:uid="{3104BB23-EFDE-4A36-BB1E-E3882DCC46F1}"/>
    <cellStyle name="Currency 4 7 2 2 2 2 2 2" xfId="31138" xr:uid="{2D7C246A-68B7-4CFD-A4B1-20F461BF2A36}"/>
    <cellStyle name="Currency 4 7 2 2 2 2 2 3" xfId="30875" xr:uid="{58998F0B-85AE-486C-A382-95439DE4F342}"/>
    <cellStyle name="Currency 4 7 2 2 2 3" xfId="10835" xr:uid="{0B57C376-07B2-4A4E-8EC5-44E61586E5AF}"/>
    <cellStyle name="Currency 4 7 2 2 2 3 2" xfId="21215" xr:uid="{57CDE2AC-2F0C-4449-821A-49DD0ACB7F52}"/>
    <cellStyle name="Currency 4 7 2 2 2 4" xfId="27604" xr:uid="{B2E46E50-9B9F-44C6-AFD4-8A5B5F6A0169}"/>
    <cellStyle name="Currency 4 7 2 2 2 5" xfId="28027" xr:uid="{553B760F-710B-46B0-B275-FCB41B94D847}"/>
    <cellStyle name="Currency 4 7 2 2 2 6" xfId="15549" xr:uid="{9237B366-6A9D-4927-9B96-8F59977269B7}"/>
    <cellStyle name="Currency 4 7 2 2 3" xfId="3674" xr:uid="{00000000-0005-0000-0000-0000C7030000}"/>
    <cellStyle name="Currency 4 7 2 2 4" xfId="5699" xr:uid="{22D5A381-C581-4E10-97AC-9DBF758EBF8B}"/>
    <cellStyle name="Currency 4 7 2 2 4 2" xfId="29769" xr:uid="{0C7B32D4-BB29-4F76-8B8A-FD0BCD18A388}"/>
    <cellStyle name="Currency 4 7 2 2 5" xfId="23224" xr:uid="{AAE7014B-67D7-4C40-B0E9-01940099DFC8}"/>
    <cellStyle name="Currency 4 7 2 2 6" xfId="13386" xr:uid="{79982C24-3858-4D30-A106-E097CF27C8FA}"/>
    <cellStyle name="Currency 4 7 2 3" xfId="1945" xr:uid="{00000000-0005-0000-0000-0000C8030000}"/>
    <cellStyle name="Currency 4 7 2 3 2" xfId="22778" xr:uid="{C881F5B4-F3A9-4ED8-B9EF-E79DA3E8F815}"/>
    <cellStyle name="Currency 4 7 2 3 2 2" xfId="30876" xr:uid="{46A40648-E8C7-46BB-B02E-964BBBAC44C8}"/>
    <cellStyle name="Currency 4 7 2 3 2 3" xfId="30558" xr:uid="{7FB00D90-5EFF-407A-A2EE-BCB114692E06}"/>
    <cellStyle name="Currency 4 7 2 3 3" xfId="24174" xr:uid="{26544DD9-D091-4B2C-811F-DB5F89FFB9E2}"/>
    <cellStyle name="Currency 4 7 2 3 4" xfId="30045" xr:uid="{03F34DAA-9662-4CDA-B389-E9B2513FC7EF}"/>
    <cellStyle name="Currency 4 7 2 3 5" xfId="29665" xr:uid="{B1A5471A-E9DF-4A58-98F4-687E63BF72A9}"/>
    <cellStyle name="Currency 4 7 2 4" xfId="1943" xr:uid="{00000000-0005-0000-0000-0000C9030000}"/>
    <cellStyle name="Currency 4 7 2 4 2" xfId="27766" xr:uid="{35AA840F-E0D9-4801-A904-7666944D530D}"/>
    <cellStyle name="Currency 4 7 2 4 2 2" xfId="30877" xr:uid="{1515B294-8235-40E8-A6B4-154D4660E385}"/>
    <cellStyle name="Currency 4 7 2 4 2 3" xfId="30593" xr:uid="{1E8B89AC-8DA1-43FC-A4C2-8D0D6782A5B1}"/>
    <cellStyle name="Currency 4 7 2 4 3" xfId="27554" xr:uid="{309E2BD4-6415-423E-9A3A-269217115A99}"/>
    <cellStyle name="Currency 4 7 2 5" xfId="4966" xr:uid="{9BE4CE84-067E-4295-A27D-905C278DD623}"/>
    <cellStyle name="Currency 4 7 2 5 2" xfId="26372" xr:uid="{3D365F35-CF2A-4441-B8D2-A563921F7C70}"/>
    <cellStyle name="Currency 4 7 2 5 3" xfId="28208" xr:uid="{C26C9849-AAC5-4C2E-BD2A-17A120A28152}"/>
    <cellStyle name="Currency 4 7 2 5 4" xfId="14261" xr:uid="{15504211-C8FB-48E3-ABE1-52F60A82B2EA}"/>
    <cellStyle name="Currency 4 7 2 5 5" xfId="30615" xr:uid="{21AA2613-708A-4885-9EF8-F8F95C75AC44}"/>
    <cellStyle name="Currency 4 7 2 6" xfId="6714" xr:uid="{BEB38E83-4F2F-4E06-B525-7C7B913DDC00}"/>
    <cellStyle name="Currency 4 7 2 6 2" xfId="27671" xr:uid="{B3B20FE0-6D17-420D-A700-4AF685066E12}"/>
    <cellStyle name="Currency 4 7 2 6 3" xfId="27316" xr:uid="{783F09BB-E3D5-4BB4-AAF7-C9480B15745D}"/>
    <cellStyle name="Currency 4 7 2 6 4" xfId="17094" xr:uid="{86F38118-6FB7-423B-811B-008EFB0E9E1C}"/>
    <cellStyle name="Currency 4 7 2 7" xfId="9547" xr:uid="{873BF6CA-07A0-4CE0-A052-DE6BD5390744}"/>
    <cellStyle name="Currency 4 7 2 7 2" xfId="19927" xr:uid="{AB1AAE0F-D698-4FBA-AF06-EF0C6B5B4929}"/>
    <cellStyle name="Currency 4 7 2 8" xfId="22884" xr:uid="{EF53D26A-A562-47AF-9875-D9B1DACB83A1}"/>
    <cellStyle name="Currency 4 7 2 9" xfId="12688" xr:uid="{7A29D792-EFEE-4E6D-BDD9-6CAF58E6AD12}"/>
    <cellStyle name="Currency 4 7 3" xfId="585" xr:uid="{00000000-0005-0000-0000-0000CA030000}"/>
    <cellStyle name="Currency 4 7 3 2" xfId="1947" xr:uid="{00000000-0005-0000-0000-0000CB030000}"/>
    <cellStyle name="Currency 4 7 3 2 2" xfId="28432" xr:uid="{B4A62C14-DA6C-4FEF-A267-1F04A97C9276}"/>
    <cellStyle name="Currency 4 7 3 2 2 2" xfId="30879" xr:uid="{0702549B-AD85-4AE4-A433-868C879C86F7}"/>
    <cellStyle name="Currency 4 7 3 2 2 3" xfId="30606" xr:uid="{A38BBF4E-F180-48DE-B4A0-4A2613B2FFB9}"/>
    <cellStyle name="Currency 4 7 3 2 3" xfId="27993" xr:uid="{B87E3442-56D6-4DE3-9FCB-CCFCEF4BF84C}"/>
    <cellStyle name="Currency 4 7 3 3" xfId="1948" xr:uid="{00000000-0005-0000-0000-0000CC030000}"/>
    <cellStyle name="Currency 4 7 3 4" xfId="1946" xr:uid="{00000000-0005-0000-0000-0000CD030000}"/>
    <cellStyle name="Currency 4 7 3 5" xfId="4967" xr:uid="{AA653B47-EB77-473A-AE3F-55E72BE8DAE9}"/>
    <cellStyle name="Currency 4 7 3 5 2" xfId="26651" xr:uid="{F73D796E-D2FC-4D1D-804E-0483698AE38C}"/>
    <cellStyle name="Currency 4 7 3 5 2 2" xfId="31180" xr:uid="{60D792DD-C0A3-4059-B1B7-EE8D93B21A3E}"/>
    <cellStyle name="Currency 4 7 3 5 2 3" xfId="30878" xr:uid="{965771F9-B135-4B0F-888D-B2C2DB99A4E6}"/>
    <cellStyle name="Currency 4 7 3 5 3" xfId="27687" xr:uid="{3C6439A3-0637-4EC0-A383-FC5F4D8D1E46}"/>
    <cellStyle name="Currency 4 7 3 5 4" xfId="14262" xr:uid="{003F3429-F97A-40D6-994C-FCB7138F97CF}"/>
    <cellStyle name="Currency 4 7 3 6" xfId="6715" xr:uid="{19B11A2C-F7D2-418F-B52D-2DFDE34271BB}"/>
    <cellStyle name="Currency 4 7 3 6 2" xfId="17095" xr:uid="{62A2C9DA-8A04-4F2E-BAA4-FE6F50340982}"/>
    <cellStyle name="Currency 4 7 3 7" xfId="9548" xr:uid="{F966EB47-0C3E-4CAD-B1A0-0DDDE86F84C8}"/>
    <cellStyle name="Currency 4 7 3 7 2" xfId="19928" xr:uid="{CF16DF1A-19C2-439F-89B1-FE7280222081}"/>
    <cellStyle name="Currency 4 7 3 8" xfId="24319" xr:uid="{9F439C94-388B-49EA-AE61-E9EB10CD7F2D}"/>
    <cellStyle name="Currency 4 7 3 9" xfId="13114" xr:uid="{59F93EE0-36F1-41C3-BE48-868E13347F87}"/>
    <cellStyle name="Currency 4 7 4" xfId="1949" xr:uid="{00000000-0005-0000-0000-0000CE030000}"/>
    <cellStyle name="Currency 4 7 4 2" xfId="2298" xr:uid="{00000000-0005-0000-0000-0000BF020000}"/>
    <cellStyle name="Currency 4 7 4 2 2" xfId="7425" xr:uid="{E48ED43D-F5C3-466C-8932-8EA701B06B69}"/>
    <cellStyle name="Currency 4 7 4 2 2 2" xfId="17805" xr:uid="{021EBDA7-4A55-4B1A-8E08-9A45AC1DAE19}"/>
    <cellStyle name="Currency 4 7 4 2 2 2 2" xfId="31128" xr:uid="{5CB58FDC-842F-4366-B972-CDDC1BFA162B}"/>
    <cellStyle name="Currency 4 7 4 2 2 2 3" xfId="30880" xr:uid="{89EB998A-6F45-4617-8268-95C9947F0B85}"/>
    <cellStyle name="Currency 4 7 4 2 3" xfId="10258" xr:uid="{5F500F5C-9323-4E28-A82A-5EE59E6F1C0D}"/>
    <cellStyle name="Currency 4 7 4 2 3 2" xfId="20638" xr:uid="{7905FF4E-937E-4733-8C99-F1A3D0F00B32}"/>
    <cellStyle name="Currency 4 7 4 2 4" xfId="26105" xr:uid="{78E47DCE-5F4E-4AD3-BF2E-A24265D35436}"/>
    <cellStyle name="Currency 4 7 4 2 5" xfId="25919" xr:uid="{60C943FF-852C-4686-A2F2-471DCBB227B8}"/>
    <cellStyle name="Currency 4 7 4 2 6" xfId="14972" xr:uid="{2C1DD2A8-26E0-4FA0-850F-EB722BC0EC15}"/>
    <cellStyle name="Currency 4 7 4 3" xfId="3636" xr:uid="{00000000-0005-0000-0000-0000CE030000}"/>
    <cellStyle name="Currency 4 7 4 4" xfId="24131" xr:uid="{C3AEE799-7253-4F20-A455-E163AF421BCE}"/>
    <cellStyle name="Currency 4 7 4 4 2" xfId="29739" xr:uid="{424C1383-0C0A-4A87-94FC-0B530D5B9FC1}"/>
    <cellStyle name="Currency 4 7 4 5" xfId="29852" xr:uid="{83D46F38-F5C3-4492-BE02-3C9E29784F87}"/>
    <cellStyle name="Currency 4 7 4 6" xfId="29994" xr:uid="{D5B75D03-C87F-4FB3-9F1A-AC55BC0986B3}"/>
    <cellStyle name="Currency 4 7 5" xfId="1950" xr:uid="{00000000-0005-0000-0000-0000CF030000}"/>
    <cellStyle name="Currency 4 7 5 2" xfId="25267" xr:uid="{CDE00D5B-E828-41FA-A68A-9B3CE7066B15}"/>
    <cellStyle name="Currency 4 7 5 2 2" xfId="29732" xr:uid="{6772595D-F27B-4705-AC0E-A786A7A8AE55}"/>
    <cellStyle name="Currency 4 7 5 2 2 2" xfId="30881" xr:uid="{1E6F16AA-3248-4BCF-B673-DB6874B6D555}"/>
    <cellStyle name="Currency 4 7 5 3" xfId="25599" xr:uid="{6CD831BA-6D09-4C68-9F08-905171E640CA}"/>
    <cellStyle name="Currency 4 7 5 4" xfId="30029" xr:uid="{540ADC2A-6053-4F65-B211-C07661CCB067}"/>
    <cellStyle name="Currency 4 7 6" xfId="1942" xr:uid="{00000000-0005-0000-0000-0000D0030000}"/>
    <cellStyle name="Currency 4 7 6 2" xfId="26142" xr:uid="{D0C1945C-72AA-4573-AA8D-1633DBEA2CAD}"/>
    <cellStyle name="Currency 4 7 6 2 2" xfId="30882" xr:uid="{BD05442E-4299-43AF-92D8-BA01610430CE}"/>
    <cellStyle name="Currency 4 7 6 2 3" xfId="30592" xr:uid="{D3EEBA4A-4BA4-4D6E-A7B4-E64301858765}"/>
    <cellStyle name="Currency 4 7 6 3" xfId="26610" xr:uid="{80965D0B-9059-4A46-AB05-60F1B5BE61C6}"/>
    <cellStyle name="Currency 4 7 7" xfId="3887" xr:uid="{3CBD11E9-3EFC-4C96-87B7-EE0635EA82F6}"/>
    <cellStyle name="Currency 4 7 7 2" xfId="8719" xr:uid="{C09B8340-DE6C-4EA8-BFDB-E3BDAC3AEDB5}"/>
    <cellStyle name="Currency 4 7 7 2 2" xfId="28967" xr:uid="{DA69CAC2-1877-47CD-8950-A4DBE86E05FA}"/>
    <cellStyle name="Currency 4 7 7 2 3" xfId="26338" xr:uid="{3095DECA-ABD6-4A11-BFFB-415C87BB631B}"/>
    <cellStyle name="Currency 4 7 7 2 4" xfId="19099" xr:uid="{844FAEA3-8AE7-4FF2-9811-CD15EE833D2C}"/>
    <cellStyle name="Currency 4 7 7 3" xfId="11552" xr:uid="{520FC835-1AC3-4133-BB04-81EC5AF58F3A}"/>
    <cellStyle name="Currency 4 7 7 3 2" xfId="21932" xr:uid="{56B72C26-D985-4269-A376-6B44A11A5B02}"/>
    <cellStyle name="Currency 4 7 7 4" xfId="26170" xr:uid="{19CA4702-B36A-4E5B-BA4B-964627BCA4F1}"/>
    <cellStyle name="Currency 4 7 7 5" xfId="16266" xr:uid="{76069791-02B8-4769-971D-31681C043604}"/>
    <cellStyle name="Currency 4 7 8" xfId="4965" xr:uid="{E34E299F-AD46-449C-B1A5-51BB76C325C5}"/>
    <cellStyle name="Currency 4 7 8 2" xfId="26216" xr:uid="{110CC1CA-6673-4FEF-9546-96A44FD1D013}"/>
    <cellStyle name="Currency 4 7 8 3" xfId="26110" xr:uid="{13470DEA-F8EA-4EC0-8163-E6E509DC569E}"/>
    <cellStyle name="Currency 4 7 8 4" xfId="14260" xr:uid="{7183D54A-FE39-464F-AC51-ABB77E7320DC}"/>
    <cellStyle name="Currency 4 7 9" xfId="6713" xr:uid="{7A444773-9948-4586-8685-1453BE4EF030}"/>
    <cellStyle name="Currency 4 7 9 2" xfId="27940" xr:uid="{4F70E5F3-9058-4E7A-A4A6-D7B8B9CB4522}"/>
    <cellStyle name="Currency 4 7 9 3" xfId="25930" xr:uid="{E8AB6CF0-D2D9-41EE-B58D-ECFE27D21A7A}"/>
    <cellStyle name="Currency 4 7 9 4" xfId="17093" xr:uid="{EB6CB191-D83A-4A53-B2B2-AF23D0F26A38}"/>
    <cellStyle name="Currency 4 8" xfId="586" xr:uid="{00000000-0005-0000-0000-0000D1030000}"/>
    <cellStyle name="Currency 4 8 10" xfId="9549" xr:uid="{518031D6-4FCB-461D-A0DD-8E4DEA690AE2}"/>
    <cellStyle name="Currency 4 8 10 2" xfId="19929" xr:uid="{184D2E45-1BC4-44DB-8F5B-2B1B1E655BD7}"/>
    <cellStyle name="Currency 4 8 11" xfId="24277" xr:uid="{A45ACE86-53A0-47D8-AFEE-FA1132DBDB5D}"/>
    <cellStyle name="Currency 4 8 12" xfId="12531"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3" xr:uid="{E548F0CD-450D-4E66-B747-E1F07B4CE89B}"/>
    <cellStyle name="Currency 4 8 2 2 2 2 2" xfId="18383" xr:uid="{AA0CD93F-8B9E-48DE-BC3E-C028EAF890B7}"/>
    <cellStyle name="Currency 4 8 2 2 2 2 2 2" xfId="31139" xr:uid="{AAC7DD63-F3B0-4EA7-A2AB-A56CAF05FE90}"/>
    <cellStyle name="Currency 4 8 2 2 2 2 2 3" xfId="30883" xr:uid="{27A2AC4E-6837-47B5-B15A-55F5344721D7}"/>
    <cellStyle name="Currency 4 8 2 2 2 3" xfId="10836" xr:uid="{FB0535CB-6403-4CD1-BBC9-99FE07A18266}"/>
    <cellStyle name="Currency 4 8 2 2 2 3 2" xfId="21216" xr:uid="{D31FD4FE-8859-499C-A08A-C800879E72ED}"/>
    <cellStyle name="Currency 4 8 2 2 2 4" xfId="27567" xr:uid="{5E9F9818-4E59-4FD4-AE8B-AAB6D387220B}"/>
    <cellStyle name="Currency 4 8 2 2 2 5" xfId="26663" xr:uid="{EED42D54-F4B2-462E-AAA6-BE60A2E7D909}"/>
    <cellStyle name="Currency 4 8 2 2 2 6" xfId="15550" xr:uid="{3D7AB569-1D06-4E43-90FC-96E2AEDF0612}"/>
    <cellStyle name="Currency 4 8 2 2 3" xfId="3563" xr:uid="{00000000-0005-0000-0000-0000D3030000}"/>
    <cellStyle name="Currency 4 8 2 2 4" xfId="5700" xr:uid="{887A2B17-B989-4808-B3BE-25836BED9DF9}"/>
    <cellStyle name="Currency 4 8 2 2 4 2" xfId="29770" xr:uid="{2A63CC11-416D-448A-B04D-B1999AFE4288}"/>
    <cellStyle name="Currency 4 8 2 2 5" xfId="24340" xr:uid="{538A3F27-62A4-40A7-AE9E-6B0991C0545A}"/>
    <cellStyle name="Currency 4 8 2 2 6" xfId="13387" xr:uid="{0891E334-E200-4194-AB74-154CC4C3C0A4}"/>
    <cellStyle name="Currency 4 8 2 3" xfId="1954" xr:uid="{00000000-0005-0000-0000-0000D4030000}"/>
    <cellStyle name="Currency 4 8 2 3 2" xfId="23759" xr:uid="{4167CAEE-D7F3-4B74-BE25-2A71A9085DE6}"/>
    <cellStyle name="Currency 4 8 2 3 2 2" xfId="30884" xr:uid="{757A3CB7-1C55-4D56-B945-482D3CE86FCE}"/>
    <cellStyle name="Currency 4 8 2 3 2 3" xfId="30559" xr:uid="{1C10DF34-CC59-4FAB-BE80-EACF5A93CA72}"/>
    <cellStyle name="Currency 4 8 2 3 3" xfId="23119" xr:uid="{1602DC18-E900-4AE9-A316-7D2565CB3207}"/>
    <cellStyle name="Currency 4 8 2 3 4" xfId="30046" xr:uid="{1CDABCE1-0483-422E-A6D0-DA2E0546B955}"/>
    <cellStyle name="Currency 4 8 2 3 5" xfId="29666" xr:uid="{791DC7EE-5FE3-4AE5-8D27-7C884F499AE2}"/>
    <cellStyle name="Currency 4 8 2 4" xfId="1952" xr:uid="{00000000-0005-0000-0000-0000D5030000}"/>
    <cellStyle name="Currency 4 8 2 4 2" xfId="28680" xr:uid="{83965D3F-0DFF-4118-9460-A46F81EC8DEC}"/>
    <cellStyle name="Currency 4 8 2 4 2 2" xfId="30885" xr:uid="{6A9CCD15-757E-42F7-A126-7DE3F6BF7048}"/>
    <cellStyle name="Currency 4 8 2 4 2 3" xfId="30595" xr:uid="{A308E91F-CE51-4207-A946-3A96D42EA8B7}"/>
    <cellStyle name="Currency 4 8 2 4 3" xfId="28187" xr:uid="{6E725EBC-1C03-473F-9833-307F8ED7DBCB}"/>
    <cellStyle name="Currency 4 8 2 5" xfId="4969" xr:uid="{FE49F526-4A03-4D67-942E-39B9CEE06BC7}"/>
    <cellStyle name="Currency 4 8 2 5 2" xfId="27185" xr:uid="{CCEF0CE8-ED12-41CC-A5DA-75CBBE495874}"/>
    <cellStyle name="Currency 4 8 2 5 3" xfId="25832" xr:uid="{1E7BBEEA-1730-44BA-8B2F-82CB56AA59C3}"/>
    <cellStyle name="Currency 4 8 2 5 4" xfId="14264" xr:uid="{5C96AFE2-855B-4472-BA64-DE3E33E7118E}"/>
    <cellStyle name="Currency 4 8 2 5 5" xfId="30638" xr:uid="{145C9633-4B64-48AF-8723-20B8C3906735}"/>
    <cellStyle name="Currency 4 8 2 6" xfId="6717" xr:uid="{3D58F211-A727-433E-A8B3-2D8FC8B20216}"/>
    <cellStyle name="Currency 4 8 2 6 2" xfId="28000" xr:uid="{D57B6D92-A933-4D4A-83E2-10FE3DE01E32}"/>
    <cellStyle name="Currency 4 8 2 6 3" xfId="26500" xr:uid="{A2D3AB61-87CE-41E9-8B2B-F2F8BFB69031}"/>
    <cellStyle name="Currency 4 8 2 6 4" xfId="17097" xr:uid="{0AA9968E-AC9E-442A-8CB7-C801B0D797A3}"/>
    <cellStyle name="Currency 4 8 2 7" xfId="9550" xr:uid="{8098CF5B-4973-49BE-8D14-5AB93CF6AA1E}"/>
    <cellStyle name="Currency 4 8 2 7 2" xfId="19930" xr:uid="{07DD1F18-8F7C-4C8C-AE04-17172020A973}"/>
    <cellStyle name="Currency 4 8 2 8" xfId="24218" xr:uid="{D229254F-E064-430C-BF8B-3F30208DFEBF}"/>
    <cellStyle name="Currency 4 8 2 9" xfId="12689" xr:uid="{C192F418-C48E-4364-A551-71DCACA3D032}"/>
    <cellStyle name="Currency 4 8 3" xfId="588" xr:uid="{00000000-0005-0000-0000-0000D6030000}"/>
    <cellStyle name="Currency 4 8 3 2" xfId="1956" xr:uid="{00000000-0005-0000-0000-0000D7030000}"/>
    <cellStyle name="Currency 4 8 3 2 2" xfId="28583" xr:uid="{7EA758D2-EF56-4EBA-A852-ECFF349D9C77}"/>
    <cellStyle name="Currency 4 8 3 2 2 2" xfId="30887" xr:uid="{6B43E411-504A-48A0-881D-A4CB093416FC}"/>
    <cellStyle name="Currency 4 8 3 2 2 3" xfId="30607" xr:uid="{E9C158B3-78D8-4AF3-8BD1-0F4A0B4EB020}"/>
    <cellStyle name="Currency 4 8 3 2 3" xfId="28376" xr:uid="{2BDE907B-0B78-4F02-BEEA-9C16113F20AA}"/>
    <cellStyle name="Currency 4 8 3 3" xfId="1957" xr:uid="{00000000-0005-0000-0000-0000D8030000}"/>
    <cellStyle name="Currency 4 8 3 4" xfId="1955" xr:uid="{00000000-0005-0000-0000-0000D9030000}"/>
    <cellStyle name="Currency 4 8 3 5" xfId="4970" xr:uid="{1B67C4BD-FEAB-4343-81B0-70E336F834C2}"/>
    <cellStyle name="Currency 4 8 3 5 2" xfId="27523" xr:uid="{933B019B-A4E7-43F1-BD1A-DA7B8BE0F85B}"/>
    <cellStyle name="Currency 4 8 3 5 2 2" xfId="31193" xr:uid="{1FA06368-9692-4F87-BA84-A8F7113127B3}"/>
    <cellStyle name="Currency 4 8 3 5 2 3" xfId="30886" xr:uid="{74CDC86A-7890-43A0-9099-81F98F0722EF}"/>
    <cellStyle name="Currency 4 8 3 5 3" xfId="26318" xr:uid="{FB2441D9-4696-44F3-B408-41CC938A49F8}"/>
    <cellStyle name="Currency 4 8 3 5 4" xfId="14265" xr:uid="{DE8D23D6-F8F1-4D45-8451-54228F7AAD04}"/>
    <cellStyle name="Currency 4 8 3 6" xfId="6718" xr:uid="{C23168E2-68BC-429D-9D04-F8821D43FD9B}"/>
    <cellStyle name="Currency 4 8 3 6 2" xfId="17098" xr:uid="{84173598-8D21-4CAF-A027-41BC34BC5835}"/>
    <cellStyle name="Currency 4 8 3 7" xfId="9551" xr:uid="{9FBCFA64-336F-422C-9C68-0F81301671C2}"/>
    <cellStyle name="Currency 4 8 3 7 2" xfId="19931" xr:uid="{CC8E98EB-A85B-4F27-BEB5-132F1C32EB97}"/>
    <cellStyle name="Currency 4 8 3 8" xfId="25285" xr:uid="{79F85939-2849-403A-99CB-8B646D555D1A}"/>
    <cellStyle name="Currency 4 8 3 9" xfId="13115" xr:uid="{8288B027-EE5F-4543-886C-BA48309EFD97}"/>
    <cellStyle name="Currency 4 8 4" xfId="1958" xr:uid="{00000000-0005-0000-0000-0000DA030000}"/>
    <cellStyle name="Currency 4 8 4 2" xfId="2299" xr:uid="{00000000-0005-0000-0000-0000C3020000}"/>
    <cellStyle name="Currency 4 8 4 2 2" xfId="7426" xr:uid="{AF1ECB60-ACC3-4E29-8CD9-99C548D0A883}"/>
    <cellStyle name="Currency 4 8 4 2 2 2" xfId="17806" xr:uid="{FC9917A7-7396-417E-BADB-979A351E7805}"/>
    <cellStyle name="Currency 4 8 4 2 2 2 2" xfId="31129" xr:uid="{1050FCCF-014F-4A61-8409-ABEAF81E4B6C}"/>
    <cellStyle name="Currency 4 8 4 2 2 2 3" xfId="30888" xr:uid="{FC86CB32-E70B-4812-90F6-F48A30AB6E2C}"/>
    <cellStyle name="Currency 4 8 4 2 3" xfId="10259" xr:uid="{9517CDA0-EE05-48CD-8A06-CA12BAA552D6}"/>
    <cellStyle name="Currency 4 8 4 2 3 2" xfId="20639" xr:uid="{101B4E7A-75C1-48B0-8903-922C92FA678A}"/>
    <cellStyle name="Currency 4 8 4 2 4" xfId="28396" xr:uid="{85CDAA97-1CAD-4B64-90D6-923E8F129023}"/>
    <cellStyle name="Currency 4 8 4 2 5" xfId="25949" xr:uid="{D643E276-0D8D-4A16-BA2F-D2D2976E80BC}"/>
    <cellStyle name="Currency 4 8 4 2 6" xfId="14973" xr:uid="{A33E5F38-7B4F-4342-831F-1643BCEDB035}"/>
    <cellStyle name="Currency 4 8 4 3" xfId="2088" xr:uid="{00000000-0005-0000-0000-0000DA030000}"/>
    <cellStyle name="Currency 4 8 4 4" xfId="25541" xr:uid="{6404CD47-CF8C-4F73-BCAE-891702C8F286}"/>
    <cellStyle name="Currency 4 8 4 4 2" xfId="29740" xr:uid="{95BBA192-E16E-479F-A9AC-4984C46E7EF3}"/>
    <cellStyle name="Currency 4 8 4 5" xfId="29853" xr:uid="{C8D3D891-209E-4B26-9316-25A831B4C4AB}"/>
    <cellStyle name="Currency 4 8 4 6" xfId="29995" xr:uid="{86931842-3154-47E1-A149-1B03081C7CA9}"/>
    <cellStyle name="Currency 4 8 5" xfId="1959" xr:uid="{00000000-0005-0000-0000-0000DB030000}"/>
    <cellStyle name="Currency 4 8 5 2" xfId="25622" xr:uid="{FDE13DD4-4BFE-4241-AF39-D2C68C9AD7B0}"/>
    <cellStyle name="Currency 4 8 5 2 2" xfId="29813" xr:uid="{51867E3E-322C-45C2-AAB5-A9260D89EAA5}"/>
    <cellStyle name="Currency 4 8 5 2 2 2" xfId="30889" xr:uid="{1A883A60-46C3-43A6-A992-715105DD7CC1}"/>
    <cellStyle name="Currency 4 8 5 3" xfId="23098" xr:uid="{7A60B91C-EC8E-45C0-8A86-C875998593D9}"/>
    <cellStyle name="Currency 4 8 5 4" xfId="30030" xr:uid="{A621AE50-9826-4A13-9FC9-FFD777B68BD3}"/>
    <cellStyle name="Currency 4 8 6" xfId="1951" xr:uid="{00000000-0005-0000-0000-0000DC030000}"/>
    <cellStyle name="Currency 4 8 6 2" xfId="25842" xr:uid="{F485F629-3DA4-44A2-B8A8-546D8AA4877F}"/>
    <cellStyle name="Currency 4 8 6 2 2" xfId="30890" xr:uid="{529C92E7-70BA-45B3-AD7F-442288B598B1}"/>
    <cellStyle name="Currency 4 8 6 2 3" xfId="30594" xr:uid="{C285BB10-709D-4317-88CD-0FA126CCFB66}"/>
    <cellStyle name="Currency 4 8 6 3" xfId="27930" xr:uid="{67E7D5C4-4291-414C-B668-C038AB5B4730}"/>
    <cellStyle name="Currency 4 8 7" xfId="3888" xr:uid="{75AA0707-E7A1-49F2-96B5-A9DDA61F2F28}"/>
    <cellStyle name="Currency 4 8 7 2" xfId="8720" xr:uid="{DAEA6783-1B67-4BC5-9B10-29C804B64F3F}"/>
    <cellStyle name="Currency 4 8 7 2 2" xfId="28968" xr:uid="{85DBFA5D-B137-4531-BDFE-283897605602}"/>
    <cellStyle name="Currency 4 8 7 2 3" xfId="28270" xr:uid="{AC920C50-ED0E-4719-96D3-5B5D50A74886}"/>
    <cellStyle name="Currency 4 8 7 2 4" xfId="19100" xr:uid="{5DA4536C-9937-4FA0-AD85-B74BF051B58E}"/>
    <cellStyle name="Currency 4 8 7 3" xfId="11553" xr:uid="{47C6DD1A-A8F8-40D0-8141-553D7D95F5FA}"/>
    <cellStyle name="Currency 4 8 7 3 2" xfId="21933" xr:uid="{6AE81B20-7D9E-4468-80C1-003CA6D3DF48}"/>
    <cellStyle name="Currency 4 8 7 4" xfId="26295" xr:uid="{F07E7FD3-1053-4F4D-BAED-6E1CAC6C222D}"/>
    <cellStyle name="Currency 4 8 7 5" xfId="16267" xr:uid="{18D8913E-BFAE-4FD9-B645-B3A6A40A1E7E}"/>
    <cellStyle name="Currency 4 8 8" xfId="4968" xr:uid="{9E8825FE-50AE-4262-80AB-C3CBD6D88B2F}"/>
    <cellStyle name="Currency 4 8 8 2" xfId="27767" xr:uid="{DF2BDCE6-4C51-452D-A0A5-87AAC2CC1C69}"/>
    <cellStyle name="Currency 4 8 8 3" xfId="26136" xr:uid="{AF02D72E-3ADE-4F23-ACEF-46F911C96B37}"/>
    <cellStyle name="Currency 4 8 8 4" xfId="14263" xr:uid="{56112834-C55F-41FB-A3AF-7D3A241E4254}"/>
    <cellStyle name="Currency 4 8 9" xfId="6716" xr:uid="{47385384-7DC7-43EA-9D98-865E182695F7}"/>
    <cellStyle name="Currency 4 8 9 2" xfId="26113" xr:uid="{7DA3908F-553E-45FE-8585-31B030A5F62A}"/>
    <cellStyle name="Currency 4 8 9 3" xfId="28032" xr:uid="{14C37885-BFB7-4575-B570-1CCC1080F5EA}"/>
    <cellStyle name="Currency 4 8 9 4" xfId="17096" xr:uid="{26C25D8C-F834-4199-A88F-910068EE38EC}"/>
    <cellStyle name="Currency 4 9" xfId="589" xr:uid="{00000000-0005-0000-0000-0000DD030000}"/>
    <cellStyle name="Currency 4 9 10" xfId="12523" xr:uid="{11D205F3-DE9A-4585-96C1-3790524650F3}"/>
    <cellStyle name="Currency 4 9 2" xfId="1961" xr:uid="{00000000-0005-0000-0000-0000DE030000}"/>
    <cellStyle name="Currency 4 9 2 2" xfId="3105" xr:uid="{00000000-0005-0000-0000-0000C8020000}"/>
    <cellStyle name="Currency 4 9 2 2 2" xfId="8185" xr:uid="{E0C42976-7985-468B-A550-00C105659867}"/>
    <cellStyle name="Currency 4 9 2 2 2 2" xfId="18565" xr:uid="{0DB0E157-2439-41AF-9E6E-4B439D093BCA}"/>
    <cellStyle name="Currency 4 9 2 2 2 2 2" xfId="31144" xr:uid="{ED8C307C-F610-47C6-A831-49895CEE396D}"/>
    <cellStyle name="Currency 4 9 2 2 2 2 3" xfId="30891" xr:uid="{33621EAE-9D95-48E9-891A-0F259B49272F}"/>
    <cellStyle name="Currency 4 9 2 2 3" xfId="11018" xr:uid="{D7DEB894-76C8-4B7B-B912-EBD1C82FE3F2}"/>
    <cellStyle name="Currency 4 9 2 2 3 2" xfId="21398" xr:uid="{8065ECFA-8095-493D-9111-5F5913647C23}"/>
    <cellStyle name="Currency 4 9 2 2 4" xfId="25611" xr:uid="{A7FF5CE1-F4BB-4703-8B1C-0C380512F35C}"/>
    <cellStyle name="Currency 4 9 2 2 4 2" xfId="30075" xr:uid="{A4FDCC8D-1AF2-4A28-BC45-E5AB8BDBB980}"/>
    <cellStyle name="Currency 4 9 2 2 5" xfId="27511" xr:uid="{C5753C4E-F4AE-4664-A289-C298AAB6A474}"/>
    <cellStyle name="Currency 4 9 2 2 6" xfId="15732" xr:uid="{12DC9B3A-26A7-4B40-A2C7-BD544A7C2F73}"/>
    <cellStyle name="Currency 4 9 2 3" xfId="3685" xr:uid="{00000000-0005-0000-0000-0000DE030000}"/>
    <cellStyle name="Currency 4 9 2 3 2" xfId="27013" xr:uid="{B8A8630C-F521-49C0-9A08-B8D1C46D1721}"/>
    <cellStyle name="Currency 4 9 2 3 3" xfId="28317" xr:uid="{DEC5B4E7-8E1A-47EA-AF52-8C7579DC672B}"/>
    <cellStyle name="Currency 4 9 2 4" xfId="5701" xr:uid="{B6CD54E5-5D90-49B7-A633-F341EAD9C0A5}"/>
    <cellStyle name="Currency 4 9 2 4 2" xfId="29782" xr:uid="{F000CD1D-B1BA-49CE-A26C-7AEFE89CA9A5}"/>
    <cellStyle name="Currency 4 9 2 5" xfId="24271" xr:uid="{85355DC1-7AA6-4677-8462-5632C34BF0BE}"/>
    <cellStyle name="Currency 4 9 2 5 2" xfId="26911" xr:uid="{E28A2460-A64C-4999-BF1B-1A22498ADAD4}"/>
    <cellStyle name="Currency 4 9 2 6" xfId="28082" xr:uid="{BBBB1EFF-5326-432C-BD02-5C918A2E7B14}"/>
    <cellStyle name="Currency 4 9 2 7" xfId="13625" xr:uid="{7EDD3587-7095-4A81-B74E-8090122F2B34}"/>
    <cellStyle name="Currency 4 9 3" xfId="1962" xr:uid="{00000000-0005-0000-0000-0000DF030000}"/>
    <cellStyle name="Currency 4 9 3 2" xfId="2689" xr:uid="{00000000-0005-0000-0000-0000C9020000}"/>
    <cellStyle name="Currency 4 9 3 2 2" xfId="7813" xr:uid="{499AF24C-55A5-43E5-8835-11CA6641B905}"/>
    <cellStyle name="Currency 4 9 3 2 2 2" xfId="18193" xr:uid="{9DAB7D1E-765A-44CC-B652-721FFFD8C93B}"/>
    <cellStyle name="Currency 4 9 3 2 3" xfId="10646" xr:uid="{28A4B673-4DE0-49FC-9A42-CFD31A36EA67}"/>
    <cellStyle name="Currency 4 9 3 2 3 2" xfId="21026" xr:uid="{8C89E73C-B22B-4568-BBBC-10F63CA44619}"/>
    <cellStyle name="Currency 4 9 3 2 4" xfId="15360" xr:uid="{1A747241-6007-4043-8042-4BD7A52ED86B}"/>
    <cellStyle name="Currency 4 9 3 2 5" xfId="30457" xr:uid="{E82066D7-0909-4523-8345-4B323B12606B}"/>
    <cellStyle name="Currency 4 9 3 3" xfId="3655" xr:uid="{00000000-0005-0000-0000-0000DF030000}"/>
    <cellStyle name="Currency 4 9 3 4" xfId="5702" xr:uid="{572965EA-1F6C-4640-9DDC-DE1E721E4148}"/>
    <cellStyle name="Currency 4 9 3 4 2" xfId="29757" xr:uid="{B6BCDE65-9BFA-44F5-9903-F31404CCA55C}"/>
    <cellStyle name="Currency 4 9 3 5" xfId="23303" xr:uid="{EC92654A-2F5D-49BE-A509-D34B0A753554}"/>
    <cellStyle name="Currency 4 9 3 6" xfId="13102" xr:uid="{47CEFBAA-F193-4528-BF13-F969C4A1BCEF}"/>
    <cellStyle name="Currency 4 9 4" xfId="1960" xr:uid="{00000000-0005-0000-0000-0000E0030000}"/>
    <cellStyle name="Currency 4 9 4 2" xfId="2291" xr:uid="{00000000-0005-0000-0000-0000C7020000}"/>
    <cellStyle name="Currency 4 9 4 2 2" xfId="7418" xr:uid="{7A09F447-6EA0-45DE-A9B3-A1537B9AA0F4}"/>
    <cellStyle name="Currency 4 9 4 2 2 2" xfId="17798" xr:uid="{010FA966-37C5-491A-82C2-DD3903AA0F71}"/>
    <cellStyle name="Currency 4 9 4 2 3" xfId="10251" xr:uid="{7380F39E-75E2-45CC-A417-0B9249EE1EC5}"/>
    <cellStyle name="Currency 4 9 4 2 3 2" xfId="20631" xr:uid="{46E0CA4A-9B8F-4B3A-AF50-0F606033AE0B}"/>
    <cellStyle name="Currency 4 9 4 2 4" xfId="26542" xr:uid="{9ADB49FD-3CB9-4CDC-8AAA-C677630C1A11}"/>
    <cellStyle name="Currency 4 9 4 2 5" xfId="28116" xr:uid="{0CD4B079-9BBC-47CC-94A8-0E21C37AAE90}"/>
    <cellStyle name="Currency 4 9 4 2 6" xfId="14965" xr:uid="{C3DDA060-F454-4492-AC0D-4E8A716A4AEF}"/>
    <cellStyle name="Currency 4 9 4 3" xfId="3644" xr:uid="{00000000-0005-0000-0000-0000E0030000}"/>
    <cellStyle name="Currency 4 9 4 4" xfId="23983" xr:uid="{D7ECF183-A9FB-4F7A-A59A-272E2F6F535B}"/>
    <cellStyle name="Currency 4 9 5" xfId="3826" xr:uid="{000ACA94-2153-4302-8B6A-722AE35328B8}"/>
    <cellStyle name="Currency 4 9 5 2" xfId="8659" xr:uid="{11C3A1BE-D6BB-4FEA-9A33-5739A5F19DCD}"/>
    <cellStyle name="Currency 4 9 5 2 2" xfId="28960" xr:uid="{E30A7CFA-2FBE-4A31-8130-E3872CD9262E}"/>
    <cellStyle name="Currency 4 9 5 2 3" xfId="27858" xr:uid="{750A93EA-6EC4-4482-8E09-BB7898C875FF}"/>
    <cellStyle name="Currency 4 9 5 2 4" xfId="19039" xr:uid="{A4156738-3B33-45C9-8F87-F92746E6BC31}"/>
    <cellStyle name="Currency 4 9 5 3" xfId="11492" xr:uid="{54DAEE57-6E01-4FD8-A9B2-EE7413C74CE5}"/>
    <cellStyle name="Currency 4 9 5 3 2" xfId="21872" xr:uid="{3975A300-1731-4B47-A5A3-B76F484A0F52}"/>
    <cellStyle name="Currency 4 9 5 4" xfId="25753" xr:uid="{250618F8-EF53-42EA-BF04-9BA8BA23A39C}"/>
    <cellStyle name="Currency 4 9 5 5" xfId="16206" xr:uid="{B2215B16-2AAC-4F29-86DA-A576F75C9006}"/>
    <cellStyle name="Currency 4 9 6" xfId="4971" xr:uid="{956C2F0C-4E4E-480B-96A2-4BBD31510532}"/>
    <cellStyle name="Currency 4 9 6 2" xfId="28185" xr:uid="{45A2E1B6-8B39-4378-BE7B-C76A7ABED3EE}"/>
    <cellStyle name="Currency 4 9 6 3" xfId="28729" xr:uid="{899332CF-46F8-49BA-8867-DB0F2C08DFEE}"/>
    <cellStyle name="Currency 4 9 6 4" xfId="14266" xr:uid="{CE595702-DCCF-41D9-BDC1-4D86F6395577}"/>
    <cellStyle name="Currency 4 9 7" xfId="6719" xr:uid="{E35CBB27-1B3C-4ACE-AD83-4A5591761FD0}"/>
    <cellStyle name="Currency 4 9 7 2" xfId="26024" xr:uid="{86AA3093-66DE-4256-A269-75B7758D8FC7}"/>
    <cellStyle name="Currency 4 9 7 3" xfId="26677" xr:uid="{606BAAFF-75AE-49D7-9979-D40C7276D32D}"/>
    <cellStyle name="Currency 4 9 7 4" xfId="17099" xr:uid="{29091485-7FBD-4321-846C-24EB68313981}"/>
    <cellStyle name="Currency 4 9 8" xfId="9552" xr:uid="{4A590147-89C2-47D7-838D-C3AB6BAC093D}"/>
    <cellStyle name="Currency 4 9 8 2" xfId="19932" xr:uid="{D10AACFD-BBEE-484B-B36A-84DE24B11EED}"/>
    <cellStyle name="Currency 4 9 9" xfId="24553" xr:uid="{498B69E5-0439-4408-87C4-7EF87E505B1E}"/>
    <cellStyle name="Currency 5" xfId="590" xr:uid="{00000000-0005-0000-0000-0000E1030000}"/>
    <cellStyle name="Currency 5 10" xfId="4972" xr:uid="{0127C852-060E-4046-8C0D-4B566FAC3A77}"/>
    <cellStyle name="Currency 5 10 2" xfId="26244" xr:uid="{C59BE194-529F-4702-B46B-7874E29DE31A}"/>
    <cellStyle name="Currency 5 10 3" xfId="26441" xr:uid="{ADFDD67C-45AA-450C-A480-B07F7596B9D6}"/>
    <cellStyle name="Currency 5 10 4" xfId="14267" xr:uid="{240572AE-B301-4AFC-8245-514967858343}"/>
    <cellStyle name="Currency 5 11" xfId="6720" xr:uid="{0A1A5FF7-B1C8-4455-BC0A-1A0494662DFA}"/>
    <cellStyle name="Currency 5 11 2" xfId="17100" xr:uid="{CE1C590A-1E08-492D-A5D4-C48EC666C3D4}"/>
    <cellStyle name="Currency 5 12" xfId="9553" xr:uid="{D0967022-4EB5-4BE0-9D2F-A8094341CF11}"/>
    <cellStyle name="Currency 5 12 2" xfId="19933" xr:uid="{BE20113A-F2EE-459C-BCE6-ECDBC109DA46}"/>
    <cellStyle name="Currency 5 13" xfId="23093" xr:uid="{F26D2CE7-28B3-4E2E-9C07-3001E7351776}"/>
    <cellStyle name="Currency 5 14" xfId="12406" xr:uid="{CF35860C-8F77-4620-8FAD-AD17DEF49300}"/>
    <cellStyle name="Currency 5 2" xfId="591" xr:uid="{00000000-0005-0000-0000-0000E2030000}"/>
    <cellStyle name="Currency 5 2 10" xfId="6721" xr:uid="{E241A098-71E3-45C7-B9E5-0F648599E5C0}"/>
    <cellStyle name="Currency 5 2 10 2" xfId="17101" xr:uid="{9DB1438C-B8F5-4138-997F-97D84CE6F65E}"/>
    <cellStyle name="Currency 5 2 11" xfId="9554" xr:uid="{380C6E5F-325D-453D-B49C-0AD68D0C9071}"/>
    <cellStyle name="Currency 5 2 11 2" xfId="19934" xr:uid="{8C168D19-AB32-4FC5-AE1E-523857214607}"/>
    <cellStyle name="Currency 5 2 12" xfId="22829" xr:uid="{CD754010-E9EC-4548-95AF-18F4EA7CC937}"/>
    <cellStyle name="Currency 5 2 13" xfId="12466" xr:uid="{96E8DC89-4338-4D2F-9FB1-91BCDCC04C70}"/>
    <cellStyle name="Currency 5 2 2" xfId="592" xr:uid="{00000000-0005-0000-0000-0000E3030000}"/>
    <cellStyle name="Currency 5 2 2 10" xfId="9555" xr:uid="{12517C23-DBF5-49AA-90FA-E749FF9B3FD9}"/>
    <cellStyle name="Currency 5 2 2 10 2" xfId="19935" xr:uid="{C8BE885C-3F64-4CD4-9BDA-5C4C40B1FE9E}"/>
    <cellStyle name="Currency 5 2 2 11" xfId="25374" xr:uid="{9F58AD45-78BC-432D-82CA-4ADD14D6E206}"/>
    <cellStyle name="Currency 5 2 2 12" xfId="12533" xr:uid="{E802454A-CA30-4ECF-9F44-10C3636636FD}"/>
    <cellStyle name="Currency 5 2 2 2" xfId="1966" xr:uid="{00000000-0005-0000-0000-0000E4030000}"/>
    <cellStyle name="Currency 5 2 2 2 2" xfId="3107" xr:uid="{00000000-0005-0000-0000-0000CE020000}"/>
    <cellStyle name="Currency 5 2 2 2 2 2" xfId="6173" xr:uid="{BE24A938-2881-4F5D-B62A-4F1162D03E33}"/>
    <cellStyle name="Currency 5 2 2 2 2 2 2" xfId="25852" xr:uid="{F20382A5-D65C-4100-B2A8-7EB455708DDE}"/>
    <cellStyle name="Currency 5 2 2 2 2 2 3" xfId="26680" xr:uid="{8EBAF09A-2434-47C3-B9AB-2BF0BE142A89}"/>
    <cellStyle name="Currency 5 2 2 2 2 2 4" xfId="15734" xr:uid="{71DF357E-08E2-481E-A961-D9A9A85D0FE6}"/>
    <cellStyle name="Currency 5 2 2 2 2 3" xfId="8187" xr:uid="{F888BC8D-2822-4D7A-8F80-B60D7A25CE3A}"/>
    <cellStyle name="Currency 5 2 2 2 2 3 2" xfId="18567" xr:uid="{691322DB-4935-4B9B-9354-691D3668F327}"/>
    <cellStyle name="Currency 5 2 2 2 2 4" xfId="11020" xr:uid="{59742B54-0DA4-486F-9740-1D38F5BE12FD}"/>
    <cellStyle name="Currency 5 2 2 2 2 4 2" xfId="21400" xr:uid="{F9F6A6C8-279B-4E64-9E63-3C8E184E9F76}"/>
    <cellStyle name="Currency 5 2 2 2 2 5" xfId="23950" xr:uid="{088AD340-C2CC-47BE-8891-D6CC3414FE2E}"/>
    <cellStyle name="Currency 5 2 2 2 2 6" xfId="27620" xr:uid="{3C20AB5A-5E9F-43FE-AFE1-016CD4FFEADD}"/>
    <cellStyle name="Currency 5 2 2 2 2 7" xfId="13627" xr:uid="{B10AB8D8-0FC4-4067-ACD0-E5B0002F9029}"/>
    <cellStyle name="Currency 5 2 2 2 3" xfId="2700" xr:uid="{00000000-0005-0000-0000-0000CD020000}"/>
    <cellStyle name="Currency 5 2 2 2 3 2" xfId="7824" xr:uid="{0FA2EE59-89F7-42BE-AFCA-13B241F95610}"/>
    <cellStyle name="Currency 5 2 2 2 3 2 2" xfId="28282" xr:uid="{C2137D5F-7224-4361-94BB-42021950E03A}"/>
    <cellStyle name="Currency 5 2 2 2 3 2 3" xfId="27886" xr:uid="{8B47DE6B-C0A3-4808-BD11-76C664370C32}"/>
    <cellStyle name="Currency 5 2 2 2 3 2 4" xfId="18204" xr:uid="{DE64AA34-7A3F-4BE8-AC87-76B82DFB15AA}"/>
    <cellStyle name="Currency 5 2 2 2 3 3" xfId="10657" xr:uid="{4D2AD998-5A82-41E0-A69E-3F76050FA43C}"/>
    <cellStyle name="Currency 5 2 2 2 3 3 2" xfId="21037" xr:uid="{BF6A1076-4AD6-4E1B-8DA6-B5CA46C39230}"/>
    <cellStyle name="Currency 5 2 2 2 3 4" xfId="23308" xr:uid="{799AABCF-471B-405C-90D8-CDB7F1658679}"/>
    <cellStyle name="Currency 5 2 2 2 3 5" xfId="15371" xr:uid="{7ACDB224-994C-428F-913A-C2A5B9336ACA}"/>
    <cellStyle name="Currency 5 2 2 2 4" xfId="2047" xr:uid="{00000000-0005-0000-0000-0000E4030000}"/>
    <cellStyle name="Currency 5 2 2 2 4 2" xfId="26834" xr:uid="{C64A4FF9-2FD0-4583-B837-5708E557185E}"/>
    <cellStyle name="Currency 5 2 2 2 4 3" xfId="28443" xr:uid="{70E40412-F726-4A29-B8F5-5630BE3A9276}"/>
    <cellStyle name="Currency 5 2 2 2 5" xfId="4277" xr:uid="{C3D7F732-DE5D-41EF-8592-DE3D2EBC22AC}"/>
    <cellStyle name="Currency 5 2 2 2 5 2" xfId="9049" xr:uid="{2D83AAB7-EE53-414D-B71E-98FD02A0314D}"/>
    <cellStyle name="Currency 5 2 2 2 5 2 2" xfId="19429" xr:uid="{3729AD62-DADD-410C-836C-C0173341262F}"/>
    <cellStyle name="Currency 5 2 2 2 5 2 3" xfId="31053" xr:uid="{65379D5D-A019-44C2-A4F5-8978204D96E1}"/>
    <cellStyle name="Currency 5 2 2 2 5 2 4" xfId="30892" xr:uid="{742D8526-B98A-43F7-82DB-E1B0DFFD6C96}"/>
    <cellStyle name="Currency 5 2 2 2 5 3" xfId="11882" xr:uid="{0FE592E7-404D-48FC-A7B7-7FDE44FBAA0E}"/>
    <cellStyle name="Currency 5 2 2 2 5 3 2" xfId="22262" xr:uid="{9B9EB93E-D50F-45EE-81A7-B342F4A32DB7}"/>
    <cellStyle name="Currency 5 2 2 2 5 4" xfId="26407" xr:uid="{B91ECD61-4C35-4E4A-8D9C-C36D8ADEC10B}"/>
    <cellStyle name="Currency 5 2 2 2 5 5" xfId="26848" xr:uid="{EE06C130-8C70-4964-9F7A-D8C37715BFD6}"/>
    <cellStyle name="Currency 5 2 2 2 5 6" xfId="16596" xr:uid="{4301A36F-BCF2-4881-9C48-F364E56E7571}"/>
    <cellStyle name="Currency 5 2 2 2 6" xfId="5705" xr:uid="{56AE04DD-2B1B-45C9-B774-49C5775046E0}"/>
    <cellStyle name="Currency 5 2 2 2 6 2" xfId="29729" xr:uid="{65C9FCB2-3DEC-4426-9C59-F87A66AA0CC0}"/>
    <cellStyle name="Currency 5 2 2 2 6 2 2" xfId="30992" xr:uid="{AFC39984-8795-40B8-B32F-0117AF697C54}"/>
    <cellStyle name="Currency 5 2 2 2 7" xfId="24565" xr:uid="{EC4152A8-D2AF-4A3A-9787-6E2DEE37E7D4}"/>
    <cellStyle name="Currency 5 2 2 2 8" xfId="13118" xr:uid="{E767FA5A-7327-467C-AF41-77D3C067A458}"/>
    <cellStyle name="Currency 5 2 2 3" xfId="1967" xr:uid="{00000000-0005-0000-0000-0000E5030000}"/>
    <cellStyle name="Currency 5 2 2 3 2" xfId="3108" xr:uid="{00000000-0005-0000-0000-0000CF020000}"/>
    <cellStyle name="Currency 5 2 2 3 2 2" xfId="8188" xr:uid="{13245339-F13E-40A8-839B-4D77E86C6D7A}"/>
    <cellStyle name="Currency 5 2 2 3 2 2 2" xfId="28855" xr:uid="{49F4AEF3-A94A-4BB7-93FF-EEDEC1683101}"/>
    <cellStyle name="Currency 5 2 2 3 2 2 2 2" xfId="31237" xr:uid="{87F82027-79CD-47F8-AA9B-02A445559384}"/>
    <cellStyle name="Currency 5 2 2 3 2 2 2 3" xfId="30894" xr:uid="{17A3B4CC-F29C-453C-BBA9-895349B92972}"/>
    <cellStyle name="Currency 5 2 2 3 2 2 3" xfId="26107" xr:uid="{565CDC13-D9D4-436A-BAA9-98069B5E57AD}"/>
    <cellStyle name="Currency 5 2 2 3 2 2 4" xfId="18568" xr:uid="{7A405561-471D-43CB-9F39-50752F34F453}"/>
    <cellStyle name="Currency 5 2 2 3 2 3" xfId="11021" xr:uid="{3F84DF8C-8F7C-4373-BE1E-22BAFE9DD44F}"/>
    <cellStyle name="Currency 5 2 2 3 2 3 2" xfId="21401" xr:uid="{9DFEDBB8-6F7C-4CBC-8F69-9531275ED852}"/>
    <cellStyle name="Currency 5 2 2 3 2 4" xfId="23583" xr:uid="{9906515C-0ACF-40FA-AA3D-B1FEC0FE45AD}"/>
    <cellStyle name="Currency 5 2 2 3 2 5" xfId="15735" xr:uid="{09C152D0-E30A-445F-806F-9A2FB440B1E9}"/>
    <cellStyle name="Currency 5 2 2 3 3" xfId="3548" xr:uid="{00000000-0005-0000-0000-0000E5030000}"/>
    <cellStyle name="Currency 5 2 2 3 4" xfId="4433" xr:uid="{32BAE54B-9351-4830-AA5E-63816AB07ED5}"/>
    <cellStyle name="Currency 5 2 2 3 4 2" xfId="9205" xr:uid="{87614C63-EABE-46FA-900D-6B5F9639F88D}"/>
    <cellStyle name="Currency 5 2 2 3 4 2 2" xfId="19585" xr:uid="{F36A6D76-44E8-433A-86D5-8EEC553E5D49}"/>
    <cellStyle name="Currency 5 2 2 3 4 2 3" xfId="31099" xr:uid="{448935C6-ECC2-4E7F-9166-42A235C27226}"/>
    <cellStyle name="Currency 5 2 2 3 4 2 4" xfId="30893" xr:uid="{C5657449-ECBB-4564-A545-23B9D035DF66}"/>
    <cellStyle name="Currency 5 2 2 3 4 3" xfId="12038" xr:uid="{E7C9D73E-8A42-41F0-8DDC-A7D39D80369F}"/>
    <cellStyle name="Currency 5 2 2 3 4 3 2" xfId="22418" xr:uid="{85B7CB9A-F6D9-4C07-9848-E505521E2E02}"/>
    <cellStyle name="Currency 5 2 2 3 4 4" xfId="16752" xr:uid="{55D64D6B-C1B4-467E-962E-74EF844202D6}"/>
    <cellStyle name="Currency 5 2 2 3 5" xfId="5706" xr:uid="{64BFFDB4-46D1-483C-8C4F-E280CB1ECB1C}"/>
    <cellStyle name="Currency 5 2 2 3 5 2" xfId="29711" xr:uid="{DD288719-AB35-4C89-88F1-540C0355360C}"/>
    <cellStyle name="Currency 5 2 2 3 5 2 2" xfId="30993" xr:uid="{2203EE67-0F45-4FCA-8501-AF4CCD1B0C73}"/>
    <cellStyle name="Currency 5 2 2 3 6" xfId="24898" xr:uid="{F8B21FAF-1CA2-4C0F-B3E2-9F62AED2DA5F}"/>
    <cellStyle name="Currency 5 2 2 3 7" xfId="13628" xr:uid="{006AB017-2D5D-4BEE-A7CB-912CA41008FB}"/>
    <cellStyle name="Currency 5 2 2 4" xfId="1965" xr:uid="{00000000-0005-0000-0000-0000E6030000}"/>
    <cellStyle name="Currency 5 2 2 4 2" xfId="3106" xr:uid="{00000000-0005-0000-0000-0000D0020000}"/>
    <cellStyle name="Currency 5 2 2 4 2 2" xfId="8186" xr:uid="{EC4D431F-F668-4FCE-815C-FD5EACEEDF85}"/>
    <cellStyle name="Currency 5 2 2 4 2 2 2" xfId="28854" xr:uid="{7C5B0695-8C13-41C0-ACF4-145D7F65FF93}"/>
    <cellStyle name="Currency 5 2 2 4 2 2 3" xfId="28614" xr:uid="{8D54ADB9-69AE-475B-AE53-5F93F4C469AC}"/>
    <cellStyle name="Currency 5 2 2 4 2 2 4" xfId="18566" xr:uid="{3CB38A1D-D5FD-45BB-979C-084854CB23D1}"/>
    <cellStyle name="Currency 5 2 2 4 2 3" xfId="11019" xr:uid="{1EDC9C14-BB5A-42E7-8C1B-2A6A66C32E66}"/>
    <cellStyle name="Currency 5 2 2 4 2 3 2" xfId="21399" xr:uid="{4B569564-AC9C-4E2F-A36D-AB280A0C0C45}"/>
    <cellStyle name="Currency 5 2 2 4 2 4" xfId="26802" xr:uid="{D3CBC96C-8DCC-4604-856F-C197D0CBC5C0}"/>
    <cellStyle name="Currency 5 2 2 4 2 5" xfId="15733" xr:uid="{EC11DDBB-96CA-4144-A30D-CF3021608613}"/>
    <cellStyle name="Currency 5 2 2 4 3" xfId="3680" xr:uid="{00000000-0005-0000-0000-0000E6030000}"/>
    <cellStyle name="Currency 5 2 2 4 4" xfId="5704" xr:uid="{F0F3577E-AEB9-46D9-839A-DC5FBFCEA274}"/>
    <cellStyle name="Currency 5 2 2 4 4 2" xfId="29974" xr:uid="{1A47C2B6-3535-4DAD-8D31-63333AA84210}"/>
    <cellStyle name="Currency 5 2 2 4 5" xfId="22999" xr:uid="{33E7FD05-6AC1-4553-A763-5F9ADDC95EFB}"/>
    <cellStyle name="Currency 5 2 2 4 6" xfId="13626" xr:uid="{A1CD338B-CC30-4727-B3F0-0E4E5CC6C8A2}"/>
    <cellStyle name="Currency 5 2 2 5" xfId="2642" xr:uid="{00000000-0005-0000-0000-0000D1020000}"/>
    <cellStyle name="Currency 5 2 2 5 2" xfId="5904" xr:uid="{01A77C53-D4B3-4B4A-A7AA-DA49AF807277}"/>
    <cellStyle name="Currency 5 2 2 5 2 2" xfId="28062" xr:uid="{8EF9D5B8-AD4E-41E9-A228-6AF16D4B036F}"/>
    <cellStyle name="Currency 5 2 2 5 2 2 2" xfId="31200" xr:uid="{E9A01D91-80DD-41A2-BDF4-F2C3BA223E61}"/>
    <cellStyle name="Currency 5 2 2 5 2 2 3" xfId="30895" xr:uid="{4927734C-1128-4F35-ADA5-EBE5F5527F8D}"/>
    <cellStyle name="Currency 5 2 2 5 2 3" xfId="28472" xr:uid="{82D05B3D-86D8-4506-AE14-DBD6FF00D9F8}"/>
    <cellStyle name="Currency 5 2 2 5 2 4" xfId="15314" xr:uid="{73BC589D-4447-4249-B1BB-4F0E836F79EB}"/>
    <cellStyle name="Currency 5 2 2 5 3" xfId="7767" xr:uid="{0BCD7F6B-EB32-4F4B-BE32-1005B1112FD0}"/>
    <cellStyle name="Currency 5 2 2 5 3 2" xfId="18147" xr:uid="{39F2C129-AC1D-49B2-8889-3EA2F448443B}"/>
    <cellStyle name="Currency 5 2 2 5 4" xfId="10600" xr:uid="{D3A2D10F-02C4-4FC8-8984-C693054A334C}"/>
    <cellStyle name="Currency 5 2 2 5 4 2" xfId="20980" xr:uid="{7E6ADA5D-3DC7-41ED-99C9-A4042922E532}"/>
    <cellStyle name="Currency 5 2 2 5 5" xfId="23544" xr:uid="{2A62B28A-3D7D-44E1-830E-A4B18F3C462C}"/>
    <cellStyle name="Currency 5 2 2 5 6" xfId="13031" xr:uid="{BC0D04A2-EDC2-44C0-8A7A-ECF31AD1A87E}"/>
    <cellStyle name="Currency 5 2 2 6" xfId="2301" xr:uid="{00000000-0005-0000-0000-0000CC020000}"/>
    <cellStyle name="Currency 5 2 2 6 2" xfId="7428" xr:uid="{33D726B9-173A-495B-A4BA-834CE620BF69}"/>
    <cellStyle name="Currency 5 2 2 6 2 2" xfId="17808" xr:uid="{856799D2-AB87-4DD2-9C94-BFDB3D72AE03}"/>
    <cellStyle name="Currency 5 2 2 6 3" xfId="10261" xr:uid="{A462F4E5-48AC-4A2C-992B-92C429FC328E}"/>
    <cellStyle name="Currency 5 2 2 6 3 2" xfId="20641" xr:uid="{5D9F252F-0DAB-4171-9706-3A1FB1F31BA3}"/>
    <cellStyle name="Currency 5 2 2 6 4" xfId="22671" xr:uid="{60C51A38-352A-40DD-A8EB-74F53D2FCD6C}"/>
    <cellStyle name="Currency 5 2 2 6 5" xfId="28364" xr:uid="{3779EA25-6211-41A3-BEC2-2229A6763BFA}"/>
    <cellStyle name="Currency 5 2 2 6 6" xfId="14975" xr:uid="{5552B899-4FCC-4E4B-BB6F-B5232499BD8E}"/>
    <cellStyle name="Currency 5 2 2 7" xfId="3832" xr:uid="{58CAFAE7-4ECC-4D05-802A-591E6F0FD407}"/>
    <cellStyle name="Currency 5 2 2 7 2" xfId="8665" xr:uid="{3E47732A-E67C-496E-A27B-A49411598E3D}"/>
    <cellStyle name="Currency 5 2 2 7 2 2" xfId="19045" xr:uid="{E366572E-1173-45A7-B79D-6E597AD48165}"/>
    <cellStyle name="Currency 5 2 2 7 3" xfId="11498" xr:uid="{5D129DB0-375F-4A95-A0F4-3754244C1E48}"/>
    <cellStyle name="Currency 5 2 2 7 3 2" xfId="21878" xr:uid="{172E324E-C1CA-4DC2-9EC6-D823E04B7C3C}"/>
    <cellStyle name="Currency 5 2 2 7 4" xfId="28164" xr:uid="{D0852ACE-D955-4A7A-B56D-9C118288E0DC}"/>
    <cellStyle name="Currency 5 2 2 7 5" xfId="26371" xr:uid="{40CB9855-3EF7-4ABB-B7BD-BE754A9C6D1E}"/>
    <cellStyle name="Currency 5 2 2 7 6" xfId="16212" xr:uid="{28EF5B7D-0FFC-4496-99BB-22D48954D381}"/>
    <cellStyle name="Currency 5 2 2 8" xfId="4974" xr:uid="{9D741363-ECFB-4E78-AFE7-4000DC29E105}"/>
    <cellStyle name="Currency 5 2 2 8 2" xfId="14269" xr:uid="{D1F2BAB2-2536-4CDA-B233-F70097286BE6}"/>
    <cellStyle name="Currency 5 2 2 9" xfId="6722" xr:uid="{D10E9798-92C9-4F75-AC71-6A5E424527EA}"/>
    <cellStyle name="Currency 5 2 2 9 2" xfId="17102" xr:uid="{1919B9F7-EDFA-44F2-944A-76EF107B027F}"/>
    <cellStyle name="Currency 5 2 3" xfId="593" xr:uid="{00000000-0005-0000-0000-0000E7030000}"/>
    <cellStyle name="Currency 5 2 3 10" xfId="12691" xr:uid="{49183BEA-A4DB-49F9-8A1B-1EAE12D1B3C9}"/>
    <cellStyle name="Currency 5 2 3 2" xfId="1969" xr:uid="{00000000-0005-0000-0000-0000E8030000}"/>
    <cellStyle name="Currency 5 2 3 2 2" xfId="3109" xr:uid="{00000000-0005-0000-0000-0000D3020000}"/>
    <cellStyle name="Currency 5 2 3 2 2 2" xfId="8189" xr:uid="{E868AF50-4A6D-44BC-83C9-209DB309BB0F}"/>
    <cellStyle name="Currency 5 2 3 2 2 2 2" xfId="28856" xr:uid="{3BF9C56A-BDC1-4F4D-A53B-A83632B095C2}"/>
    <cellStyle name="Currency 5 2 3 2 2 2 3" xfId="28155" xr:uid="{4F0EEC13-E5DE-4629-8270-13F61F99DAFD}"/>
    <cellStyle name="Currency 5 2 3 2 2 2 4" xfId="18569" xr:uid="{BA89C912-96B1-42CB-9CB7-76ECD2E69A53}"/>
    <cellStyle name="Currency 5 2 3 2 2 3" xfId="11022" xr:uid="{B32F4D25-280E-4123-BC8C-A882B4C247D2}"/>
    <cellStyle name="Currency 5 2 3 2 2 3 2" xfId="21402" xr:uid="{AB4B76B5-E409-402B-A20C-F8E07C5FC7A2}"/>
    <cellStyle name="Currency 5 2 3 2 2 4" xfId="24399" xr:uid="{19D40202-82EB-4A14-9C2F-762EB18BA50F}"/>
    <cellStyle name="Currency 5 2 3 2 2 5" xfId="15736" xr:uid="{B043A422-93FE-44A2-A3D7-AC99CBEFA6FB}"/>
    <cellStyle name="Currency 5 2 3 2 3" xfId="3664" xr:uid="{00000000-0005-0000-0000-0000E8030000}"/>
    <cellStyle name="Currency 5 2 3 2 4" xfId="5707" xr:uid="{5ED9074E-CFC1-4F0E-AAA7-8ED93D6F736E}"/>
    <cellStyle name="Currency 5 2 3 2 4 2" xfId="29975" xr:uid="{EA9668FA-7D48-4451-A463-CEDC38FAAA6D}"/>
    <cellStyle name="Currency 5 2 3 2 5" xfId="24147" xr:uid="{A436BADA-01CA-44B5-B13D-BF91D5BD6C72}"/>
    <cellStyle name="Currency 5 2 3 2 6" xfId="13629" xr:uid="{2A0D9A90-7C39-497B-99CC-B6BDC390AD1B}"/>
    <cellStyle name="Currency 5 2 3 3" xfId="1970" xr:uid="{00000000-0005-0000-0000-0000E9030000}"/>
    <cellStyle name="Currency 5 2 3 3 2" xfId="2699" xr:uid="{00000000-0005-0000-0000-0000D4020000}"/>
    <cellStyle name="Currency 5 2 3 3 2 2" xfId="7823" xr:uid="{D0CDFCE5-20BF-42ED-9EFB-FAB04946587F}"/>
    <cellStyle name="Currency 5 2 3 3 2 2 2" xfId="18203" xr:uid="{3BCED285-7CC5-4070-8A11-76E588F6BC4F}"/>
    <cellStyle name="Currency 5 2 3 3 2 3" xfId="10656" xr:uid="{33CCFA73-7431-4161-8256-7B377A9BDBFA}"/>
    <cellStyle name="Currency 5 2 3 3 2 3 2" xfId="21036" xr:uid="{9BC23E41-2CDA-49D1-80AC-DF071D9AEEBF}"/>
    <cellStyle name="Currency 5 2 3 3 2 4" xfId="15370" xr:uid="{0B0E1420-F3F3-4F8F-A6BE-B2272087307F}"/>
    <cellStyle name="Currency 5 2 3 3 2 5" xfId="30458" xr:uid="{DAB7CACA-8941-4CE4-B122-9A8774B9A021}"/>
    <cellStyle name="Currency 5 2 3 3 3" xfId="3578" xr:uid="{00000000-0005-0000-0000-0000E9030000}"/>
    <cellStyle name="Currency 5 2 3 3 4" xfId="5708" xr:uid="{59616245-D824-46F1-81B0-F7CE84542057}"/>
    <cellStyle name="Currency 5 2 3 3 4 2" xfId="29918" xr:uid="{9D672207-4D78-471A-8306-1D5902F0DCD8}"/>
    <cellStyle name="Currency 5 2 3 3 5" xfId="25056" xr:uid="{F07ECF11-1D7B-4D79-A0FD-D2F0BF3D7837}"/>
    <cellStyle name="Currency 5 2 3 3 6" xfId="13117" xr:uid="{FF00E2A5-B4FB-49BB-96AB-5F24D126800F}"/>
    <cellStyle name="Currency 5 2 3 4" xfId="1968" xr:uid="{00000000-0005-0000-0000-0000EA030000}"/>
    <cellStyle name="Currency 5 2 3 4 2" xfId="3774" xr:uid="{9AA53097-E567-4935-BA95-65CC50D0B73B}"/>
    <cellStyle name="Currency 5 2 3 4 2 2" xfId="8616" xr:uid="{CCB07CC6-C475-4E96-BCAA-C52F5825DCF7}"/>
    <cellStyle name="Currency 5 2 3 4 2 2 2" xfId="18996" xr:uid="{04CD8D01-CEF3-4C9C-9BD0-1F5042A669E1}"/>
    <cellStyle name="Currency 5 2 3 4 2 3" xfId="11449" xr:uid="{225A8900-8F68-4269-B454-4E2E9025351E}"/>
    <cellStyle name="Currency 5 2 3 4 2 3 2" xfId="21829" xr:uid="{C188CF2C-115D-430F-9000-0E4E6571A19D}"/>
    <cellStyle name="Currency 5 2 3 4 2 4" xfId="26214" xr:uid="{0570CA31-8D59-46B5-8184-FEF8F7383B00}"/>
    <cellStyle name="Currency 5 2 3 4 2 5" xfId="26374" xr:uid="{28A2C1DE-F28A-4A55-9019-D1FB2D6D72D0}"/>
    <cellStyle name="Currency 5 2 3 4 2 6" xfId="16163" xr:uid="{F5D30928-98B2-467C-B2BC-D2080B97E6F0}"/>
    <cellStyle name="Currency 5 2 3 4 3" xfId="23678" xr:uid="{D15642E2-80E6-4635-98B9-0DDE89D66073}"/>
    <cellStyle name="Currency 5 2 3 5" xfId="4143" xr:uid="{BBE70D2D-604E-48B2-9D68-4A06E241AAB5}"/>
    <cellStyle name="Currency 5 2 3 5 2" xfId="8915" xr:uid="{A3449125-85BB-4347-9B52-EF23126E01C2}"/>
    <cellStyle name="Currency 5 2 3 5 2 2" xfId="29016" xr:uid="{6EB8AFAA-0881-4674-A52E-7A008315E4E0}"/>
    <cellStyle name="Currency 5 2 3 5 2 3" xfId="27597" xr:uid="{6EAEA2C4-443D-4C95-8CB1-EB87AE134AB5}"/>
    <cellStyle name="Currency 5 2 3 5 2 4" xfId="19295" xr:uid="{3D378635-15D0-4947-BD6B-4C612F00492B}"/>
    <cellStyle name="Currency 5 2 3 5 2 5" xfId="31023" xr:uid="{0D38C156-3687-44A0-89ED-AC90BFF6346D}"/>
    <cellStyle name="Currency 5 2 3 5 3" xfId="11748" xr:uid="{10C9EC3E-9AE2-4D9B-8479-211D3D07ED47}"/>
    <cellStyle name="Currency 5 2 3 5 3 2" xfId="22128" xr:uid="{15C832C3-6FF0-4856-A177-D03E7D068492}"/>
    <cellStyle name="Currency 5 2 3 5 4" xfId="26967" xr:uid="{F0640651-E4BA-485E-91B0-95C69E14D0AE}"/>
    <cellStyle name="Currency 5 2 3 5 5" xfId="16462" xr:uid="{BF109E69-ADD6-4229-AE11-DEB910336621}"/>
    <cellStyle name="Currency 5 2 3 6" xfId="4975" xr:uid="{19071EE0-5BFD-4F9E-9132-C53B4E247934}"/>
    <cellStyle name="Currency 5 2 3 6 2" xfId="28608" xr:uid="{5CCE0AB4-0287-4537-BF16-6DCB69FE2869}"/>
    <cellStyle name="Currency 5 2 3 6 3" xfId="27544" xr:uid="{69E98944-73A7-42A3-85AF-E17CD6BE819A}"/>
    <cellStyle name="Currency 5 2 3 6 4" xfId="14270" xr:uid="{9F6DB649-75FE-4421-9D34-EF7190C56541}"/>
    <cellStyle name="Currency 5 2 3 7" xfId="6723" xr:uid="{159000B8-7CC5-4955-8443-5AF2213C3E1C}"/>
    <cellStyle name="Currency 5 2 3 7 2" xfId="27879" xr:uid="{F909FE96-1CC9-415B-BC21-01A6FFCF83BC}"/>
    <cellStyle name="Currency 5 2 3 7 3" xfId="25975" xr:uid="{94FF8E5B-AA91-4B15-97A2-1A1AE04C25C4}"/>
    <cellStyle name="Currency 5 2 3 7 4" xfId="17103" xr:uid="{1DC87CFE-6CBF-4909-AECA-D5D13067C0F9}"/>
    <cellStyle name="Currency 5 2 3 8" xfId="9556" xr:uid="{2E40F6E5-2FED-4555-BFC0-2C0C435350C4}"/>
    <cellStyle name="Currency 5 2 3 8 2" xfId="19936" xr:uid="{220242D1-ABC7-43E6-B0E8-FF42CA590FC7}"/>
    <cellStyle name="Currency 5 2 3 9" xfId="22664" xr:uid="{D9AD0612-914B-436B-8DAE-F1188956DD8B}"/>
    <cellStyle name="Currency 5 2 4" xfId="1971" xr:uid="{00000000-0005-0000-0000-0000EB030000}"/>
    <cellStyle name="Currency 5 2 4 2" xfId="3110" xr:uid="{00000000-0005-0000-0000-0000D5020000}"/>
    <cellStyle name="Currency 5 2 4 2 2" xfId="8190" xr:uid="{25AFDB09-23E2-482C-8E76-09BB28DEADCF}"/>
    <cellStyle name="Currency 5 2 4 2 2 2" xfId="28857" xr:uid="{06FCD6AD-893B-4A36-A0AD-D369F771C15A}"/>
    <cellStyle name="Currency 5 2 4 2 2 2 2" xfId="31238" xr:uid="{73676227-5E83-4702-8972-5E4E8CEB392D}"/>
    <cellStyle name="Currency 5 2 4 2 2 2 3" xfId="30897" xr:uid="{13AFE293-B1E9-4C3C-B65C-D9B74021402C}"/>
    <cellStyle name="Currency 5 2 4 2 2 3" xfId="26051" xr:uid="{4EF20C12-2878-49D2-8D87-1A4B0612BC68}"/>
    <cellStyle name="Currency 5 2 4 2 2 4" xfId="18570" xr:uid="{53A0814F-3C91-470B-9122-F71FDD3F23C7}"/>
    <cellStyle name="Currency 5 2 4 2 3" xfId="11023" xr:uid="{B5B91CCF-256F-4CE3-BF8B-CED889D41FC5}"/>
    <cellStyle name="Currency 5 2 4 2 3 2" xfId="21403" xr:uid="{0C977F6E-A74F-42C8-9858-D8827CB31566}"/>
    <cellStyle name="Currency 5 2 4 2 4" xfId="23956" xr:uid="{83B7EFE6-940B-4612-89E7-D38FCF8EE350}"/>
    <cellStyle name="Currency 5 2 4 2 5" xfId="15737" xr:uid="{E729032C-0C99-45F8-AE83-A66126EFFACB}"/>
    <cellStyle name="Currency 5 2 4 3" xfId="2048" xr:uid="{00000000-0005-0000-0000-0000EB030000}"/>
    <cellStyle name="Currency 5 2 4 4" xfId="4434" xr:uid="{EAF59091-946C-4F5C-9343-3EB106ED6014}"/>
    <cellStyle name="Currency 5 2 4 4 2" xfId="9206" xr:uid="{9DE673C5-9FAC-4C6B-A3AD-1258CD7F4F41}"/>
    <cellStyle name="Currency 5 2 4 4 2 2" xfId="19586" xr:uid="{7306ABE8-FFF7-463F-8A00-99CCC9E3B069}"/>
    <cellStyle name="Currency 5 2 4 4 2 3" xfId="31100" xr:uid="{04F8AB4D-3583-413E-A867-E9E1E954177D}"/>
    <cellStyle name="Currency 5 2 4 4 2 4" xfId="30896" xr:uid="{033065B8-3DEE-4E7E-9008-7D6E15491596}"/>
    <cellStyle name="Currency 5 2 4 4 3" xfId="12039" xr:uid="{84643D44-AB5A-4804-B4B3-D8D413675A2D}"/>
    <cellStyle name="Currency 5 2 4 4 3 2" xfId="22419" xr:uid="{BB6414FD-0893-461E-A134-D075A290A690}"/>
    <cellStyle name="Currency 5 2 4 4 4" xfId="28672" xr:uid="{D727F6B1-6619-4645-A993-510B5AE51350}"/>
    <cellStyle name="Currency 5 2 4 4 5" xfId="28189" xr:uid="{E3AEF5FB-7525-4F93-99F2-9954E237AACE}"/>
    <cellStyle name="Currency 5 2 4 4 6" xfId="16753" xr:uid="{3E4750C6-930A-4339-AE91-F90BECE985F2}"/>
    <cellStyle name="Currency 5 2 4 5" xfId="5709" xr:uid="{81CCBD4C-4647-4780-BDEB-D175A3F5ADBE}"/>
    <cellStyle name="Currency 5 2 4 5 2" xfId="29693" xr:uid="{5AD77B6F-1F47-49A8-8F2D-FBDD0BA971A3}"/>
    <cellStyle name="Currency 5 2 4 5 2 2" xfId="30994" xr:uid="{61B4BDAA-FE5F-4AB7-9E5D-32E54EF4F78A}"/>
    <cellStyle name="Currency 5 2 4 6" xfId="22715" xr:uid="{912E2D58-135C-466F-977B-D7FCE32E6FF0}"/>
    <cellStyle name="Currency 5 2 4 7" xfId="13630" xr:uid="{3CE5B02C-94B0-4AC5-8DF4-DCF0A61C21CA}"/>
    <cellStyle name="Currency 5 2 5" xfId="1972" xr:uid="{00000000-0005-0000-0000-0000EC030000}"/>
    <cellStyle name="Currency 5 2 5 2" xfId="2888" xr:uid="{00000000-0005-0000-0000-0000D6020000}"/>
    <cellStyle name="Currency 5 2 5 2 2" xfId="8005" xr:uid="{76E26953-D137-4A0D-A497-4B6AC98CE538}"/>
    <cellStyle name="Currency 5 2 5 2 2 2" xfId="28656" xr:uid="{63423EA7-9E9C-41A3-9548-819C174CD01F}"/>
    <cellStyle name="Currency 5 2 5 2 2 2 2" xfId="31211" xr:uid="{BF6DB955-8871-4EAF-9EB8-C68B85D30551}"/>
    <cellStyle name="Currency 5 2 5 2 2 2 3" xfId="30898" xr:uid="{C2C9D297-6FFA-48E8-8FCF-9BB4213F41C3}"/>
    <cellStyle name="Currency 5 2 5 2 2 3" xfId="26011" xr:uid="{37321E1F-694C-4E0C-9870-7424F46302A7}"/>
    <cellStyle name="Currency 5 2 5 2 2 4" xfId="18385" xr:uid="{7CFBABE8-19D0-41B9-A18C-0F534E5095CC}"/>
    <cellStyle name="Currency 5 2 5 2 3" xfId="10838" xr:uid="{B90DC41B-6A12-425B-AEEF-D5D78A8A4A53}"/>
    <cellStyle name="Currency 5 2 5 2 3 2" xfId="21218" xr:uid="{3D52AE92-5923-457B-9350-B22A4AE1191A}"/>
    <cellStyle name="Currency 5 2 5 2 4" xfId="25927" xr:uid="{DAB2A62E-EF04-4D21-ABCA-3D8381BF181C}"/>
    <cellStyle name="Currency 5 2 5 2 5" xfId="15552" xr:uid="{86AEB658-238E-45DA-8F63-23B312B7D1A9}"/>
    <cellStyle name="Currency 5 2 5 3" xfId="3607" xr:uid="{00000000-0005-0000-0000-0000EC030000}"/>
    <cellStyle name="Currency 5 2 5 4" xfId="5710" xr:uid="{34D882F9-3A98-4786-A61F-2BA19F885A26}"/>
    <cellStyle name="Currency 5 2 5 4 2" xfId="29928" xr:uid="{7102F65A-C7BE-4D84-A759-F42C9E8516B6}"/>
    <cellStyle name="Currency 5 2 5 5" xfId="23044" xr:uid="{C6FB78A3-7FB3-4C8B-AE13-0BA29A31CEF6}"/>
    <cellStyle name="Currency 5 2 5 6" xfId="13389" xr:uid="{23481EF7-DAB4-448F-896D-7EFA49323FD9}"/>
    <cellStyle name="Currency 5 2 6" xfId="1964" xr:uid="{00000000-0005-0000-0000-0000ED030000}"/>
    <cellStyle name="Currency 5 2 6 2" xfId="2540" xr:uid="{00000000-0005-0000-0000-0000D7020000}"/>
    <cellStyle name="Currency 5 2 6 2 2" xfId="7665" xr:uid="{74261CAA-4101-473F-B347-C83F8EAEB42F}"/>
    <cellStyle name="Currency 5 2 6 2 2 2" xfId="18045" xr:uid="{49FBE54B-FD8E-4F2D-838F-4B8FC9ADB860}"/>
    <cellStyle name="Currency 5 2 6 2 3" xfId="10498" xr:uid="{556E629B-FE91-426B-933D-E95FA4998D76}"/>
    <cellStyle name="Currency 5 2 6 2 3 2" xfId="20878" xr:uid="{E11A0ED8-348A-4DA6-9D90-EEF14F0BBC40}"/>
    <cellStyle name="Currency 5 2 6 2 4" xfId="26577" xr:uid="{C9B861A8-D8EB-43AD-B25A-681F5470E314}"/>
    <cellStyle name="Currency 5 2 6 2 5" xfId="25902" xr:uid="{66E2E6D2-0C15-4FBD-B3CD-FFBE6CC078CC}"/>
    <cellStyle name="Currency 5 2 6 2 6" xfId="15212" xr:uid="{2507063B-74EC-4F1F-AF09-CFD95B288AF3}"/>
    <cellStyle name="Currency 5 2 6 3" xfId="3593" xr:uid="{00000000-0005-0000-0000-0000ED030000}"/>
    <cellStyle name="Currency 5 2 6 4" xfId="5703" xr:uid="{6044BC41-93EB-4D46-8847-7E28FDC1C7F0}"/>
    <cellStyle name="Currency 5 2 6 4 2" xfId="29878" xr:uid="{C483D0FC-BB86-4D28-A080-8736F3CBDE28}"/>
    <cellStyle name="Currency 5 2 6 5" xfId="23120" xr:uid="{DFB24F9D-60E6-480E-886E-475EF7F1242B}"/>
    <cellStyle name="Currency 5 2 6 6" xfId="12928" xr:uid="{244FD039-EA37-4B72-A255-228CC58257FA}"/>
    <cellStyle name="Currency 5 2 7" xfId="2234" xr:uid="{00000000-0005-0000-0000-0000CB020000}"/>
    <cellStyle name="Currency 5 2 7 2" xfId="7361" xr:uid="{46D783E5-C67D-4AD0-83C0-CF4DD70F2D04}"/>
    <cellStyle name="Currency 5 2 7 2 2" xfId="26297" xr:uid="{0094EF5E-9118-446E-8932-915721C49C84}"/>
    <cellStyle name="Currency 5 2 7 2 2 2" xfId="31174" xr:uid="{0ABF76C8-146E-4EA9-9EF4-12330D97B2F4}"/>
    <cellStyle name="Currency 5 2 7 2 2 3" xfId="30899" xr:uid="{B13E3068-9BEB-46ED-BF85-C4985B631957}"/>
    <cellStyle name="Currency 5 2 7 2 3" xfId="26141" xr:uid="{8D63E90A-D234-400F-9E75-4182E9C21698}"/>
    <cellStyle name="Currency 5 2 7 2 4" xfId="17741" xr:uid="{F397A08D-393B-4E26-BD24-2E6F720FBD36}"/>
    <cellStyle name="Currency 5 2 7 3" xfId="10194" xr:uid="{E9F0637B-A05F-4E9D-8BA2-C2EBC2EFAA4D}"/>
    <cellStyle name="Currency 5 2 7 3 2" xfId="20574" xr:uid="{BC39AA1D-EDCB-4BA3-9D5E-5853FA61C57D}"/>
    <cellStyle name="Currency 5 2 7 4" xfId="25305" xr:uid="{35146824-73C6-468D-82D5-4BCD67342811}"/>
    <cellStyle name="Currency 5 2 7 5" xfId="14908" xr:uid="{7EB1EE87-E11D-47CB-A2B8-C4724D639E82}"/>
    <cellStyle name="Currency 5 2 8" xfId="3890" xr:uid="{F5558CD4-A4A2-4E3D-AB6A-144E8681197F}"/>
    <cellStyle name="Currency 5 2 8 2" xfId="8722" xr:uid="{2F1B63F7-D083-429E-B1CA-1A6BFE7DDEA4}"/>
    <cellStyle name="Currency 5 2 8 2 2" xfId="19102" xr:uid="{AA81A8B7-20C9-4F9B-90A1-BEB1376ACEFA}"/>
    <cellStyle name="Currency 5 2 8 3" xfId="11555" xr:uid="{75471A33-C8F0-40CF-B5BF-4A81D5F9A038}"/>
    <cellStyle name="Currency 5 2 8 3 2" xfId="21935" xr:uid="{1A25BBFC-EAD0-476B-B10E-5BE1DFD38444}"/>
    <cellStyle name="Currency 5 2 8 4" xfId="27960" xr:uid="{38D58FC1-9BAF-45DE-9227-885220FBB692}"/>
    <cellStyle name="Currency 5 2 8 5" xfId="28578" xr:uid="{145D1AFD-484B-4FDE-876F-13C665ED8789}"/>
    <cellStyle name="Currency 5 2 8 6" xfId="16269" xr:uid="{82A908FC-D9AF-4CB9-9FAE-0596054F1EA2}"/>
    <cellStyle name="Currency 5 2 9" xfId="4973" xr:uid="{83D789FE-00E7-4353-9F50-F27A53E5C0A6}"/>
    <cellStyle name="Currency 5 2 9 2" xfId="25928" xr:uid="{D31F2547-600E-4F5D-B779-A3F82E3BA780}"/>
    <cellStyle name="Currency 5 2 9 3" xfId="27070" xr:uid="{080F0B0A-5BC7-4901-AD69-507C20B1622B}"/>
    <cellStyle name="Currency 5 2 9 4" xfId="14268" xr:uid="{5C56210C-0634-43D4-9558-692036755A96}"/>
    <cellStyle name="Currency 5 3" xfId="594" xr:uid="{00000000-0005-0000-0000-0000EE030000}"/>
    <cellStyle name="Currency 5 3 10" xfId="9557" xr:uid="{2A505504-F946-417F-8A75-43BF4BB35F9D}"/>
    <cellStyle name="Currency 5 3 10 2" xfId="19937" xr:uid="{A7220A94-B2B4-4AE1-9570-D96C08F7CB0B}"/>
    <cellStyle name="Currency 5 3 11" xfId="23032" xr:uid="{526A7DBF-D3D2-442D-9A54-DD31D9FDF6E8}"/>
    <cellStyle name="Currency 5 3 12" xfId="12532" xr:uid="{20BE156C-F121-4FA0-B6FD-EE6E99003D67}"/>
    <cellStyle name="Currency 5 3 2" xfId="1974" xr:uid="{00000000-0005-0000-0000-0000EF030000}"/>
    <cellStyle name="Currency 5 3 2 2" xfId="3112" xr:uid="{00000000-0005-0000-0000-0000DA020000}"/>
    <cellStyle name="Currency 5 3 2 2 2" xfId="6174" xr:uid="{2A83A707-9693-4504-A63C-CB91999D274E}"/>
    <cellStyle name="Currency 5 3 2 2 2 2" xfId="24180" xr:uid="{957406F0-CF59-4D3C-9C8C-E18064A609A3}"/>
    <cellStyle name="Currency 5 3 2 2 2 2 2" xfId="28715" xr:uid="{30692465-3C1C-4D4C-BF5B-4B86D75AD3A7}"/>
    <cellStyle name="Currency 5 3 2 2 2 2 3" xfId="31150" xr:uid="{50F8AEFD-436B-4734-8134-882238514C1B}"/>
    <cellStyle name="Currency 5 3 2 2 2 3" xfId="28080" xr:uid="{44E0DBA9-7F9D-4F75-A250-7B439F25517A}"/>
    <cellStyle name="Currency 5 3 2 2 2 4" xfId="15739" xr:uid="{ECECBAE7-FE6A-418C-A364-9CC2967EB8CB}"/>
    <cellStyle name="Currency 5 3 2 2 3" xfId="8192" xr:uid="{B638F41F-98D3-49A1-A601-35D9335CCE81}"/>
    <cellStyle name="Currency 5 3 2 2 3 2" xfId="18572" xr:uid="{DCE59326-8858-4E51-A3B0-845F3FA7CFDF}"/>
    <cellStyle name="Currency 5 3 2 2 4" xfId="11025" xr:uid="{56957B04-499B-48B4-98D4-D7E7F4C67751}"/>
    <cellStyle name="Currency 5 3 2 2 4 2" xfId="21405" xr:uid="{8C77967D-6BBC-4B84-B128-12C314811052}"/>
    <cellStyle name="Currency 5 3 2 2 5" xfId="24903" xr:uid="{54FD32AF-935F-4AE0-935A-654E37BB2CEA}"/>
    <cellStyle name="Currency 5 3 2 2 5 2" xfId="30076" xr:uid="{F958E69A-68BF-4BA9-81F7-14578EED27A9}"/>
    <cellStyle name="Currency 5 3 2 2 6" xfId="26920" xr:uid="{AF32DBC3-ACF6-4745-AD7B-F110F70C1559}"/>
    <cellStyle name="Currency 5 3 2 2 7" xfId="13632" xr:uid="{76CCBC9C-1C00-49D1-B059-63613061B900}"/>
    <cellStyle name="Currency 5 3 2 3" xfId="2701" xr:uid="{00000000-0005-0000-0000-0000D9020000}"/>
    <cellStyle name="Currency 5 3 2 3 2" xfId="7825" xr:uid="{5C7BCAA3-9C9F-492F-8861-2AD267BF934E}"/>
    <cellStyle name="Currency 5 3 2 3 2 2" xfId="27067" xr:uid="{55EF035C-8796-42AA-B3B7-EB9756ADAED2}"/>
    <cellStyle name="Currency 5 3 2 3 2 3" xfId="27408" xr:uid="{24DD1B34-5BDA-469F-96C6-8E6E015D9E3F}"/>
    <cellStyle name="Currency 5 3 2 3 2 4" xfId="18205" xr:uid="{12DA4345-B994-4CCF-88F1-B9C2539AD072}"/>
    <cellStyle name="Currency 5 3 2 3 3" xfId="10658" xr:uid="{2C015DA8-CF23-4D00-8256-2EACF4E418A2}"/>
    <cellStyle name="Currency 5 3 2 3 3 2" xfId="21038" xr:uid="{70FD7D19-0E93-462C-9581-32C4AEB2F859}"/>
    <cellStyle name="Currency 5 3 2 3 4" xfId="24099" xr:uid="{FB9ECE9D-A2D2-4743-BCED-964CFCC7B75D}"/>
    <cellStyle name="Currency 5 3 2 3 5" xfId="15372" xr:uid="{9C8C138F-CE6E-4288-94A8-950FEF0B812D}"/>
    <cellStyle name="Currency 5 3 2 4" xfId="3699" xr:uid="{00000000-0005-0000-0000-0000EF030000}"/>
    <cellStyle name="Currency 5 3 2 4 2" xfId="26890" xr:uid="{C9DBE510-EFCE-4A0C-8EE8-48DD9ED241FF}"/>
    <cellStyle name="Currency 5 3 2 4 3" xfId="26496" xr:uid="{49081016-EABC-4DB1-B361-D6F414E29952}"/>
    <cellStyle name="Currency 5 3 2 5" xfId="4278" xr:uid="{313F8346-39CD-4124-8B3A-C4CAB3DD2ECA}"/>
    <cellStyle name="Currency 5 3 2 5 2" xfId="9050" xr:uid="{099BCFBD-F523-4301-A1A6-C0079B714369}"/>
    <cellStyle name="Currency 5 3 2 5 2 2" xfId="19430" xr:uid="{27CFA0D3-4438-46F6-878B-42D727E86880}"/>
    <cellStyle name="Currency 5 3 2 5 2 3" xfId="31054" xr:uid="{033E1420-9C77-473B-804F-C41CBED77E74}"/>
    <cellStyle name="Currency 5 3 2 5 2 4" xfId="30900" xr:uid="{13CA0AD7-30C4-4001-B64F-03E7560C4A03}"/>
    <cellStyle name="Currency 5 3 2 5 3" xfId="11883" xr:uid="{E5116A94-E160-444D-A2C3-020F35D29607}"/>
    <cellStyle name="Currency 5 3 2 5 3 2" xfId="22263" xr:uid="{D7658E5A-BB9F-4E05-855D-29A5263DD5F0}"/>
    <cellStyle name="Currency 5 3 2 5 4" xfId="26953" xr:uid="{95732337-E1E3-4AC6-B7DD-8469E5DEFCBB}"/>
    <cellStyle name="Currency 5 3 2 5 5" xfId="27488" xr:uid="{B5F126A9-6131-4F53-870D-FC414775705C}"/>
    <cellStyle name="Currency 5 3 2 5 6" xfId="16597" xr:uid="{CC305DE1-2E81-4E5A-9508-CAE9EA08AB9C}"/>
    <cellStyle name="Currency 5 3 2 6" xfId="5712" xr:uid="{2162A165-A601-451F-A59D-9BF2EFCF87E1}"/>
    <cellStyle name="Currency 5 3 2 6 2" xfId="29730" xr:uid="{7E661BEA-FF8D-4BD4-AFEB-927EC4D8CCA8}"/>
    <cellStyle name="Currency 5 3 2 6 2 2" xfId="30995" xr:uid="{6539BE70-08E3-4AA4-B58E-F300449EC90E}"/>
    <cellStyle name="Currency 5 3 2 7" xfId="22909" xr:uid="{2A10CFEC-0929-4835-ABE0-3A392EEEC7A6}"/>
    <cellStyle name="Currency 5 3 2 8" xfId="13119" xr:uid="{47A9C792-CC8F-4DF3-B7EE-6BD5C7B06878}"/>
    <cellStyle name="Currency 5 3 2 9" xfId="29996" xr:uid="{2C104A3A-A926-488C-8CAB-843E476B7B22}"/>
    <cellStyle name="Currency 5 3 3" xfId="1975" xr:uid="{00000000-0005-0000-0000-0000F0030000}"/>
    <cellStyle name="Currency 5 3 3 2" xfId="3113" xr:uid="{00000000-0005-0000-0000-0000DB020000}"/>
    <cellStyle name="Currency 5 3 3 2 2" xfId="8193" xr:uid="{86FFB7B9-2A55-4AB6-B2B2-D1802A59687B}"/>
    <cellStyle name="Currency 5 3 3 2 2 2" xfId="28859" xr:uid="{01C80663-FA5B-4EA7-9670-DC6D2E0C723D}"/>
    <cellStyle name="Currency 5 3 3 2 2 2 2" xfId="31239" xr:uid="{3C0EFCA0-5665-4D69-876A-58B83D160D6D}"/>
    <cellStyle name="Currency 5 3 3 2 2 2 3" xfId="30902" xr:uid="{DFA99822-3024-4E51-8F42-35A278ABE4E4}"/>
    <cellStyle name="Currency 5 3 3 2 2 3" xfId="26629" xr:uid="{685863A7-BFEF-415D-A2CE-7B02227AD743}"/>
    <cellStyle name="Currency 5 3 3 2 2 4" xfId="18573" xr:uid="{2B83C1F7-E7AD-42DC-AFA0-80882660E932}"/>
    <cellStyle name="Currency 5 3 3 2 3" xfId="11026" xr:uid="{D850F367-3396-4AD9-B76D-E56459C3DE3C}"/>
    <cellStyle name="Currency 5 3 3 2 3 2" xfId="21406" xr:uid="{C9751C7E-EED7-40B7-99CB-553163E6D914}"/>
    <cellStyle name="Currency 5 3 3 2 4" xfId="24125" xr:uid="{F1D85D90-2F0F-4588-A85A-C8D9E996F941}"/>
    <cellStyle name="Currency 5 3 3 2 5" xfId="15740" xr:uid="{0A1C1433-46CA-4D11-98FF-9932F571D779}"/>
    <cellStyle name="Currency 5 3 3 3" xfId="2086" xr:uid="{00000000-0005-0000-0000-0000F0030000}"/>
    <cellStyle name="Currency 5 3 3 4" xfId="4435" xr:uid="{20CFB897-666F-4149-87D6-72BD94186F0A}"/>
    <cellStyle name="Currency 5 3 3 4 2" xfId="9207" xr:uid="{FEBB92A8-84BF-498D-9CC9-F630B4376368}"/>
    <cellStyle name="Currency 5 3 3 4 2 2" xfId="19587" xr:uid="{62507DBF-4272-4F62-BCDC-95743CA0B033}"/>
    <cellStyle name="Currency 5 3 3 4 2 3" xfId="31101" xr:uid="{785265B5-1F83-4815-9163-77914337B262}"/>
    <cellStyle name="Currency 5 3 3 4 2 4" xfId="30901" xr:uid="{7FC14047-A419-4FF0-AC80-82C714D7AF82}"/>
    <cellStyle name="Currency 5 3 3 4 3" xfId="12040" xr:uid="{6051F4A6-5D37-4162-ADF9-79B7787E3719}"/>
    <cellStyle name="Currency 5 3 3 4 3 2" xfId="22420" xr:uid="{2436F9F3-320D-4752-9AF1-E43DC261CDA1}"/>
    <cellStyle name="Currency 5 3 3 4 4" xfId="16754" xr:uid="{6F6A6062-2CE2-4B46-864C-7998CC3BFE47}"/>
    <cellStyle name="Currency 5 3 3 5" xfId="5713" xr:uid="{B225AD9D-70E2-4841-A531-CDA142155BD0}"/>
    <cellStyle name="Currency 5 3 3 5 2" xfId="29697" xr:uid="{A379AF37-E0F1-412B-A298-3E3C42206E20}"/>
    <cellStyle name="Currency 5 3 3 5 2 2" xfId="30996" xr:uid="{1F76261D-623D-47D8-8A94-50739780B2FC}"/>
    <cellStyle name="Currency 5 3 3 6" xfId="23072" xr:uid="{F18CE366-3398-446C-8744-B602531D5D21}"/>
    <cellStyle name="Currency 5 3 3 7" xfId="13633" xr:uid="{DF8FB77F-CD78-4108-AC65-79380C8B667D}"/>
    <cellStyle name="Currency 5 3 4" xfId="1973" xr:uid="{00000000-0005-0000-0000-0000F1030000}"/>
    <cellStyle name="Currency 5 3 4 2" xfId="3111" xr:uid="{00000000-0005-0000-0000-0000DC020000}"/>
    <cellStyle name="Currency 5 3 4 2 2" xfId="8191" xr:uid="{12605518-45C2-4A5E-B142-B539828DFC7C}"/>
    <cellStyle name="Currency 5 3 4 2 2 2" xfId="28858" xr:uid="{F2C64340-B6DF-456D-A36F-9ED0B197E7CF}"/>
    <cellStyle name="Currency 5 3 4 2 2 3" xfId="28283" xr:uid="{50F5FF16-544C-433F-AD2A-CC87A8B1AA2D}"/>
    <cellStyle name="Currency 5 3 4 2 2 4" xfId="18571" xr:uid="{2A125001-18F0-499F-A790-154D829D4369}"/>
    <cellStyle name="Currency 5 3 4 2 3" xfId="11024" xr:uid="{EBBBB68E-B7A9-4727-B8A5-CA63FBCD5FE7}"/>
    <cellStyle name="Currency 5 3 4 2 3 2" xfId="21404" xr:uid="{E180010A-2FCD-46F1-BA44-5BA0B1F655D8}"/>
    <cellStyle name="Currency 5 3 4 2 4" xfId="22874" xr:uid="{F8FA9813-888C-472C-A853-49F365954C32}"/>
    <cellStyle name="Currency 5 3 4 2 5" xfId="15738" xr:uid="{7F15E761-E3B1-4282-80AD-D5D4A5947524}"/>
    <cellStyle name="Currency 5 3 4 3" xfId="3544" xr:uid="{00000000-0005-0000-0000-0000F1030000}"/>
    <cellStyle name="Currency 5 3 4 4" xfId="5711" xr:uid="{3EEC26B5-3962-41F9-B6A3-EC813AA1EBAC}"/>
    <cellStyle name="Currency 5 3 4 4 2" xfId="29976" xr:uid="{D1112619-8F7B-4CEF-915B-708D2443B095}"/>
    <cellStyle name="Currency 5 3 4 5" xfId="24981" xr:uid="{B04AF8FD-6114-4C71-A9D7-E976CE18350C}"/>
    <cellStyle name="Currency 5 3 4 6" xfId="13631" xr:uid="{1BA1C8B1-6A6F-459D-B36D-75354FAD0DB3}"/>
    <cellStyle name="Currency 5 3 5" xfId="2583" xr:uid="{00000000-0005-0000-0000-0000DD020000}"/>
    <cellStyle name="Currency 5 3 5 2" xfId="5848" xr:uid="{3F6A570E-8A5C-4C20-A93D-0E180E864A90}"/>
    <cellStyle name="Currency 5 3 5 2 2" xfId="26968" xr:uid="{D1EBB5CD-FC7A-4F10-B519-46CA29184018}"/>
    <cellStyle name="Currency 5 3 5 2 2 2" xfId="31186" xr:uid="{C9C22307-3BA8-47BE-87A8-DE51ADDD98DB}"/>
    <cellStyle name="Currency 5 3 5 2 2 3" xfId="30903" xr:uid="{D3CCDC70-5088-44B7-86FC-33B08181C61A}"/>
    <cellStyle name="Currency 5 3 5 2 3" xfId="27435" xr:uid="{A30D7B8C-6247-4972-9E66-87FE75BA273A}"/>
    <cellStyle name="Currency 5 3 5 2 4" xfId="15255" xr:uid="{5A8FF11C-9103-4B97-B92A-D4028022214B}"/>
    <cellStyle name="Currency 5 3 5 3" xfId="7708" xr:uid="{9460C487-FB9F-432D-B8BA-58C64B66EF9C}"/>
    <cellStyle name="Currency 5 3 5 3 2" xfId="18088" xr:uid="{F4EF039A-E7C5-446C-85C1-54823D809576}"/>
    <cellStyle name="Currency 5 3 5 4" xfId="10541" xr:uid="{76470AA5-DD44-48EC-BF0C-40932FC056F6}"/>
    <cellStyle name="Currency 5 3 5 4 2" xfId="20921" xr:uid="{3D8BF286-0DD9-4AB7-85AA-76A759003684}"/>
    <cellStyle name="Currency 5 3 5 5" xfId="22928" xr:uid="{EB799ACC-0960-4BBD-AFBD-116C4BD090D4}"/>
    <cellStyle name="Currency 5 3 5 6" xfId="12971" xr:uid="{15AE4B7D-C61A-47C5-9B30-FD9BCA05DBB6}"/>
    <cellStyle name="Currency 5 3 6" xfId="2300" xr:uid="{00000000-0005-0000-0000-0000D8020000}"/>
    <cellStyle name="Currency 5 3 6 2" xfId="7427" xr:uid="{37D454D2-98EC-4ECA-875B-525C939A12B9}"/>
    <cellStyle name="Currency 5 3 6 2 2" xfId="17807" xr:uid="{FD2A3EEF-D7B3-4708-9FF7-7DBA0EEEC3A6}"/>
    <cellStyle name="Currency 5 3 6 3" xfId="10260" xr:uid="{66DE0595-77D0-44E2-BBAB-22A938590D29}"/>
    <cellStyle name="Currency 5 3 6 3 2" xfId="20640" xr:uid="{5A5654FD-D243-4742-BB0B-511AAA74AA3D}"/>
    <cellStyle name="Currency 5 3 6 4" xfId="24667" xr:uid="{953EE173-511B-4B9D-A92A-2D18C7063975}"/>
    <cellStyle name="Currency 5 3 6 5" xfId="28652" xr:uid="{8A1E049F-A38F-4793-A084-89101582F1E5}"/>
    <cellStyle name="Currency 5 3 6 6" xfId="14974" xr:uid="{A75CB0B2-BEB0-40BE-BC81-57A1FBA3825F}"/>
    <cellStyle name="Currency 5 3 7" xfId="3831" xr:uid="{4F7D27AA-E36A-485B-B1CA-FAD81716445B}"/>
    <cellStyle name="Currency 5 3 7 2" xfId="8664" xr:uid="{CA439490-CAC7-4667-8AAC-FC5DAB444913}"/>
    <cellStyle name="Currency 5 3 7 2 2" xfId="19044" xr:uid="{CA2B8348-30AA-4FB0-AE43-CECC40FCD663}"/>
    <cellStyle name="Currency 5 3 7 3" xfId="11497" xr:uid="{B425CEAF-FDE3-4E01-8713-78F3DCD91BC4}"/>
    <cellStyle name="Currency 5 3 7 3 2" xfId="21877" xr:uid="{D7EFDDC8-32C9-4BC3-A30B-61BCCA7B0596}"/>
    <cellStyle name="Currency 5 3 7 4" xfId="26161" xr:uid="{02640B68-3BEC-48B3-AC71-22D042167650}"/>
    <cellStyle name="Currency 5 3 7 5" xfId="25942" xr:uid="{B7C5EF07-BCE7-453B-898D-822557617857}"/>
    <cellStyle name="Currency 5 3 7 6" xfId="16211" xr:uid="{E8BDBC14-C79C-495C-87FC-BF87E75E23FC}"/>
    <cellStyle name="Currency 5 3 8" xfId="4976" xr:uid="{72549817-FBAA-4BE4-BCFB-74426F487CE8}"/>
    <cellStyle name="Currency 5 3 8 2" xfId="14271" xr:uid="{84018680-E061-4D9B-B808-5B964A2F0278}"/>
    <cellStyle name="Currency 5 3 9" xfId="6724" xr:uid="{7F742B85-07C3-4481-90BB-0054BDEEFD95}"/>
    <cellStyle name="Currency 5 3 9 2" xfId="17104" xr:uid="{86DC57A8-873C-436C-A7EF-6D6D1E4794F1}"/>
    <cellStyle name="Currency 5 4" xfId="595" xr:uid="{00000000-0005-0000-0000-0000F2030000}"/>
    <cellStyle name="Currency 5 4 10" xfId="12690" xr:uid="{91FE20A7-7F48-4F48-AD49-63CAB8CF3EEC}"/>
    <cellStyle name="Currency 5 4 2" xfId="1977" xr:uid="{00000000-0005-0000-0000-0000F3030000}"/>
    <cellStyle name="Currency 5 4 2 2" xfId="3114" xr:uid="{00000000-0005-0000-0000-0000DF020000}"/>
    <cellStyle name="Currency 5 4 2 2 2" xfId="8194" xr:uid="{608C7477-457B-446D-B4DA-1DE51946CB0C}"/>
    <cellStyle name="Currency 5 4 2 2 2 2" xfId="28860" xr:uid="{E574C560-A659-49CE-8A64-D1A07C293872}"/>
    <cellStyle name="Currency 5 4 2 2 2 3" xfId="27736" xr:uid="{A8559155-7CA4-4F41-9566-ACCBE439BD16}"/>
    <cellStyle name="Currency 5 4 2 2 2 4" xfId="18574" xr:uid="{326B5A18-FE67-48F1-857D-9002C90345F5}"/>
    <cellStyle name="Currency 5 4 2 2 3" xfId="11027" xr:uid="{92F448A3-E2F1-491A-BEB4-F0D29626B307}"/>
    <cellStyle name="Currency 5 4 2 2 3 2" xfId="21407" xr:uid="{8E9DA054-293F-4B35-9F07-D93D74CA882A}"/>
    <cellStyle name="Currency 5 4 2 2 4" xfId="23746" xr:uid="{0CC4DA2D-40A8-4977-A8A0-7877AAC19348}"/>
    <cellStyle name="Currency 5 4 2 2 5" xfId="15741" xr:uid="{A7D646FF-DCED-4ADD-A46C-B4FB30D778F5}"/>
    <cellStyle name="Currency 5 4 2 3" xfId="3641" xr:uid="{00000000-0005-0000-0000-0000F3030000}"/>
    <cellStyle name="Currency 5 4 2 4" xfId="5714" xr:uid="{671213EE-3688-4CDB-B942-51A717C3AE88}"/>
    <cellStyle name="Currency 5 4 2 4 2" xfId="29783" xr:uid="{19716B96-BD5D-41F7-9047-88F0E9D8F84C}"/>
    <cellStyle name="Currency 5 4 2 5" xfId="22822" xr:uid="{93D8A375-BAFB-437F-86FC-856A9BB2B527}"/>
    <cellStyle name="Currency 5 4 2 6" xfId="13634" xr:uid="{59CC9632-D058-4580-807A-C5EA2077C297}"/>
    <cellStyle name="Currency 5 4 3" xfId="1978" xr:uid="{00000000-0005-0000-0000-0000F4030000}"/>
    <cellStyle name="Currency 5 4 3 2" xfId="2698" xr:uid="{00000000-0005-0000-0000-0000E0020000}"/>
    <cellStyle name="Currency 5 4 3 2 2" xfId="7822" xr:uid="{9341D43D-1C0E-42BD-9D8B-CA18E72E65F2}"/>
    <cellStyle name="Currency 5 4 3 2 2 2" xfId="18202" xr:uid="{EB82C059-FCC5-413A-933D-7D4E33815D96}"/>
    <cellStyle name="Currency 5 4 3 2 3" xfId="10655" xr:uid="{B84212C0-4E2C-4BC6-AF4A-87BB56C1A2BC}"/>
    <cellStyle name="Currency 5 4 3 2 3 2" xfId="21035" xr:uid="{0E5706C4-251B-4ACD-847A-54DAED91BE3A}"/>
    <cellStyle name="Currency 5 4 3 2 4" xfId="15369" xr:uid="{1DDD8357-BD14-4A90-A5B6-F047397DF222}"/>
    <cellStyle name="Currency 5 4 3 2 5" xfId="30459" xr:uid="{C4BF89D7-9F8D-4225-9959-7ECED6738608}"/>
    <cellStyle name="Currency 5 4 3 3" xfId="2075" xr:uid="{00000000-0005-0000-0000-0000F4030000}"/>
    <cellStyle name="Currency 5 4 3 4" xfId="5715" xr:uid="{C626BE1A-2589-41B4-9BF0-6DAE18296A2F}"/>
    <cellStyle name="Currency 5 4 3 4 2" xfId="29761" xr:uid="{0D89A086-9FE6-4E3D-B526-1494DED2FF2F}"/>
    <cellStyle name="Currency 5 4 3 5" xfId="24140" xr:uid="{A701F4B5-A178-4B62-9F6D-3F10986EB839}"/>
    <cellStyle name="Currency 5 4 3 6" xfId="13116" xr:uid="{016BC64A-2097-4BBD-A94A-7AB945153B0D}"/>
    <cellStyle name="Currency 5 4 4" xfId="1976" xr:uid="{00000000-0005-0000-0000-0000F5030000}"/>
    <cellStyle name="Currency 5 4 4 2" xfId="4686" xr:uid="{4A9AF939-667D-426D-BF72-468498A1B299}"/>
    <cellStyle name="Currency 5 4 4 2 2" xfId="9418" xr:uid="{DCC31A4E-62FC-4BBF-B111-099F2404D1D3}"/>
    <cellStyle name="Currency 5 4 4 2 2 2" xfId="19798" xr:uid="{1A9D43C8-75CA-4A65-86DA-6C19B5A8B3C2}"/>
    <cellStyle name="Currency 5 4 4 2 3" xfId="12251" xr:uid="{A6A378A7-7F53-4A49-B81B-6D854337725F}"/>
    <cellStyle name="Currency 5 4 4 2 3 2" xfId="22631" xr:uid="{036EA76D-6C2F-4A47-BAFD-8A3C8A6EB59F}"/>
    <cellStyle name="Currency 5 4 4 2 4" xfId="26956" xr:uid="{A643EE9A-7110-41F1-BE5E-9E5F937DAD2E}"/>
    <cellStyle name="Currency 5 4 4 2 5" xfId="27889" xr:uid="{B1C1B6A2-8145-467F-BFC5-731084B68B53}"/>
    <cellStyle name="Currency 5 4 4 2 6" xfId="16965" xr:uid="{FAF55C85-0749-4872-95DC-8EF33A3C598C}"/>
    <cellStyle name="Currency 5 4 4 3" xfId="25437" xr:uid="{CA55A9C6-C83B-4E04-9403-84DCF3766DC3}"/>
    <cellStyle name="Currency 5 4 5" xfId="4142" xr:uid="{4351797D-9F35-45B9-A501-D6C8B37865AB}"/>
    <cellStyle name="Currency 5 4 5 2" xfId="8914" xr:uid="{58F36EE9-2E46-479C-9774-5A44F1F69E95}"/>
    <cellStyle name="Currency 5 4 5 2 2" xfId="29015" xr:uid="{2A89CA53-4B3E-48BB-BFC5-A31C57775E4F}"/>
    <cellStyle name="Currency 5 4 5 2 3" xfId="27420" xr:uid="{9F5A11DB-F689-4946-97CF-E74A490888DF}"/>
    <cellStyle name="Currency 5 4 5 2 4" xfId="19294" xr:uid="{8310129C-6CF4-4DC5-AFA2-A7C7B72CA879}"/>
    <cellStyle name="Currency 5 4 5 2 5" xfId="31022" xr:uid="{FA1B9D74-2E46-4D44-8B9F-96DCD9E4367B}"/>
    <cellStyle name="Currency 5 4 5 3" xfId="11747" xr:uid="{EA5370BB-422B-45AF-91B1-117312D9EF82}"/>
    <cellStyle name="Currency 5 4 5 3 2" xfId="22127" xr:uid="{4FB895CC-5250-42D6-B349-900B7EC8493D}"/>
    <cellStyle name="Currency 5 4 5 4" xfId="25807" xr:uid="{1B0D57D7-4222-41ED-906A-604F94DFF6BF}"/>
    <cellStyle name="Currency 5 4 5 5" xfId="16461" xr:uid="{89F97546-8E0D-4D87-BD1D-2D9C95D03802}"/>
    <cellStyle name="Currency 5 4 6" xfId="4977" xr:uid="{05AA86AA-B956-4C7D-A85F-E71ECC7E3D77}"/>
    <cellStyle name="Currency 5 4 6 2" xfId="27406" xr:uid="{1D6F3CF0-6FC0-4471-864E-B6327B69F8F3}"/>
    <cellStyle name="Currency 5 4 6 3" xfId="28474" xr:uid="{7FB88171-DFFE-466B-8BFD-5009AC714BDE}"/>
    <cellStyle name="Currency 5 4 6 4" xfId="14272" xr:uid="{7F2B38FB-4F6E-42CE-8FAB-D074634CBA5E}"/>
    <cellStyle name="Currency 5 4 7" xfId="6725" xr:uid="{F09D6F83-2D9D-49C9-A0DD-63FB6631CDAF}"/>
    <cellStyle name="Currency 5 4 7 2" xfId="27470" xr:uid="{3E163E22-5C8D-462B-A9C0-375C535D2B24}"/>
    <cellStyle name="Currency 5 4 7 3" xfId="26589" xr:uid="{FFE8322E-E7E0-4E1B-94B0-854A7D0E1DC2}"/>
    <cellStyle name="Currency 5 4 7 4" xfId="17105" xr:uid="{3FDF2449-9107-48F9-AB7E-CCFE792520C0}"/>
    <cellStyle name="Currency 5 4 8" xfId="9558" xr:uid="{FFB26C31-5CDB-487B-B8B5-EA32DD2E44C9}"/>
    <cellStyle name="Currency 5 4 8 2" xfId="19938" xr:uid="{5F7B9E25-5849-4F68-B7D7-0E93C280E9FF}"/>
    <cellStyle name="Currency 5 4 9" xfId="24091" xr:uid="{0C8BFE14-6BAD-41F0-B421-3FE0ED6862E4}"/>
    <cellStyle name="Currency 5 5" xfId="596" xr:uid="{00000000-0005-0000-0000-0000F6030000}"/>
    <cellStyle name="Currency 5 5 10" xfId="13635" xr:uid="{C24FF668-0F55-4C40-B058-589BF35CA821}"/>
    <cellStyle name="Currency 5 5 2" xfId="1980" xr:uid="{00000000-0005-0000-0000-0000F7030000}"/>
    <cellStyle name="Currency 5 5 2 2" xfId="25668" xr:uid="{790EC5A2-5E7E-41A1-9E04-568B7350D030}"/>
    <cellStyle name="Currency 5 5 2 2 2" xfId="29791" xr:uid="{1F4A1241-11FA-4754-B428-B23B31049367}"/>
    <cellStyle name="Currency 5 5 2 2 2 2" xfId="30905" xr:uid="{80A3C272-8E3F-47B7-88D9-24B437AF7685}"/>
    <cellStyle name="Currency 5 5 2 3" xfId="23371" xr:uid="{B1715BAC-BC59-417D-8714-CAE2DF61EF57}"/>
    <cellStyle name="Currency 5 5 2 4" xfId="30069" xr:uid="{71DD050B-1240-4EA7-9026-B2947CE56546}"/>
    <cellStyle name="Currency 5 5 3" xfId="1981" xr:uid="{00000000-0005-0000-0000-0000F8030000}"/>
    <cellStyle name="Currency 5 5 4" xfId="1979" xr:uid="{00000000-0005-0000-0000-0000F9030000}"/>
    <cellStyle name="Currency 5 5 5" xfId="4436" xr:uid="{DAAD0B37-ADB8-4F3A-B982-31942735FAA9}"/>
    <cellStyle name="Currency 5 5 5 2" xfId="9208" xr:uid="{9F8D59D1-09B3-40C2-8B8B-F268F51DD1BB}"/>
    <cellStyle name="Currency 5 5 5 2 2" xfId="19588" xr:uid="{E3D20698-26E1-4A07-B56F-F00E9B23B379}"/>
    <cellStyle name="Currency 5 5 5 2 3" xfId="31102" xr:uid="{B937916B-8AE6-4502-9C61-03713E9CBD21}"/>
    <cellStyle name="Currency 5 5 5 2 4" xfId="30904" xr:uid="{4ACA4BB3-F1EB-41B8-9D97-8BA7228130D4}"/>
    <cellStyle name="Currency 5 5 5 3" xfId="12041" xr:uid="{F5B7CD9A-2460-4120-9BDA-946B16A1F489}"/>
    <cellStyle name="Currency 5 5 5 3 2" xfId="22421" xr:uid="{49C8612A-B147-4726-9FC5-A28CE79D1144}"/>
    <cellStyle name="Currency 5 5 5 4" xfId="16755" xr:uid="{04719F41-4A62-4119-84DB-2843D9CB414A}"/>
    <cellStyle name="Currency 5 5 6" xfId="4978" xr:uid="{1AAFD49D-1AC0-435F-A1BE-BB2B4E0816E8}"/>
    <cellStyle name="Currency 5 5 6 2" xfId="14273" xr:uid="{1DB61BD0-C769-437A-BCF9-6F8208D65BA2}"/>
    <cellStyle name="Currency 5 5 7" xfId="6726" xr:uid="{76D83108-19A4-4119-B570-B4BB73744FC8}"/>
    <cellStyle name="Currency 5 5 7 2" xfId="17106" xr:uid="{3F366261-FB4D-4435-85E6-7F4A971C6329}"/>
    <cellStyle name="Currency 5 5 8" xfId="9559" xr:uid="{EE655E4D-0198-4FDF-B8D8-1829D78D95FE}"/>
    <cellStyle name="Currency 5 5 8 2" xfId="19939" xr:uid="{88DD83A9-4B72-41FF-83A9-1B6BD2B45F06}"/>
    <cellStyle name="Currency 5 5 9" xfId="24977" xr:uid="{8A0125E3-2A7B-4AD7-91C0-3A287C64D067}"/>
    <cellStyle name="Currency 5 6" xfId="1982" xr:uid="{00000000-0005-0000-0000-0000FA030000}"/>
    <cellStyle name="Currency 5 6 2" xfId="2887" xr:uid="{00000000-0005-0000-0000-0000E2020000}"/>
    <cellStyle name="Currency 5 6 2 2" xfId="8004" xr:uid="{2E193E91-A01E-474F-B187-BDECE44FC3CE}"/>
    <cellStyle name="Currency 5 6 2 2 2" xfId="28210" xr:uid="{14B6FC4E-13C6-486E-BD2F-5876CC7E56F9}"/>
    <cellStyle name="Currency 5 6 2 2 2 2" xfId="31202" xr:uid="{ABAD1DC5-D818-4810-B437-4255C3E9C2B6}"/>
    <cellStyle name="Currency 5 6 2 2 2 3" xfId="30906" xr:uid="{8826BB34-1D56-4F2D-8AA5-9443D9B05EC7}"/>
    <cellStyle name="Currency 5 6 2 2 3" xfId="25936" xr:uid="{7B1B73F0-B870-470B-B1FF-EC0D27148914}"/>
    <cellStyle name="Currency 5 6 2 2 4" xfId="18384" xr:uid="{76291567-BE7E-43A2-82AA-B861F2BCB18B}"/>
    <cellStyle name="Currency 5 6 2 3" xfId="10837" xr:uid="{8F3BAA17-2897-4FC4-B162-B95A2EF15202}"/>
    <cellStyle name="Currency 5 6 2 3 2" xfId="21217" xr:uid="{59BCAAB1-0305-4051-9B80-D7CB1593BCE7}"/>
    <cellStyle name="Currency 5 6 2 4" xfId="24077" xr:uid="{F76CEBF8-4834-40F1-A0A9-6F44D2561F5C}"/>
    <cellStyle name="Currency 5 6 2 5" xfId="15551" xr:uid="{42E59D82-A4BB-4E12-8D3B-A7ADF868AE10}"/>
    <cellStyle name="Currency 5 6 3" xfId="3690" xr:uid="{00000000-0005-0000-0000-0000FA030000}"/>
    <cellStyle name="Currency 5 6 4" xfId="5716" xr:uid="{44AFBA4B-F3DA-45E7-8031-F5B823D74560}"/>
    <cellStyle name="Currency 5 6 4 2" xfId="29771" xr:uid="{05354970-BE85-4C7B-82A1-A927A75CB5E7}"/>
    <cellStyle name="Currency 5 6 5" xfId="24382" xr:uid="{CEE84C07-4DD9-4E37-9909-5EA26BFF24D9}"/>
    <cellStyle name="Currency 5 6 6" xfId="13388" xr:uid="{FE2E4751-23A1-443E-A06D-B4B73D4BD3D1}"/>
    <cellStyle name="Currency 5 7" xfId="1983" xr:uid="{00000000-0005-0000-0000-0000FB030000}"/>
    <cellStyle name="Currency 5 7 2" xfId="2480" xr:uid="{00000000-0005-0000-0000-0000E3020000}"/>
    <cellStyle name="Currency 5 7 2 2" xfId="7605" xr:uid="{81B6ED4A-CE42-4A61-BC5D-69B84F9C950A}"/>
    <cellStyle name="Currency 5 7 2 2 2" xfId="17985" xr:uid="{EC1E4757-EBAC-4784-BD20-FAE4953C5107}"/>
    <cellStyle name="Currency 5 7 2 3" xfId="10438" xr:uid="{D96C0D71-7FB5-47A8-A8D2-DFF0C562FC28}"/>
    <cellStyle name="Currency 5 7 2 3 2" xfId="20818" xr:uid="{5704FB28-4B0F-4916-BAB8-DD4E455FE1C1}"/>
    <cellStyle name="Currency 5 7 2 4" xfId="28060" xr:uid="{176DABD7-062A-41D4-A3E9-5125FE11A5A2}"/>
    <cellStyle name="Currency 5 7 2 5" xfId="28111" xr:uid="{089B1CD4-9833-4307-A3A8-197B98A42D20}"/>
    <cellStyle name="Currency 5 7 2 6" xfId="15152" xr:uid="{E7288997-845B-4A37-A39E-CB8CA64486CE}"/>
    <cellStyle name="Currency 5 7 3" xfId="3646" xr:uid="{00000000-0005-0000-0000-0000FB030000}"/>
    <cellStyle name="Currency 5 7 4" xfId="5717" xr:uid="{D5A2B45C-A8A1-436C-867B-5602BB3F9600}"/>
    <cellStyle name="Currency 5 7 4 2" xfId="29866" xr:uid="{78EF0E7C-CE30-48B2-8566-392947B9B818}"/>
    <cellStyle name="Currency 5 7 5" xfId="25197" xr:uid="{F805B778-1D64-4E1D-8196-D016BB112E02}"/>
    <cellStyle name="Currency 5 7 6" xfId="12868" xr:uid="{0768B0B1-F2DF-46EA-BF3F-F005417F30AF}"/>
    <cellStyle name="Currency 5 8" xfId="1963" xr:uid="{00000000-0005-0000-0000-0000FC030000}"/>
    <cellStyle name="Currency 5 8 2" xfId="2174" xr:uid="{00000000-0005-0000-0000-0000CA020000}"/>
    <cellStyle name="Currency 5 8 2 2" xfId="7301" xr:uid="{2BA16162-0B6E-4C20-8A60-28E540FB236F}"/>
    <cellStyle name="Currency 5 8 2 2 2" xfId="17681" xr:uid="{2CEA732B-993F-4E49-B872-4050164EE667}"/>
    <cellStyle name="Currency 5 8 2 3" xfId="10134" xr:uid="{66F8AB2E-3877-4275-A413-CAAED56745D9}"/>
    <cellStyle name="Currency 5 8 2 3 2" xfId="20514" xr:uid="{F81159EA-7D78-4921-A44E-95C8EE2125C2}"/>
    <cellStyle name="Currency 5 8 2 4" xfId="26737" xr:uid="{6FD107C8-114F-437F-825E-FA84EED388ED}"/>
    <cellStyle name="Currency 5 8 2 5" xfId="26489" xr:uid="{D98CFA33-C3DA-4AA7-9704-EC68A6C02AD1}"/>
    <cellStyle name="Currency 5 8 2 6" xfId="14848" xr:uid="{E36A90A7-BB3D-4AB2-AD35-1E4820D63B8B}"/>
    <cellStyle name="Currency 5 8 3" xfId="3698" xr:uid="{00000000-0005-0000-0000-0000FC030000}"/>
    <cellStyle name="Currency 5 8 4" xfId="23105" xr:uid="{CBC88581-24CC-458C-88B9-2467C62CDA1B}"/>
    <cellStyle name="Currency 5 9" xfId="3889" xr:uid="{089FD322-7546-4AC5-8174-2B983C2A3FFE}"/>
    <cellStyle name="Currency 5 9 2" xfId="8721" xr:uid="{46C8EBAA-AF0F-49E2-B11D-4F23B851DDE3}"/>
    <cellStyle name="Currency 5 9 2 2" xfId="19101" xr:uid="{3CB0A62C-3199-451E-93BA-2F628417CE2F}"/>
    <cellStyle name="Currency 5 9 3" xfId="11554" xr:uid="{412B073C-4D5A-4365-8D2A-427813A664D6}"/>
    <cellStyle name="Currency 5 9 3 2" xfId="21934" xr:uid="{380DAE2D-2C25-449B-A3D6-DCB50C838165}"/>
    <cellStyle name="Currency 5 9 4" xfId="26138" xr:uid="{369AE772-9A07-4F68-A207-2E6415819356}"/>
    <cellStyle name="Currency 5 9 5" xfId="25848" xr:uid="{EBFBB05E-9A8E-4913-AC3E-CC6EB926AF5B}"/>
    <cellStyle name="Currency 5 9 6" xfId="16268" xr:uid="{0C6BF226-38BF-43C2-AEDA-7E1BF8DDD751}"/>
    <cellStyle name="Currency 6" xfId="597" xr:uid="{00000000-0005-0000-0000-0000FD030000}"/>
    <cellStyle name="Currency 6 10" xfId="9560" xr:uid="{1EA0F611-3155-48A5-8C31-EEC6CE029B84}"/>
    <cellStyle name="Currency 6 10 2" xfId="19940" xr:uid="{14666BCF-C789-4475-BFDE-8152F12E9745}"/>
    <cellStyle name="Currency 6 11" xfId="23618" xr:uid="{7664BDC0-6195-4172-9E81-37B7AE460F56}"/>
    <cellStyle name="Currency 6 12" xfId="12491" xr:uid="{D12D9897-9D11-4078-925E-AEBA1F89B9F2}"/>
    <cellStyle name="Currency 6 2" xfId="1985" xr:uid="{00000000-0005-0000-0000-0000FE030000}"/>
    <cellStyle name="Currency 6 2 2" xfId="3116" xr:uid="{00000000-0005-0000-0000-0000E6020000}"/>
    <cellStyle name="Currency 6 2 2 2" xfId="6175" xr:uid="{41933847-B37D-4CF3-B1C3-C2A3F0023F76}"/>
    <cellStyle name="Currency 6 2 2 2 2" xfId="25463" xr:uid="{C5B4FCA3-71BB-46EB-B165-796FF42A1962}"/>
    <cellStyle name="Currency 6 2 2 2 2 2" xfId="26041" xr:uid="{49327C3C-5CC5-4E00-A2C7-077FC4F6646A}"/>
    <cellStyle name="Currency 6 2 2 2 2 3" xfId="31159" xr:uid="{7174CBCE-36C5-49A4-8A6A-16D407A6799D}"/>
    <cellStyle name="Currency 6 2 2 2 3" xfId="27793" xr:uid="{F7BA3B34-2026-45D8-BC9D-A78B757B57CC}"/>
    <cellStyle name="Currency 6 2 2 2 4" xfId="15743" xr:uid="{96897134-F6B2-40EC-9D96-14782BAB8DB0}"/>
    <cellStyle name="Currency 6 2 2 3" xfId="8196" xr:uid="{935FC321-B1BF-4E0C-9691-C96009EC3645}"/>
    <cellStyle name="Currency 6 2 2 3 2" xfId="18576" xr:uid="{41DDD923-352C-4561-812D-9F1C77F6D68A}"/>
    <cellStyle name="Currency 6 2 2 4" xfId="11029" xr:uid="{12F3EE4D-909E-4E6C-BAB4-2A665E6B37D7}"/>
    <cellStyle name="Currency 6 2 2 4 2" xfId="21409" xr:uid="{B12CEDAB-C56F-4467-9B7D-62209E82D808}"/>
    <cellStyle name="Currency 6 2 2 5" xfId="24480" xr:uid="{B9ABA610-844E-4614-BED9-97A27F232E46}"/>
    <cellStyle name="Currency 6 2 2 5 2" xfId="30089" xr:uid="{0BC24850-1976-4B8D-9771-DD8AE4D32C86}"/>
    <cellStyle name="Currency 6 2 2 6" xfId="28367" xr:uid="{EBCA16AE-96D4-488D-A986-859CC7AA8139}"/>
    <cellStyle name="Currency 6 2 2 7" xfId="13637" xr:uid="{C0201F41-C9BE-43C8-A20F-53347090CEC1}"/>
    <cellStyle name="Currency 6 2 3" xfId="2702" xr:uid="{00000000-0005-0000-0000-0000E5020000}"/>
    <cellStyle name="Currency 6 2 3 2" xfId="7826" xr:uid="{F41249D0-7A9D-49D8-B97E-C71575881320}"/>
    <cellStyle name="Currency 6 2 3 2 2" xfId="27036" xr:uid="{C6DBE360-F8D9-4524-8089-2596FC9BD3A5}"/>
    <cellStyle name="Currency 6 2 3 2 3" xfId="28226" xr:uid="{D945A51B-627C-432C-82FB-D3AEB4B6BA7C}"/>
    <cellStyle name="Currency 6 2 3 2 4" xfId="18206" xr:uid="{E8D108F8-6C70-4CA6-BB20-483DC8D21A83}"/>
    <cellStyle name="Currency 6 2 3 3" xfId="10659" xr:uid="{EA5F64A1-BB6C-4133-87BA-209B1E04BE7A}"/>
    <cellStyle name="Currency 6 2 3 3 2" xfId="21039" xr:uid="{2209A6D1-CB4E-49BC-BE78-A9256B537895}"/>
    <cellStyle name="Currency 6 2 3 4" xfId="24804" xr:uid="{90B1C746-CEC8-4244-AC5B-0741602C24AB}"/>
    <cellStyle name="Currency 6 2 3 5" xfId="15373" xr:uid="{932ADFCE-F4FC-461A-828F-1AE3D6AE8352}"/>
    <cellStyle name="Currency 6 2 4" xfId="3654" xr:uid="{00000000-0005-0000-0000-0000FE030000}"/>
    <cellStyle name="Currency 6 2 4 2" xfId="28453" xr:uid="{63F8D999-7F7B-4DAE-890C-454CEE7A69B1}"/>
    <cellStyle name="Currency 6 2 4 3" xfId="25893" xr:uid="{7C3EFCC2-60A4-44AB-9B00-3C8AEB3CC08F}"/>
    <cellStyle name="Currency 6 2 5" xfId="4279" xr:uid="{0A54B1B6-D5EC-4B60-8488-8E844F69E768}"/>
    <cellStyle name="Currency 6 2 5 2" xfId="9051" xr:uid="{96D08450-67FA-427F-A700-EE2FA7C1E6D0}"/>
    <cellStyle name="Currency 6 2 5 2 2" xfId="19431" xr:uid="{8B446E14-3E80-406E-AB72-E793AB585FB6}"/>
    <cellStyle name="Currency 6 2 5 2 3" xfId="31055" xr:uid="{5A5FF8E9-866E-408A-B46E-C2931AFFF820}"/>
    <cellStyle name="Currency 6 2 5 2 4" xfId="30908" xr:uid="{BE2DD6EC-46BA-44B9-B70A-5F3A211DC23A}"/>
    <cellStyle name="Currency 6 2 5 3" xfId="11884" xr:uid="{6FED515D-769D-402D-BE61-E7E5C151CA14}"/>
    <cellStyle name="Currency 6 2 5 3 2" xfId="22264" xr:uid="{77DDBDA7-10D1-494E-853A-E3E54A80E644}"/>
    <cellStyle name="Currency 6 2 5 4" xfId="26218" xr:uid="{F88209D4-2611-4A4D-80C0-183001678291}"/>
    <cellStyle name="Currency 6 2 5 5" xfId="27665" xr:uid="{EDFDCC1C-357B-436A-9571-FC29BC349F21}"/>
    <cellStyle name="Currency 6 2 5 6" xfId="16598" xr:uid="{689D998D-21E7-44E1-B5E5-EEF577F2B970}"/>
    <cellStyle name="Currency 6 2 6" xfId="5719" xr:uid="{211A447E-EC8D-47DF-A862-D72C839427FA}"/>
    <cellStyle name="Currency 6 2 6 2" xfId="29731" xr:uid="{CA4427FA-A10B-4481-823D-5EF31B041201}"/>
    <cellStyle name="Currency 6 2 6 2 2" xfId="30997" xr:uid="{EF69C268-86AE-4EDB-AC7E-3233C401BC61}"/>
    <cellStyle name="Currency 6 2 7" xfId="24757" xr:uid="{E9123834-46AB-4CF8-ABC6-146C5D9A9E59}"/>
    <cellStyle name="Currency 6 2 8" xfId="13120" xr:uid="{AF98AD0D-47DC-446A-B679-F04EDFEFA06F}"/>
    <cellStyle name="Currency 6 2 9" xfId="29997" xr:uid="{9296D3E2-4786-402C-9F10-BE45CC94E49E}"/>
    <cellStyle name="Currency 6 3" xfId="1986" xr:uid="{00000000-0005-0000-0000-0000FF030000}"/>
    <cellStyle name="Currency 6 3 2" xfId="3117" xr:uid="{00000000-0005-0000-0000-0000E7020000}"/>
    <cellStyle name="Currency 6 3 2 2" xfId="8197" xr:uid="{A42269E5-EF6D-4546-883F-087D96D68D71}"/>
    <cellStyle name="Currency 6 3 2 2 2" xfId="28862" xr:uid="{D8DF697A-1BCE-42F1-B1E7-69818B45F003}"/>
    <cellStyle name="Currency 6 3 2 2 3" xfId="27522" xr:uid="{01BC7D5D-223E-4CAC-ACAC-DEE3D97D95FD}"/>
    <cellStyle name="Currency 6 3 2 2 4" xfId="18577" xr:uid="{BAFB95C7-D894-4254-9F23-CC8D8627E608}"/>
    <cellStyle name="Currency 6 3 2 3" xfId="11030" xr:uid="{DB002C45-3523-403B-92E9-95BAF0B84C52}"/>
    <cellStyle name="Currency 6 3 2 3 2" xfId="21410" xr:uid="{97F49ADB-395D-4F19-8B4A-AA2DD331D327}"/>
    <cellStyle name="Currency 6 3 2 4" xfId="23411" xr:uid="{331CA974-3839-4E27-88BD-C4F3536B56DC}"/>
    <cellStyle name="Currency 6 3 2 5" xfId="15744" xr:uid="{3D44AFBD-6996-4D3D-9D97-27BC1D839A73}"/>
    <cellStyle name="Currency 6 3 3" xfId="3547" xr:uid="{00000000-0005-0000-0000-0000FF030000}"/>
    <cellStyle name="Currency 6 3 4" xfId="4437" xr:uid="{ED58BECA-A716-49F3-8373-3BDA6CD396BE}"/>
    <cellStyle name="Currency 6 3 4 2" xfId="9209" xr:uid="{F7AB1362-96BC-4846-AC98-58AA61C4ADF0}"/>
    <cellStyle name="Currency 6 3 4 2 2" xfId="19589" xr:uid="{2416904C-F46A-405C-9FE3-E739BF625B09}"/>
    <cellStyle name="Currency 6 3 4 2 3" xfId="31103" xr:uid="{7343AD9B-9F62-4FE0-BEFA-F619984343F2}"/>
    <cellStyle name="Currency 6 3 4 2 4" xfId="30909" xr:uid="{B5D80BAF-81AD-475A-AFB2-441CB8F3FF0E}"/>
    <cellStyle name="Currency 6 3 4 3" xfId="12042" xr:uid="{808FC44F-BE7D-400B-865D-37EAC5AE0468}"/>
    <cellStyle name="Currency 6 3 4 3 2" xfId="22422" xr:uid="{63D3AC90-D885-4124-992E-75268A560771}"/>
    <cellStyle name="Currency 6 3 4 4" xfId="16756" xr:uid="{D834180F-68F2-40D5-B9E3-BE0B0228C591}"/>
    <cellStyle name="Currency 6 3 5" xfId="5720" xr:uid="{216E36E5-E6BE-4018-A098-F238F6D5197E}"/>
    <cellStyle name="Currency 6 3 5 2" xfId="29715" xr:uid="{00913BD0-ABC3-4764-9C14-4A1079851A3F}"/>
    <cellStyle name="Currency 6 3 6" xfId="23592" xr:uid="{816385BB-9A36-41AC-AB41-223E5D48DAF7}"/>
    <cellStyle name="Currency 6 3 7" xfId="13638" xr:uid="{F82B903B-0C41-4CDC-8103-12D78468FD01}"/>
    <cellStyle name="Currency 6 4" xfId="1984" xr:uid="{00000000-0005-0000-0000-000000040000}"/>
    <cellStyle name="Currency 6 4 2" xfId="3115" xr:uid="{00000000-0005-0000-0000-0000E8020000}"/>
    <cellStyle name="Currency 6 4 2 2" xfId="8195" xr:uid="{9CBED767-ABC8-441E-B684-E9B5EBA52657}"/>
    <cellStyle name="Currency 6 4 2 2 2" xfId="28861" xr:uid="{7C250B5E-154C-4DE5-A0CC-D6485A63AF0C}"/>
    <cellStyle name="Currency 6 4 2 2 3" xfId="27792" xr:uid="{167F707A-BFA8-4003-BC7C-34480F30AF81}"/>
    <cellStyle name="Currency 6 4 2 2 4" xfId="18575" xr:uid="{9E96AF3C-CC09-4EC3-A506-996BCEF3600D}"/>
    <cellStyle name="Currency 6 4 2 3" xfId="11028" xr:uid="{E127B122-23EA-477E-A860-ECEA5366CDB4}"/>
    <cellStyle name="Currency 6 4 2 3 2" xfId="21408" xr:uid="{132D29D2-3492-42D0-A488-324147D9FCA5}"/>
    <cellStyle name="Currency 6 4 2 4" xfId="25756" xr:uid="{765C5510-ED98-4DB0-9C6E-A26BCE9DF2E0}"/>
    <cellStyle name="Currency 6 4 2 5" xfId="15742" xr:uid="{48F901EA-C6B5-43C6-9851-A3444CE29B6A}"/>
    <cellStyle name="Currency 6 4 3" xfId="3552" xr:uid="{00000000-0005-0000-0000-000000040000}"/>
    <cellStyle name="Currency 6 4 4" xfId="5718" xr:uid="{11FA6911-EB75-43D7-84D4-A0499B2EEBBB}"/>
    <cellStyle name="Currency 6 4 4 2" xfId="29977" xr:uid="{AF218B08-8952-477D-9428-2F58BAAF89AB}"/>
    <cellStyle name="Currency 6 4 5" xfId="24859" xr:uid="{5F7FD4A1-DB18-425B-B6D1-66A6965E70C1}"/>
    <cellStyle name="Currency 6 4 6" xfId="13636" xr:uid="{6DF1BF81-40CD-468A-B241-4518F1185C6D}"/>
    <cellStyle name="Currency 6 5" xfId="2654" xr:uid="{00000000-0005-0000-0000-0000E9020000}"/>
    <cellStyle name="Currency 6 5 2" xfId="5914" xr:uid="{884454CE-9BB5-4952-A318-76C10FC2969B}"/>
    <cellStyle name="Currency 6 5 2 2" xfId="27782" xr:uid="{4FDB38CB-03AA-42FF-B207-98D7582340D6}"/>
    <cellStyle name="Currency 6 5 2 3" xfId="28531" xr:uid="{A6A2558C-E1CD-4C2B-9176-8E13D2286CC5}"/>
    <cellStyle name="Currency 6 5 2 4" xfId="15326" xr:uid="{D9FDA700-08F4-4C71-93E9-9407BC6B886E}"/>
    <cellStyle name="Currency 6 5 3" xfId="7779" xr:uid="{F2FAB7B5-F236-4DC4-B28B-3A6854E4B875}"/>
    <cellStyle name="Currency 6 5 3 2" xfId="18159" xr:uid="{0C874C31-2A39-405A-A16A-A06F88C1AC35}"/>
    <cellStyle name="Currency 6 5 4" xfId="10612" xr:uid="{CB2DA553-5D06-48A8-AB3B-AACFD3650070}"/>
    <cellStyle name="Currency 6 5 4 2" xfId="20992" xr:uid="{1403120B-21CB-46E2-9B76-9DD978DC38D4}"/>
    <cellStyle name="Currency 6 5 5" xfId="24612" xr:uid="{67F13161-25AE-4408-95FE-08905A1D8AA1}"/>
    <cellStyle name="Currency 6 5 6" xfId="13056" xr:uid="{E9754CFD-B7FF-45FA-A0ED-3474F3A0F8F5}"/>
    <cellStyle name="Currency 6 6" xfId="2259" xr:uid="{00000000-0005-0000-0000-0000E4020000}"/>
    <cellStyle name="Currency 6 6 2" xfId="7386" xr:uid="{7C3D1EAE-4B6B-474E-9444-4BA9474956D4}"/>
    <cellStyle name="Currency 6 6 2 2" xfId="17766" xr:uid="{7157F5A0-44A1-4505-AA98-97C60BBF8A9B}"/>
    <cellStyle name="Currency 6 6 3" xfId="10219" xr:uid="{2FF151E0-A286-4D71-B98D-0244C7A48819}"/>
    <cellStyle name="Currency 6 6 3 2" xfId="20599" xr:uid="{B845B794-5689-492F-9725-A7C4850136EE}"/>
    <cellStyle name="Currency 6 6 4" xfId="24752" xr:uid="{ECD448A1-191F-40A2-AC56-85EC7F255739}"/>
    <cellStyle name="Currency 6 6 5" xfId="27106" xr:uid="{E7222C6F-38D4-4265-BAD5-F6A728370D82}"/>
    <cellStyle name="Currency 6 6 6" xfId="14933" xr:uid="{9160889B-8DC8-4D98-822E-48072C4B21D1}"/>
    <cellStyle name="Currency 6 7" xfId="3878" xr:uid="{360D4F66-F527-41D6-8F24-FCC5A5565C18}"/>
    <cellStyle name="Currency 6 7 2" xfId="8710" xr:uid="{17793515-7535-4B1E-AA90-9C7F622372E0}"/>
    <cellStyle name="Currency 6 7 2 2" xfId="19090" xr:uid="{04A3C4D1-648D-45E3-9B5E-0D47174CAAE3}"/>
    <cellStyle name="Currency 6 7 2 3" xfId="31004" xr:uid="{975FE8FC-D74B-4BAB-BB02-E6313F0E9F56}"/>
    <cellStyle name="Currency 6 7 2 4" xfId="30907" xr:uid="{8B99E9DC-DF10-4D98-B2A7-FC4E44B23349}"/>
    <cellStyle name="Currency 6 7 3" xfId="11543" xr:uid="{8A54C42F-7E13-48C8-80EA-59EB08013AEF}"/>
    <cellStyle name="Currency 6 7 3 2" xfId="21923" xr:uid="{7BBA711C-00CF-466C-9E78-9C3F01AD11AB}"/>
    <cellStyle name="Currency 6 7 4" xfId="26482" xr:uid="{E34036AA-DC09-4709-8C5E-380A56D25544}"/>
    <cellStyle name="Currency 6 7 5" xfId="27946" xr:uid="{467C4526-CA73-4ED5-8981-41B423076598}"/>
    <cellStyle name="Currency 6 7 6" xfId="16257" xr:uid="{7BC8DB39-A4BD-44E8-BB49-CB6E0CA6B3C2}"/>
    <cellStyle name="Currency 6 8" xfId="4979" xr:uid="{B78EC983-8FF8-45D6-A2BE-5944B0A2127E}"/>
    <cellStyle name="Currency 6 8 2" xfId="14274" xr:uid="{457A1028-6AA1-48DA-861B-93D3474006AF}"/>
    <cellStyle name="Currency 6 9" xfId="6727" xr:uid="{FEDA079E-B119-4EF6-B8D5-5B72B9E2447A}"/>
    <cellStyle name="Currency 6 9 2" xfId="17107" xr:uid="{C5054BCD-63D8-4D93-8946-F8D687080C64}"/>
    <cellStyle name="Currency 7" xfId="2688" xr:uid="{00000000-0005-0000-0000-0000EA020000}"/>
    <cellStyle name="Currency 7 2" xfId="3118" xr:uid="{00000000-0005-0000-0000-0000EB020000}"/>
    <cellStyle name="Currency 7 2 2" xfId="6176" xr:uid="{D9E1B83A-3F24-471B-9EDA-B54E6533FE98}"/>
    <cellStyle name="Currency 7 2 2 2" xfId="24684" xr:uid="{CEFCDACB-282E-4FF9-BC48-3099B0FC7EE8}"/>
    <cellStyle name="Currency 7 2 2 2 2" xfId="26464" xr:uid="{A5B4D759-8536-4897-8E66-68106CAB1926}"/>
    <cellStyle name="Currency 7 2 2 2 3" xfId="31154" xr:uid="{A4B65126-91AD-4731-B18E-C941117B3CBF}"/>
    <cellStyle name="Currency 7 2 2 3" xfId="27288" xr:uid="{AB679207-A083-4BDA-AAF7-C356897E6C22}"/>
    <cellStyle name="Currency 7 2 2 4" xfId="15745" xr:uid="{D39065B7-B32F-45CB-83B8-87230959F43A}"/>
    <cellStyle name="Currency 7 2 3" xfId="8198" xr:uid="{3C3DEA77-9252-4CA8-95EE-509344333E7F}"/>
    <cellStyle name="Currency 7 2 3 2" xfId="28863" xr:uid="{68F4C44D-B657-416C-80FC-5D2B8078A738}"/>
    <cellStyle name="Currency 7 2 3 3" xfId="25955" xr:uid="{764CC72C-A203-49F1-83F5-21D1E1AC9C73}"/>
    <cellStyle name="Currency 7 2 3 4" xfId="18578" xr:uid="{46A679A2-A92A-43BF-8655-ACEB4DC7A7E3}"/>
    <cellStyle name="Currency 7 2 4" xfId="11031" xr:uid="{CE58C3F8-7D55-4BB5-BCAF-F941D45451FF}"/>
    <cellStyle name="Currency 7 2 4 2" xfId="21411" xr:uid="{3C7DC662-43E0-46B4-AC8B-4A2C14775DCF}"/>
    <cellStyle name="Currency 7 2 5" xfId="24753" xr:uid="{1744AF6C-B642-4038-B9F9-51CE37983E0F}"/>
    <cellStyle name="Currency 7 2 6" xfId="13639" xr:uid="{C64D0CCC-D5E4-4BBA-8D76-FCFD2937BB16}"/>
    <cellStyle name="Currency 7 2 6 2" xfId="30083" xr:uid="{A2DDCFAE-5DAF-42B0-8BC1-D233D3247146}"/>
    <cellStyle name="Currency 7 3" xfId="4270" xr:uid="{5108D09C-1E19-45C4-93DC-64048A56B178}"/>
    <cellStyle name="Currency 7 3 2" xfId="9042" xr:uid="{8F7597DB-637C-46B3-83BD-6588FA3E34D5}"/>
    <cellStyle name="Currency 7 3 2 2" xfId="29094" xr:uid="{06FC2BF0-EBD5-4CEB-9242-29A9386AB13C}"/>
    <cellStyle name="Currency 7 3 2 3" xfId="28686" xr:uid="{A3FB48B2-3692-4591-8E9F-3E16484E5530}"/>
    <cellStyle name="Currency 7 3 2 4" xfId="19422" xr:uid="{8B236A8B-DEBD-4E86-A4CE-0E6F116B28C3}"/>
    <cellStyle name="Currency 7 3 2 5" xfId="31046" xr:uid="{FF6DB03D-F4BC-4037-887B-3140CF3B8F7C}"/>
    <cellStyle name="Currency 7 3 3" xfId="11875" xr:uid="{C614D5A7-091C-4DD5-BA80-8AEEF15D9816}"/>
    <cellStyle name="Currency 7 3 3 2" xfId="22255" xr:uid="{945F5127-9043-4071-B578-DE8BFB6A1213}"/>
    <cellStyle name="Currency 7 3 4" xfId="24602" xr:uid="{3F6D4EEB-B317-43CE-93BF-EB575C97ED08}"/>
    <cellStyle name="Currency 7 3 5" xfId="16589" xr:uid="{C10B803F-9C27-4444-8090-74F8AD11404E}"/>
    <cellStyle name="Currency 7 4" xfId="5921" xr:uid="{888BDFFC-D2BF-45F4-A2B0-4399EE5C49DE}"/>
    <cellStyle name="Currency 7 4 2" xfId="25903" xr:uid="{3BF6F9AB-DC2E-447F-A41D-2567B62C22C6}"/>
    <cellStyle name="Currency 7 4 3" xfId="28061" xr:uid="{AA463E49-7A22-4909-979B-7CAF52DEDD91}"/>
    <cellStyle name="Currency 7 4 4" xfId="15359" xr:uid="{F3E089C9-EB82-4D8E-A808-DBDDFDF0CBC6}"/>
    <cellStyle name="Currency 7 5" xfId="7812" xr:uid="{6050E524-E0E1-4F67-919D-9C66FA0948FE}"/>
    <cellStyle name="Currency 7 5 2" xfId="28083" xr:uid="{A188E16C-5F3D-4633-9AD1-4AE3F6637154}"/>
    <cellStyle name="Currency 7 5 3" xfId="27116" xr:uid="{9FBEB50B-1AEB-4BCF-8344-A76646EF3686}"/>
    <cellStyle name="Currency 7 5 4" xfId="18192" xr:uid="{C204D0C8-FB98-404D-9491-702EDA690BB0}"/>
    <cellStyle name="Currency 7 6" xfId="10645" xr:uid="{6C513F88-72EA-4351-861A-D129ADD4254E}"/>
    <cellStyle name="Currency 7 6 2" xfId="21025" xr:uid="{FEDA0071-305A-4ED3-9BCA-BD38BD64DF1D}"/>
    <cellStyle name="Currency 7 7" xfId="23841" xr:uid="{18EA0297-8161-4A87-A071-53E82500C750}"/>
    <cellStyle name="Currency 7 8" xfId="24055" xr:uid="{D9559532-AA1D-410A-986C-78FAAC4D8BA3}"/>
    <cellStyle name="Currency 7 8 2" xfId="29984" xr:uid="{38CCC4F8-3A05-4E8F-A88E-F9A4A5382814}"/>
    <cellStyle name="Currency 7 9" xfId="13101" xr:uid="{30FB82D5-F473-4E05-BB1D-109AEF4101FC}"/>
    <cellStyle name="Currency 8" xfId="4934" xr:uid="{F197CEBD-2C5D-4CBF-9D96-43D31DB105BC}"/>
    <cellStyle name="Currency 8 2" xfId="25601" xr:uid="{0A3EC9D9-FE1A-46FC-829B-E8E11294A4C2}"/>
    <cellStyle name="Currency 8 3" xfId="14226" xr:uid="{12253B7A-9A70-4C29-8C8E-F200B7DAA98B}"/>
    <cellStyle name="Currency 8 4" xfId="30929" xr:uid="{D45966F1-6C24-42C2-8D71-F9FB2965BA9E}"/>
    <cellStyle name="Currency 9" xfId="6679" xr:uid="{92AD7E56-FF09-4440-B173-1094A71FB0D3}"/>
    <cellStyle name="Currency 9 2" xfId="17059"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5" builtinId="53" customBuiltin="1"/>
    <cellStyle name="Explanatory Text 2" xfId="29552" xr:uid="{B4576BC8-55D4-46C7-856A-8A52C91891FA}"/>
    <cellStyle name="FundHeaderRowCol.*" xfId="12313" xr:uid="{30107591-BA76-4D19-A887-3FEAE1650577}"/>
    <cellStyle name="FundHeaderRowCol.1" xfId="12314" xr:uid="{00EFF92D-2F4D-4486-B652-96404B414C85}"/>
    <cellStyle name="FundHeaderRowCol.2" xfId="12315" xr:uid="{69018372-DFBE-43C7-B42A-CF4B4A9EA553}"/>
    <cellStyle name="FundSectionHeaderRowDescCol" xfId="12316" xr:uid="{8BD053DD-2230-48D8-AC57-44B3DE83240D}"/>
    <cellStyle name="FundSectionHeaderRowJERefCol" xfId="12317" xr:uid="{8CE873D4-FF14-4149-A394-6FF189B8DF37}"/>
    <cellStyle name="FundSectionHeaderRowNameCol" xfId="12318" xr:uid="{AF61B6DD-8826-4CF0-90CF-282A2B921CC6}"/>
    <cellStyle name="Good" xfId="4830" builtinId="26" customBuiltin="1"/>
    <cellStyle name="Good 2" xfId="601" xr:uid="{00000000-0005-0000-0000-000004040000}"/>
    <cellStyle name="Good 3" xfId="602" xr:uid="{00000000-0005-0000-0000-000005040000}"/>
    <cellStyle name="Good 4" xfId="29553" xr:uid="{73D04EFA-6288-4DE1-AC60-080AD9DDB73A}"/>
    <cellStyle name="GroupSectionHeaderRowBalance" xfId="12319" xr:uid="{DA166E2E-B504-4B9A-8852-CD4BEAFC2AAE}"/>
    <cellStyle name="GroupSectionHeaderRowDescCol" xfId="12320" xr:uid="{09A65350-37C6-483C-9076-B9B9EE9DB424}"/>
    <cellStyle name="GroupSectionHeaderRowNameCol" xfId="12321" xr:uid="{48CEC677-4043-42C1-A934-4F76033302EF}"/>
    <cellStyle name="GroupSelectionHeaderRowJERefCol" xfId="12322" xr:uid="{94232F09-04F3-4E6D-B7DB-04F59E9CD5DE}"/>
    <cellStyle name="Heading 1" xfId="4826" builtinId="16" customBuiltin="1"/>
    <cellStyle name="Heading 1 2" xfId="603" xr:uid="{00000000-0005-0000-0000-000006040000}"/>
    <cellStyle name="Heading 1 3" xfId="604" xr:uid="{00000000-0005-0000-0000-000007040000}"/>
    <cellStyle name="Heading 1 4" xfId="29554" xr:uid="{CA4BF050-0BB8-4C07-AB32-EEDEC7DE8D02}"/>
    <cellStyle name="Heading 2" xfId="4827" builtinId="17" customBuiltin="1"/>
    <cellStyle name="Heading 2 2" xfId="605" xr:uid="{00000000-0005-0000-0000-000008040000}"/>
    <cellStyle name="Heading 2 3" xfId="606" xr:uid="{00000000-0005-0000-0000-000009040000}"/>
    <cellStyle name="Heading 2 4" xfId="29555" xr:uid="{C46319D0-77EB-4CD4-930D-A0782678B5C8}"/>
    <cellStyle name="Heading 3" xfId="4828" builtinId="18" customBuiltin="1"/>
    <cellStyle name="Heading 3 2" xfId="607" xr:uid="{00000000-0005-0000-0000-00000A040000}"/>
    <cellStyle name="Heading 3 2 2" xfId="29556" xr:uid="{34280CFD-9731-497F-BC7D-6606D1BE1D50}"/>
    <cellStyle name="Heading 3 3" xfId="608" xr:uid="{00000000-0005-0000-0000-00000B040000}"/>
    <cellStyle name="Heading 3 3 2" xfId="29557" xr:uid="{7F9170D1-699D-48ED-ACD3-2207BA3A3A38}"/>
    <cellStyle name="Heading 3 4" xfId="29558" xr:uid="{32EE2CF5-75CA-4329-B9DB-F327B55E31FB}"/>
    <cellStyle name="Heading 4" xfId="4829" builtinId="19" customBuiltin="1"/>
    <cellStyle name="Heading 4 2" xfId="609" xr:uid="{00000000-0005-0000-0000-00000C040000}"/>
    <cellStyle name="Heading 4 3" xfId="610" xr:uid="{00000000-0005-0000-0000-00000D040000}"/>
    <cellStyle name="Heading 4 4" xfId="29559" xr:uid="{26CF4506-3C0C-4149-82F5-67DE7222738E}"/>
    <cellStyle name="Hyperlink" xfId="611" builtinId="8"/>
    <cellStyle name="Hyperlink 2" xfId="612" xr:uid="{00000000-0005-0000-0000-00000F040000}"/>
    <cellStyle name="Hyperlink 2 2" xfId="29595" xr:uid="{AFC0C00D-F11C-4445-A195-9C58C7F6F9AF}"/>
    <cellStyle name="Hyperlink 3" xfId="613" xr:uid="{00000000-0005-0000-0000-000010040000}"/>
    <cellStyle name="Hyperlink 4" xfId="614" xr:uid="{00000000-0005-0000-0000-000011040000}"/>
    <cellStyle name="Hyperlink 5" xfId="29596" xr:uid="{53BF9B33-031B-4A47-A462-794552C5F5C4}"/>
    <cellStyle name="Input" xfId="4832" builtinId="20" customBuiltin="1"/>
    <cellStyle name="Input 2" xfId="615" xr:uid="{00000000-0005-0000-0000-000012040000}"/>
    <cellStyle name="Input 3" xfId="616" xr:uid="{00000000-0005-0000-0000-000013040000}"/>
    <cellStyle name="Input 4" xfId="29560" xr:uid="{C0B9884E-84BA-41A6-ADBA-85A7A4A4B29C}"/>
    <cellStyle name="JEDescriptionRowNameCol" xfId="12323" xr:uid="{D7AC7BB0-9688-456A-B8D3-FA09DD0137F5}"/>
    <cellStyle name="JEDetailRowCreditCol" xfId="12324" xr:uid="{2B66B052-A8A2-4315-8820-BA95C9FC0D86}"/>
    <cellStyle name="JEDetailRowDebitCol" xfId="12325" xr:uid="{BA43A963-4B13-4778-AB36-88E6086C035F}"/>
    <cellStyle name="JEDetailRowDescCol" xfId="12326" xr:uid="{866EA52A-1467-4A66-8C56-CBBB989288FF}"/>
    <cellStyle name="JEDetailRowNameCol" xfId="12327" xr:uid="{D5EDB40B-5B17-40F4-BA94-A5C2FF9895DF}"/>
    <cellStyle name="JEDetailRowWPRefCol" xfId="12328" xr:uid="{388908A3-E726-44B7-A73F-A3C06954DF15}"/>
    <cellStyle name="JEIdentityRowDescCol" xfId="12329" xr:uid="{825B0865-A30D-4C62-8B41-AA14FFCCB4D4}"/>
    <cellStyle name="JEIdentityRowNameCol" xfId="12330" xr:uid="{A0A88C57-EFB6-4680-B416-FABA545BB0F9}"/>
    <cellStyle name="JEIdentityRowWPRefCol" xfId="12331" xr:uid="{AA8FCA78-A35F-435A-9773-AE7D5DFEB05A}"/>
    <cellStyle name="JETotalRowCreditCol" xfId="12332" xr:uid="{CBC2F19F-9212-4A47-B1E9-F8CBBFEB30BF}"/>
    <cellStyle name="JETotalRowDebitCol" xfId="12333" xr:uid="{86004B0D-F111-43BD-91D6-74F17F1148B0}"/>
    <cellStyle name="JETotalRowDescCol" xfId="12334" xr:uid="{E60B60DE-39B9-4650-86A4-D2C09E6902FC}"/>
    <cellStyle name="JETotalRowNameCol" xfId="12335" xr:uid="{054CE1E2-C09D-4C50-B388-27AA302258ED}"/>
    <cellStyle name="JETotalRowWPRefCol" xfId="12336" xr:uid="{61C2FCFF-EC42-4DF3-8C13-5AD2D79709C0}"/>
    <cellStyle name="JETypeDescriptionRowDescCol" xfId="12337" xr:uid="{8065F69E-3861-45A6-A349-5CFDE18A5F97}"/>
    <cellStyle name="JETypeDescriptionRowNameCol" xfId="12338" xr:uid="{52E08EE2-90C8-4506-BF47-147EE565D429}"/>
    <cellStyle name="Linked Cell" xfId="4835" builtinId="24" customBuiltin="1"/>
    <cellStyle name="Linked Cell 2" xfId="617" xr:uid="{00000000-0005-0000-0000-000014040000}"/>
    <cellStyle name="Linked Cell 3" xfId="618" xr:uid="{00000000-0005-0000-0000-000015040000}"/>
    <cellStyle name="Linked Cell 4" xfId="29561" xr:uid="{8B4B6641-0453-4E55-B892-08C524C0A5B2}"/>
    <cellStyle name="NetIncomeLossRowBalance" xfId="12339" xr:uid="{1433FCB7-B0C9-4DF0-B9B6-271B460A2FE0}"/>
    <cellStyle name="NetIncomeLossRowDescCol" xfId="12340" xr:uid="{597C11A1-FC41-41D2-B06D-C46DAEDC1B38}"/>
    <cellStyle name="NetIncomeLossRowJERefCol" xfId="12341" xr:uid="{63E13319-5232-4EEA-94AD-7E617E4FE709}"/>
    <cellStyle name="NetIncomeLossRowNameCol" xfId="12342" xr:uid="{FBC05D99-2A3C-4D44-8907-1C72E5EF1406}"/>
    <cellStyle name="NetIncomeLossRowVarPectCol" xfId="12343" xr:uid="{34E3AE3A-34B2-4329-B9E3-10C568F30822}"/>
    <cellStyle name="NetIncomeLossRowWPRefCol" xfId="12344" xr:uid="{0373C2AB-7463-4889-B6F1-C9B138613C3F}"/>
    <cellStyle name="Neutral 2" xfId="619" xr:uid="{00000000-0005-0000-0000-000016040000}"/>
    <cellStyle name="Neutral 3" xfId="620" xr:uid="{00000000-0005-0000-0000-000017040000}"/>
    <cellStyle name="Neutral 4" xfId="12253" xr:uid="{C7790D3F-7D01-4B5C-A199-EBC5EBD75914}"/>
    <cellStyle name="Neutral 4 2" xfId="29562"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7" xr:uid="{A48A6148-8147-4125-A12B-D8297B0DC6CE}"/>
    <cellStyle name="Normal 10 10 2 2 2" xfId="25731" xr:uid="{B93DA6C7-7B79-4108-B9B5-B8A81754163B}"/>
    <cellStyle name="Normal 10 10 2 2 3" xfId="26657" xr:uid="{3251EC09-E98D-432F-9FC1-719234C11B5F}"/>
    <cellStyle name="Normal 10 10 2 2 4" xfId="15746" xr:uid="{2CD1E5DE-C9FF-4874-8003-89ED02E976BC}"/>
    <cellStyle name="Normal 10 10 2 3" xfId="8199" xr:uid="{1E044D6B-77A0-49E0-8B6C-5F8F91E4792D}"/>
    <cellStyle name="Normal 10 10 2 3 2" xfId="28864" xr:uid="{F1BD571F-1560-49E1-8425-9B4799EE4C95}"/>
    <cellStyle name="Normal 10 10 2 3 3" xfId="18579" xr:uid="{C1410412-EC63-425F-8309-06C9FBE86E43}"/>
    <cellStyle name="Normal 10 10 2 4" xfId="11032" xr:uid="{5BA87819-5ABC-4ED4-AEBE-8E4FF6B09B7D}"/>
    <cellStyle name="Normal 10 10 2 4 2" xfId="21412" xr:uid="{1F718540-6159-4DED-BADE-5D719579F358}"/>
    <cellStyle name="Normal 10 10 2 5" xfId="23358" xr:uid="{A2F437CA-096E-4AD7-ABF2-8FC71022E231}"/>
    <cellStyle name="Normal 10 10 2 6" xfId="13640" xr:uid="{A8B787A3-15CD-49C8-88EB-15F04FD33F37}"/>
    <cellStyle name="Normal 10 10 3" xfId="2858" xr:uid="{00000000-0005-0000-0000-000006030000}"/>
    <cellStyle name="Normal 10 10 3 2" xfId="6071" xr:uid="{04870463-D7A8-44C0-B512-4B2CCF31F619}"/>
    <cellStyle name="Normal 10 10 3 2 2" xfId="28551" xr:uid="{0AD1D515-099A-47C0-BF64-E4C2E245900B}"/>
    <cellStyle name="Normal 10 10 3 2 3" xfId="15527" xr:uid="{C4E869DD-5012-4D41-AFFC-13C01508893B}"/>
    <cellStyle name="Normal 10 10 3 3" xfId="7980" xr:uid="{03B7D17F-8189-4ACE-923B-BDA665E25C79}"/>
    <cellStyle name="Normal 10 10 3 3 2" xfId="18360" xr:uid="{9C417B3D-0AD0-4992-A722-66D546994356}"/>
    <cellStyle name="Normal 10 10 3 4" xfId="10813" xr:uid="{3689B4B7-D4D3-4C10-9185-0F3DB2326800}"/>
    <cellStyle name="Normal 10 10 3 4 2" xfId="21193" xr:uid="{19B5D9BC-9C95-4340-ADA3-A7B5FA429E57}"/>
    <cellStyle name="Normal 10 10 3 5" xfId="25370" xr:uid="{2F619995-6181-409A-ADB1-EC322F973720}"/>
    <cellStyle name="Normal 10 10 3 6" xfId="13347" xr:uid="{586F1DD7-06A8-47EA-861F-D9CA85A788C6}"/>
    <cellStyle name="Normal 10 10 4" xfId="4144" xr:uid="{E80EB3A7-2CB6-4571-B043-917518450B51}"/>
    <cellStyle name="Normal 10 10 4 2" xfId="8916" xr:uid="{6EF97CAD-3298-4E65-98A6-6064F4C57182}"/>
    <cellStyle name="Normal 10 10 4 2 2" xfId="29017" xr:uid="{417C58D3-9799-4D46-9F6E-85B0D5026EAA}"/>
    <cellStyle name="Normal 10 10 4 2 3" xfId="19296" xr:uid="{0F9E426B-F47A-45A8-908C-E03D1FBEF688}"/>
    <cellStyle name="Normal 10 10 4 3" xfId="11749" xr:uid="{FD8848E4-23E2-4675-A872-E92E6F18DEB4}"/>
    <cellStyle name="Normal 10 10 4 3 2" xfId="22129" xr:uid="{50D26883-7F62-478C-AC5A-4239A024C1CD}"/>
    <cellStyle name="Normal 10 10 4 4" xfId="26284" xr:uid="{09455926-8F40-4E56-AA80-029CE8CB3D13}"/>
    <cellStyle name="Normal 10 10 4 5" xfId="16463" xr:uid="{A1987070-EC4A-44EF-A443-F203EA91973B}"/>
    <cellStyle name="Normal 10 10 5" xfId="4981" xr:uid="{E753EFC7-DAAA-43D3-B599-9A8598387912}"/>
    <cellStyle name="Normal 10 10 5 2" xfId="27335" xr:uid="{00F6F234-CF51-4305-9F2C-ADABAAABFC62}"/>
    <cellStyle name="Normal 10 10 5 3" xfId="14276" xr:uid="{45C443CD-DFC3-4F30-AF6B-047E441B48B0}"/>
    <cellStyle name="Normal 10 10 6" xfId="6729" xr:uid="{F769CB9A-5118-40B8-BFE1-BA45F45B3866}"/>
    <cellStyle name="Normal 10 10 6 2" xfId="17109" xr:uid="{96160406-AA55-4F3A-89A2-A36B462387BC}"/>
    <cellStyle name="Normal 10 10 7" xfId="9562" xr:uid="{8CE60302-7137-4977-ACE2-0CB0D21166D4}"/>
    <cellStyle name="Normal 10 10 7 2" xfId="19942" xr:uid="{BD059445-37A6-42A9-BBB6-2958E62DD1D8}"/>
    <cellStyle name="Normal 10 10 8" xfId="22898" xr:uid="{E2F28D9D-80D1-4AA1-950E-7F88298C357A}"/>
    <cellStyle name="Normal 10 10 9" xfId="12692" xr:uid="{BF623A86-DEA6-43D7-A8DF-075214355472}"/>
    <cellStyle name="Normal 10 11" xfId="623" xr:uid="{00000000-0005-0000-0000-00001B040000}"/>
    <cellStyle name="Normal 10 11 2" xfId="4982" xr:uid="{4A05A02C-96FD-4D1C-B9EA-2D237A2C3E1A}"/>
    <cellStyle name="Normal 10 11 2 2" xfId="24791" xr:uid="{80136C4F-516F-4571-8124-CA54C4A0D6E6}"/>
    <cellStyle name="Normal 10 11 2 3" xfId="27939" xr:uid="{6CA6B494-D6D1-42DD-8636-F29BE1730242}"/>
    <cellStyle name="Normal 10 11 2 4" xfId="14277" xr:uid="{7EA7914E-1DFE-465B-A512-FB4CB6AD8339}"/>
    <cellStyle name="Normal 10 11 3" xfId="6730" xr:uid="{972F9648-428D-46F0-ADB4-CF0E092FA608}"/>
    <cellStyle name="Normal 10 11 3 2" xfId="26904" xr:uid="{06042D5C-60F2-4660-9E2E-27D032A92803}"/>
    <cellStyle name="Normal 10 11 3 3" xfId="17110" xr:uid="{60BFD8D1-729B-455C-805A-FC03EBE5BF80}"/>
    <cellStyle name="Normal 10 11 4" xfId="9563" xr:uid="{EF0D317D-E54A-4A22-A8F7-62430034A042}"/>
    <cellStyle name="Normal 10 11 4 2" xfId="19943" xr:uid="{6040C0D3-6DF1-43CD-A964-89078F3349CF}"/>
    <cellStyle name="Normal 10 11 5" xfId="24544" xr:uid="{A8967592-2218-41C3-B75C-802374552DA4}"/>
    <cellStyle name="Normal 10 11 6" xfId="13390" xr:uid="{EAA21CE2-9C63-4B7D-A2A9-38AA0689EBAD}"/>
    <cellStyle name="Normal 10 11 7" xfId="31253" xr:uid="{28E00C5A-101C-4D57-87F3-FFA1BE1BED88}"/>
    <cellStyle name="Normal 10 12" xfId="624" xr:uid="{00000000-0005-0000-0000-00001C040000}"/>
    <cellStyle name="Normal 10 12 2" xfId="4983" xr:uid="{81C5B629-06FA-4C73-953D-3DE3B667ECA5}"/>
    <cellStyle name="Normal 10 12 2 2" xfId="28683" xr:uid="{70D88F76-2598-4C16-8EE5-C3E673473E1F}"/>
    <cellStyle name="Normal 10 12 2 3" xfId="14278" xr:uid="{89C68C09-9400-4D3A-AAB7-DA5D79F33409}"/>
    <cellStyle name="Normal 10 12 3" xfId="6731" xr:uid="{57ACEA7E-EF16-4D67-A33B-4FF3DC7A1D93}"/>
    <cellStyle name="Normal 10 12 3 2" xfId="17111" xr:uid="{D1ABC6DD-7170-43EB-B1CB-741E1C0DD98A}"/>
    <cellStyle name="Normal 10 12 4" xfId="9564" xr:uid="{87002A86-8D06-487A-AC53-CE9ED5BA9106}"/>
    <cellStyle name="Normal 10 12 4 2" xfId="19944" xr:uid="{BFDDF5AC-6A3D-4842-8E39-CF390305EE0E}"/>
    <cellStyle name="Normal 10 12 5" xfId="25343" xr:uid="{79FBB3CA-C3EC-4A74-86B1-41F1BED65901}"/>
    <cellStyle name="Normal 10 12 6" xfId="12829" xr:uid="{7D54B555-AEC5-4C97-9972-9E98BAF09667}"/>
    <cellStyle name="Normal 10 13" xfId="2172" xr:uid="{00000000-0005-0000-0000-000003030000}"/>
    <cellStyle name="Normal 10 13 2" xfId="7299" xr:uid="{7471D1E5-75EE-4ED7-BD7F-6DF83D0E9EB3}"/>
    <cellStyle name="Normal 10 13 2 2" xfId="26229" xr:uid="{FE4CFAEE-5A24-4CA5-9A6F-D15D149AEF8B}"/>
    <cellStyle name="Normal 10 13 2 3" xfId="17679" xr:uid="{C8E76887-BB42-4116-AB46-494CEC4EA311}"/>
    <cellStyle name="Normal 10 13 3" xfId="10132" xr:uid="{8CC65BA9-FB64-4FED-8E5E-40F54B9077A2}"/>
    <cellStyle name="Normal 10 13 3 2" xfId="20512" xr:uid="{DB027F51-F73F-4F34-AED5-42AF3848CBC3}"/>
    <cellStyle name="Normal 10 13 4" xfId="24626" xr:uid="{BA4460E7-40E0-4E0D-AA35-A58B189F0726}"/>
    <cellStyle name="Normal 10 13 5" xfId="14846" xr:uid="{37C09BCD-6E46-4E63-AABA-545A983990B3}"/>
    <cellStyle name="Normal 10 14" xfId="3903" xr:uid="{7725DFF7-5497-4F7F-AD85-E7F55E85149E}"/>
    <cellStyle name="Normal 10 14 2" xfId="8735" xr:uid="{D3261DEB-D026-4F7B-8A63-7BD33965FEFC}"/>
    <cellStyle name="Normal 10 14 2 2" xfId="19115" xr:uid="{380C6917-A8A9-4DB7-9E0B-B3881FEAE402}"/>
    <cellStyle name="Normal 10 14 3" xfId="11568" xr:uid="{301B0EC4-1920-4FE8-9DAB-CDC888ED9AD6}"/>
    <cellStyle name="Normal 10 14 3 2" xfId="21948" xr:uid="{8007155B-0D73-4E13-85BF-1868E391322A}"/>
    <cellStyle name="Normal 10 14 4" xfId="24488" xr:uid="{DD5DDC51-8259-4362-8BB5-3571609555BA}"/>
    <cellStyle name="Normal 10 14 5" xfId="16282" xr:uid="{5334FDBE-99E4-43B0-9536-0E4983E9CFFC}"/>
    <cellStyle name="Normal 10 15" xfId="4980" xr:uid="{7CC6FFB8-54FD-4DB8-994D-5373C639D597}"/>
    <cellStyle name="Normal 10 15 2" xfId="14275" xr:uid="{9D18A003-1AFB-4E00-826E-418CD25DC677}"/>
    <cellStyle name="Normal 10 16" xfId="6728" xr:uid="{9F24BD89-D286-4571-8C43-0DA4709BB7A6}"/>
    <cellStyle name="Normal 10 16 2" xfId="17108" xr:uid="{4D7CE34E-C0EB-4B47-B925-99E2328FCD47}"/>
    <cellStyle name="Normal 10 17" xfId="9561" xr:uid="{1F5857E8-0180-43B6-A67A-D8A50D53EE2D}"/>
    <cellStyle name="Normal 10 17 2" xfId="19941" xr:uid="{28EA8336-B58D-4001-97E1-1918AD18C978}"/>
    <cellStyle name="Normal 10 18" xfId="22964" xr:uid="{742F234D-82A3-42A6-B583-194E4A5AFD22}"/>
    <cellStyle name="Normal 10 19" xfId="12404" xr:uid="{F5251D3C-5E86-4A72-9FC4-354A3A96E2D8}"/>
    <cellStyle name="Normal 10 2" xfId="625" xr:uid="{00000000-0005-0000-0000-00001D040000}"/>
    <cellStyle name="Normal 10 2 10" xfId="4984" xr:uid="{AF9C9F13-AE12-416F-AE40-EC642CC2467C}"/>
    <cellStyle name="Normal 10 2 10 2" xfId="14279" xr:uid="{854A259B-B3C1-41B4-AF59-D6117453A646}"/>
    <cellStyle name="Normal 10 2 11" xfId="6732" xr:uid="{F38BD8C0-9421-42A1-8328-B5BC33C98FA2}"/>
    <cellStyle name="Normal 10 2 11 2" xfId="17112" xr:uid="{8E9DC401-4643-4F67-B21F-7F04CAF49562}"/>
    <cellStyle name="Normal 10 2 12" xfId="9565" xr:uid="{54731853-DF17-4F3C-8343-C979F78B6C83}"/>
    <cellStyle name="Normal 10 2 12 2" xfId="19945" xr:uid="{40651727-1308-4000-9898-92BFF5BA47AB}"/>
    <cellStyle name="Normal 10 2 13" xfId="22652" xr:uid="{7651A22B-3469-4C2B-915E-B0399D89FE02}"/>
    <cellStyle name="Normal 10 2 14" xfId="12427" xr:uid="{0FAB5A96-8730-4777-B641-7813F9F03870}"/>
    <cellStyle name="Normal 10 2 2" xfId="626" xr:uid="{00000000-0005-0000-0000-00001E040000}"/>
    <cellStyle name="Normal 10 2 2 10" xfId="6733" xr:uid="{5DEEFE5E-DCB4-4FB8-B9D0-9F375FA6CE18}"/>
    <cellStyle name="Normal 10 2 2 10 2" xfId="17113" xr:uid="{6B3362CF-1EAE-44AD-8E7C-6F8884070197}"/>
    <cellStyle name="Normal 10 2 2 11" xfId="9566" xr:uid="{C5321B08-B5F0-4349-9FC9-DE9D93B783A2}"/>
    <cellStyle name="Normal 10 2 2 11 2" xfId="19946" xr:uid="{BD78E8AA-A088-4DFF-8DB9-13392B6FBD50}"/>
    <cellStyle name="Normal 10 2 2 12" xfId="23868" xr:uid="{D7019344-E4F0-4EAD-A39E-0177C41E3B6B}"/>
    <cellStyle name="Normal 10 2 2 13" xfId="12487" xr:uid="{C372DA4C-48CA-4BB5-B2ED-2CF5B05C7D9B}"/>
    <cellStyle name="Normal 10 2 2 2" xfId="627" xr:uid="{00000000-0005-0000-0000-00001F040000}"/>
    <cellStyle name="Normal 10 2 2 2 10" xfId="13052" xr:uid="{D22D6458-D1DC-4AF5-8DFD-A093A36FDE01}"/>
    <cellStyle name="Normal 10 2 2 2 2" xfId="628" xr:uid="{00000000-0005-0000-0000-000020040000}"/>
    <cellStyle name="Normal 10 2 2 2 2 2" xfId="3122" xr:uid="{00000000-0005-0000-0000-00000D030000}"/>
    <cellStyle name="Normal 10 2 2 2 2 2 2" xfId="6180" xr:uid="{8892C1C8-BA0C-49CC-998F-780716EF93FA}"/>
    <cellStyle name="Normal 10 2 2 2 2 2 2 2" xfId="23344" xr:uid="{7DD4C7C2-B7B8-4A07-A0CB-863E7FD205F2}"/>
    <cellStyle name="Normal 10 2 2 2 2 2 2 3" xfId="15749" xr:uid="{04E6806C-7482-4417-8D92-21640E43690F}"/>
    <cellStyle name="Normal 10 2 2 2 2 2 3" xfId="8202" xr:uid="{CE95F44B-0481-40F9-81DF-031D79118290}"/>
    <cellStyle name="Normal 10 2 2 2 2 2 3 2" xfId="18582" xr:uid="{FB00175E-8C54-4F49-A0C0-F63484131B1D}"/>
    <cellStyle name="Normal 10 2 2 2 2 2 4" xfId="11035" xr:uid="{174873F6-C547-4786-A0B5-95F1612AD408}"/>
    <cellStyle name="Normal 10 2 2 2 2 2 4 2" xfId="21415" xr:uid="{BC9E8C52-4E9E-4F82-BC19-DEE42A19635E}"/>
    <cellStyle name="Normal 10 2 2 2 2 2 5" xfId="24509" xr:uid="{BD0491B1-769E-4376-BB95-956B81D9FAFD}"/>
    <cellStyle name="Normal 10 2 2 2 2 2 6" xfId="13643" xr:uid="{901212EF-41CF-4F24-8CB8-0D1DDE0AC254}"/>
    <cellStyle name="Normal 10 2 2 2 2 3" xfId="4281" xr:uid="{ACAE5F72-B919-4576-BC83-C3FD833AB1D4}"/>
    <cellStyle name="Normal 10 2 2 2 2 3 2" xfId="9053" xr:uid="{3AAA8962-D937-47D1-9A1D-B77E1ED0C51B}"/>
    <cellStyle name="Normal 10 2 2 2 2 3 2 2" xfId="29096" xr:uid="{979D5129-1C24-480B-A486-28EFA77CBE6D}"/>
    <cellStyle name="Normal 10 2 2 2 2 3 2 3" xfId="19433" xr:uid="{8602EA7C-0304-44EA-9F5F-2C6CBBB27DCE}"/>
    <cellStyle name="Normal 10 2 2 2 2 3 3" xfId="11886" xr:uid="{5FD814A5-9474-41D9-B7E0-A872F7B57471}"/>
    <cellStyle name="Normal 10 2 2 2 2 3 3 2" xfId="22266" xr:uid="{62E22EB4-6F34-4C11-A610-E66C71AAB67C}"/>
    <cellStyle name="Normal 10 2 2 2 2 3 4" xfId="24519" xr:uid="{C870E03D-2651-4024-82C9-F9C038A7E458}"/>
    <cellStyle name="Normal 10 2 2 2 2 3 5" xfId="16600" xr:uid="{D410EB35-9C13-475F-B509-4399F7E15C5F}"/>
    <cellStyle name="Normal 10 2 2 2 2 4" xfId="4987" xr:uid="{33657853-CCCE-4302-B0EA-6563BF685939}"/>
    <cellStyle name="Normal 10 2 2 2 2 4 2" xfId="26221" xr:uid="{E63D3BC4-CAE8-4CA8-B9EF-663319E45499}"/>
    <cellStyle name="Normal 10 2 2 2 2 4 3" xfId="14282" xr:uid="{2E27CB9C-65EF-432E-BC69-EC5871C28694}"/>
    <cellStyle name="Normal 10 2 2 2 2 5" xfId="6735" xr:uid="{18B0B3AE-F00C-44A4-A0BB-D96BC596D169}"/>
    <cellStyle name="Normal 10 2 2 2 2 5 2" xfId="17115" xr:uid="{43ED36AD-FE12-4253-9FDB-568A257CFF1C}"/>
    <cellStyle name="Normal 10 2 2 2 2 6" xfId="9568" xr:uid="{D6EF9651-6789-4D71-98F0-25F6733E9671}"/>
    <cellStyle name="Normal 10 2 2 2 2 6 2" xfId="19948" xr:uid="{215801CB-DDFC-4481-A3A3-2CEE6AD78369}"/>
    <cellStyle name="Normal 10 2 2 2 2 7" xfId="24123" xr:uid="{B5C766AC-D80E-4C99-BD59-6B9CA2AA78CC}"/>
    <cellStyle name="Normal 10 2 2 2 2 8" xfId="13124" xr:uid="{529951AB-5337-4B58-AF34-28E627BFA22D}"/>
    <cellStyle name="Normal 10 2 2 2 3" xfId="3123" xr:uid="{00000000-0005-0000-0000-00000E030000}"/>
    <cellStyle name="Normal 10 2 2 2 3 2" xfId="4438" xr:uid="{E2AA89EB-C97D-45BE-B966-48B716394DC9}"/>
    <cellStyle name="Normal 10 2 2 2 3 2 2" xfId="9210" xr:uid="{A3B3B5A1-450A-4876-9D75-2993D84F44F3}"/>
    <cellStyle name="Normal 10 2 2 2 3 2 2 2" xfId="19590" xr:uid="{618354FD-25C4-458F-BFA6-C1EDB634E19D}"/>
    <cellStyle name="Normal 10 2 2 2 3 2 3" xfId="12043" xr:uid="{D5657C4F-0073-4FED-BB23-E2D66386C214}"/>
    <cellStyle name="Normal 10 2 2 2 3 2 3 2" xfId="22423" xr:uid="{15DFA9D5-A74F-4957-834C-89B1892B51BE}"/>
    <cellStyle name="Normal 10 2 2 2 3 2 4" xfId="27377" xr:uid="{2C986A78-EA2D-4068-986C-4E50A0F9FB45}"/>
    <cellStyle name="Normal 10 2 2 2 3 2 5" xfId="16757" xr:uid="{5ED5E4E4-5416-4C27-92D6-B47855558055}"/>
    <cellStyle name="Normal 10 2 2 2 3 3" xfId="6181" xr:uid="{4E29BB3B-DC72-4DB0-B11F-BE88024F461F}"/>
    <cellStyle name="Normal 10 2 2 2 3 3 2" xfId="15750" xr:uid="{EB54DE73-99AA-4D15-B8EB-3C02BD029B8A}"/>
    <cellStyle name="Normal 10 2 2 2 3 4" xfId="8203" xr:uid="{024080C8-FA45-445F-A9C2-075CF8735947}"/>
    <cellStyle name="Normal 10 2 2 2 3 4 2" xfId="18583" xr:uid="{CFD5300B-1A3A-4915-A199-BFB4713B9D53}"/>
    <cellStyle name="Normal 10 2 2 2 3 5" xfId="11036" xr:uid="{15B46448-C47E-4D53-8BA5-BAB75DA022BA}"/>
    <cellStyle name="Normal 10 2 2 2 3 5 2" xfId="21416" xr:uid="{46A57970-6CE9-4A9D-99DC-DA644B6031D5}"/>
    <cellStyle name="Normal 10 2 2 2 3 6" xfId="25015" xr:uid="{6BD65E36-2C60-492E-BF6B-E21F3E861AC8}"/>
    <cellStyle name="Normal 10 2 2 2 3 7" xfId="13644" xr:uid="{FC53FECB-58BA-4718-8075-86664A1E6322}"/>
    <cellStyle name="Normal 10 2 2 2 4" xfId="3121" xr:uid="{00000000-0005-0000-0000-00000F030000}"/>
    <cellStyle name="Normal 10 2 2 2 4 2" xfId="6179" xr:uid="{D9AC5840-A868-42B7-9B07-5467B903D80D}"/>
    <cellStyle name="Normal 10 2 2 2 4 2 2" xfId="27786" xr:uid="{6564ECEB-9CA3-4A47-94F0-5EC4020FDC7A}"/>
    <cellStyle name="Normal 10 2 2 2 4 2 3" xfId="15748" xr:uid="{4D09A5EA-43A7-4061-94DA-4B6895A7D0CB}"/>
    <cellStyle name="Normal 10 2 2 2 4 3" xfId="8201" xr:uid="{D06D1FBF-1680-4C3E-9F8A-32347ED393AD}"/>
    <cellStyle name="Normal 10 2 2 2 4 3 2" xfId="18581" xr:uid="{86D4CCAD-D172-455E-81A3-1B1576D47BE7}"/>
    <cellStyle name="Normal 10 2 2 2 4 4" xfId="11034" xr:uid="{47AAC3C3-12E0-4688-8845-ED89CF201C9A}"/>
    <cellStyle name="Normal 10 2 2 2 4 4 2" xfId="21414" xr:uid="{599659D8-BCA0-4A15-BD36-14286147DB92}"/>
    <cellStyle name="Normal 10 2 2 2 4 5" xfId="25231" xr:uid="{1467B399-15F1-469F-89D4-8D378EDA1FA0}"/>
    <cellStyle name="Normal 10 2 2 2 4 6" xfId="13642" xr:uid="{BDB8401F-D8F7-4119-B70B-3F723D886614}"/>
    <cellStyle name="Normal 10 2 2 2 5" xfId="4249" xr:uid="{94DF746F-DA76-404E-A5D8-2B1EE8D78DA3}"/>
    <cellStyle name="Normal 10 2 2 2 5 2" xfId="9021" xr:uid="{51F0B0BE-85FE-4E4E-B024-52D05B01FDCD}"/>
    <cellStyle name="Normal 10 2 2 2 5 2 2" xfId="29092" xr:uid="{73998EA0-D064-4F29-A126-C4B7190220D2}"/>
    <cellStyle name="Normal 10 2 2 2 5 2 3" xfId="19401" xr:uid="{D71AF534-1369-4686-BCE9-85026FB57262}"/>
    <cellStyle name="Normal 10 2 2 2 5 3" xfId="11854" xr:uid="{FE6B161D-014D-401F-8215-1201007CF6F0}"/>
    <cellStyle name="Normal 10 2 2 2 5 3 2" xfId="22234" xr:uid="{69257FAD-A830-4407-BCFF-14E744BD8843}"/>
    <cellStyle name="Normal 10 2 2 2 5 4" xfId="24847" xr:uid="{BF300921-F94D-44A8-A812-EA36D6C647C1}"/>
    <cellStyle name="Normal 10 2 2 2 5 5" xfId="16568" xr:uid="{F2AE2A62-5EF8-4BFC-A25A-0A40AF8873BD}"/>
    <cellStyle name="Normal 10 2 2 2 6" xfId="4986" xr:uid="{6DEC9617-4757-4E64-BC38-968162AA2B65}"/>
    <cellStyle name="Normal 10 2 2 2 6 2" xfId="27151" xr:uid="{EA5B05D8-4061-4FF1-9F63-73DCD8376713}"/>
    <cellStyle name="Normal 10 2 2 2 6 3" xfId="14281" xr:uid="{E995415C-5015-4182-B255-64042699E0EA}"/>
    <cellStyle name="Normal 10 2 2 2 7" xfId="6734" xr:uid="{2237665E-E1E3-429A-B237-ABFA50A6625D}"/>
    <cellStyle name="Normal 10 2 2 2 7 2" xfId="17114" xr:uid="{814AB8BE-BD1F-4884-809F-2EB47B6090D0}"/>
    <cellStyle name="Normal 10 2 2 2 8" xfId="9567" xr:uid="{DB6FA345-7CDC-4D88-9112-5692E390DAA1}"/>
    <cellStyle name="Normal 10 2 2 2 8 2" xfId="19947" xr:uid="{9A481BF5-C7A2-4A10-BABA-A2E3BC565592}"/>
    <cellStyle name="Normal 10 2 2 2 9" xfId="23955" xr:uid="{BA52BDE3-7C7F-4D71-B637-52CBEA0DC3C0}"/>
    <cellStyle name="Normal 10 2 2 3" xfId="2705" xr:uid="{00000000-0005-0000-0000-000010030000}"/>
    <cellStyle name="Normal 10 2 2 3 2" xfId="3124" xr:uid="{00000000-0005-0000-0000-000011030000}"/>
    <cellStyle name="Normal 10 2 2 3 2 2" xfId="6182" xr:uid="{48C97DF0-1B66-4E10-823D-2ACA6DD41F45}"/>
    <cellStyle name="Normal 10 2 2 3 2 2 2" xfId="26483" xr:uid="{13AF5A21-8AB7-489C-8F85-C901E665D8C3}"/>
    <cellStyle name="Normal 10 2 2 3 2 2 3" xfId="15751" xr:uid="{4F3E3C81-A716-4B7A-B445-DA0536082110}"/>
    <cellStyle name="Normal 10 2 2 3 2 3" xfId="8204" xr:uid="{679CFA99-C008-41F0-B3C2-7EFA4FE36039}"/>
    <cellStyle name="Normal 10 2 2 3 2 3 2" xfId="18584" xr:uid="{97598FA3-C428-4140-AB50-8DCC1F0285F1}"/>
    <cellStyle name="Normal 10 2 2 3 2 4" xfId="11037" xr:uid="{30298B94-DD4A-4294-9F1A-80A691CD9A12}"/>
    <cellStyle name="Normal 10 2 2 3 2 4 2" xfId="21417" xr:uid="{D3554601-3873-4F72-B7E5-991D36B2D377}"/>
    <cellStyle name="Normal 10 2 2 3 2 5" xfId="25075" xr:uid="{DE176F45-4FA0-4E85-A104-C6FF0B1E6858}"/>
    <cellStyle name="Normal 10 2 2 3 2 6" xfId="13645" xr:uid="{16879DED-629F-4609-BF09-A8A776EE44C9}"/>
    <cellStyle name="Normal 10 2 2 3 3" xfId="4280" xr:uid="{1FAC44FA-4E51-4628-9445-2D7F98E054FF}"/>
    <cellStyle name="Normal 10 2 2 3 3 2" xfId="9052" xr:uid="{9D2B4F89-3C6D-45B9-8FC0-CFBC91013C54}"/>
    <cellStyle name="Normal 10 2 2 3 3 2 2" xfId="29095" xr:uid="{31B8CD6C-56D8-4712-AD9D-5A096EDB8514}"/>
    <cellStyle name="Normal 10 2 2 3 3 2 3" xfId="19432" xr:uid="{1DB8198A-E086-435C-92A5-D58553A06934}"/>
    <cellStyle name="Normal 10 2 2 3 3 3" xfId="11885" xr:uid="{1F979839-73B0-43B0-8E2C-F9D05D14CE39}"/>
    <cellStyle name="Normal 10 2 2 3 3 3 2" xfId="22265" xr:uid="{7189CD82-BC97-4C66-B6C8-20310049DF0B}"/>
    <cellStyle name="Normal 10 2 2 3 3 4" xfId="22910" xr:uid="{29581224-7E1A-4F3D-8D71-43A05C9C3CF3}"/>
    <cellStyle name="Normal 10 2 2 3 3 5" xfId="16599" xr:uid="{8C62D345-4F4D-478F-9D49-90B9453F88AE}"/>
    <cellStyle name="Normal 10 2 2 3 4" xfId="5923" xr:uid="{87D7F008-1DE4-4403-922B-D43A674A8AF2}"/>
    <cellStyle name="Normal 10 2 2 3 4 2" xfId="28200" xr:uid="{216470CD-747B-4C14-BE39-4CD59150A29E}"/>
    <cellStyle name="Normal 10 2 2 3 4 3" xfId="15376" xr:uid="{6ECE865A-6850-41C4-B5FB-9021FDD1F7F1}"/>
    <cellStyle name="Normal 10 2 2 3 5" xfId="7829" xr:uid="{B72C48AE-99C2-4CF0-8F6E-9DCCFB35ECE3}"/>
    <cellStyle name="Normal 10 2 2 3 5 2" xfId="18209" xr:uid="{78E51D10-62FB-47C7-8EEF-7DBD6583F8BC}"/>
    <cellStyle name="Normal 10 2 2 3 6" xfId="10662" xr:uid="{C9754DF2-04FB-4E00-96FF-A8F0C6CA43F7}"/>
    <cellStyle name="Normal 10 2 2 3 6 2" xfId="21042" xr:uid="{38B2FB28-ED29-4378-A066-79B7D0569704}"/>
    <cellStyle name="Normal 10 2 2 3 7" xfId="25118" xr:uid="{1FB94C85-7A95-4041-A50D-4E4803B1F68D}"/>
    <cellStyle name="Normal 10 2 2 3 8" xfId="13123" xr:uid="{810DCD6C-AD33-40D9-96A4-AEDFAE5EB9D5}"/>
    <cellStyle name="Normal 10 2 2 4" xfId="3125" xr:uid="{00000000-0005-0000-0000-000012030000}"/>
    <cellStyle name="Normal 10 2 2 4 2" xfId="4439" xr:uid="{6A906AE3-F548-4ECA-BD57-FC395690FEB4}"/>
    <cellStyle name="Normal 10 2 2 4 2 2" xfId="9211" xr:uid="{7E3EDC44-BAC1-489F-BB1B-4FE1DAA125F6}"/>
    <cellStyle name="Normal 10 2 2 4 2 2 2" xfId="19591" xr:uid="{EE763FE1-8B4F-4ED7-8C96-891A9D75D388}"/>
    <cellStyle name="Normal 10 2 2 4 2 3" xfId="12044" xr:uid="{67E1344F-0FB7-4417-A708-415AF897B88A}"/>
    <cellStyle name="Normal 10 2 2 4 2 3 2" xfId="22424" xr:uid="{14DC1667-F57E-4E9E-A7B5-C34D3228285B}"/>
    <cellStyle name="Normal 10 2 2 4 2 4" xfId="28310" xr:uid="{6BAEB0CE-AD41-4B42-A657-24E562108FAE}"/>
    <cellStyle name="Normal 10 2 2 4 2 5" xfId="16758" xr:uid="{4B9A97F8-D356-4D13-89D2-1EBC3BFF3B45}"/>
    <cellStyle name="Normal 10 2 2 4 3" xfId="6183" xr:uid="{19FFAA4F-CA95-48BE-8A08-FDBB7385607E}"/>
    <cellStyle name="Normal 10 2 2 4 3 2" xfId="15752" xr:uid="{36457E7F-C528-4151-997A-D93BE52C0390}"/>
    <cellStyle name="Normal 10 2 2 4 4" xfId="8205" xr:uid="{062830E6-052A-4E08-8036-A8A8E008D303}"/>
    <cellStyle name="Normal 10 2 2 4 4 2" xfId="18585" xr:uid="{274EC4F0-70C6-4FE1-9118-7B00898CED38}"/>
    <cellStyle name="Normal 10 2 2 4 5" xfId="11038" xr:uid="{2235F72D-D9D8-451D-A44F-6D478CBDF570}"/>
    <cellStyle name="Normal 10 2 2 4 5 2" xfId="21418" xr:uid="{3E96E501-BEDA-4F0D-9220-39A1146CF4C8}"/>
    <cellStyle name="Normal 10 2 2 4 6" xfId="25454" xr:uid="{A2FF38E6-342E-457A-A41E-F5A0C44280FB}"/>
    <cellStyle name="Normal 10 2 2 4 7" xfId="13646" xr:uid="{90C28F50-ECB7-4081-8BEE-F5EB3141D9C0}"/>
    <cellStyle name="Normal 10 2 2 5" xfId="3120" xr:uid="{00000000-0005-0000-0000-000013030000}"/>
    <cellStyle name="Normal 10 2 2 5 2" xfId="6178" xr:uid="{AAE91224-3FEA-4689-A1E2-BFE40525C04F}"/>
    <cellStyle name="Normal 10 2 2 5 2 2" xfId="26987" xr:uid="{65C35670-8E2B-47FB-B53E-DCCC7AAE461E}"/>
    <cellStyle name="Normal 10 2 2 5 2 3" xfId="15747" xr:uid="{9B8C1A40-5D77-4300-BF2C-8D0ECB82559B}"/>
    <cellStyle name="Normal 10 2 2 5 3" xfId="8200" xr:uid="{B2634CB7-F7A0-4518-BE1A-015DA6363A14}"/>
    <cellStyle name="Normal 10 2 2 5 3 2" xfId="18580" xr:uid="{7267FF51-299B-4E4E-80F9-90C0C9B72B63}"/>
    <cellStyle name="Normal 10 2 2 5 4" xfId="11033" xr:uid="{E3CDB59C-41AB-43F2-85A3-03249FD04521}"/>
    <cellStyle name="Normal 10 2 2 5 4 2" xfId="21413" xr:uid="{758D40D6-153A-4892-BC0F-E00FA5E16AB2}"/>
    <cellStyle name="Normal 10 2 2 5 5" xfId="24599" xr:uid="{BC000EEA-3EE4-42FF-A305-B87A508F8440}"/>
    <cellStyle name="Normal 10 2 2 5 6" xfId="13641" xr:uid="{428F0E52-915D-48E4-8517-0440EBB4D1A1}"/>
    <cellStyle name="Normal 10 2 2 6" xfId="2561" xr:uid="{00000000-0005-0000-0000-000014030000}"/>
    <cellStyle name="Normal 10 2 2 6 2" xfId="5831" xr:uid="{C2B45855-423A-47FB-9D6B-CB7368A13FAB}"/>
    <cellStyle name="Normal 10 2 2 6 2 2" xfId="27721" xr:uid="{B8E57B14-3087-4FD8-A70F-558C6E2EFEEF}"/>
    <cellStyle name="Normal 10 2 2 6 2 3" xfId="15233" xr:uid="{1BA6B575-E010-4591-AF3E-E793868702D3}"/>
    <cellStyle name="Normal 10 2 2 6 3" xfId="7686" xr:uid="{13D7AF40-FEAB-4878-BA8F-FA0C3D7D1285}"/>
    <cellStyle name="Normal 10 2 2 6 3 2" xfId="18066" xr:uid="{2C2250EA-CDE2-4AD7-B12C-9C5FF7FE71DA}"/>
    <cellStyle name="Normal 10 2 2 6 4" xfId="10519" xr:uid="{1E2817E8-F6C1-422A-AFF1-B08F6C4EC9EB}"/>
    <cellStyle name="Normal 10 2 2 6 4 2" xfId="20899" xr:uid="{649F1F4D-1B63-4577-AC77-F280D4AD418F}"/>
    <cellStyle name="Normal 10 2 2 6 5" xfId="23235" xr:uid="{A9A7B9A4-10FD-49F2-9A94-1BE00B532B9A}"/>
    <cellStyle name="Normal 10 2 2 6 6" xfId="12949" xr:uid="{8F8890C7-BEA1-4B46-92AD-CFB11FD11F2D}"/>
    <cellStyle name="Normal 10 2 2 7" xfId="2255" xr:uid="{00000000-0005-0000-0000-00000A030000}"/>
    <cellStyle name="Normal 10 2 2 7 2" xfId="7382" xr:uid="{BD878DF1-E595-4B3A-B030-1A4B86DE4C21}"/>
    <cellStyle name="Normal 10 2 2 7 2 2" xfId="17762" xr:uid="{96FB03A1-1F58-4F36-A6A6-BC99F5CC940D}"/>
    <cellStyle name="Normal 10 2 2 7 3" xfId="10215" xr:uid="{7BF5D359-D939-4B06-906E-7B39368A0073}"/>
    <cellStyle name="Normal 10 2 2 7 3 2" xfId="20595" xr:uid="{45D50ACB-C477-45EC-831A-F6720E857490}"/>
    <cellStyle name="Normal 10 2 2 7 4" xfId="25307" xr:uid="{B0BFD245-6F57-4792-B8AD-25314C9A3201}"/>
    <cellStyle name="Normal 10 2 2 7 5" xfId="14929" xr:uid="{9E1162FB-4068-4B26-9EE1-0DC7552744FA}"/>
    <cellStyle name="Normal 10 2 2 8" xfId="3805" xr:uid="{DE5EA038-3A02-4C47-8DE6-3A1441EDFAFA}"/>
    <cellStyle name="Normal 10 2 2 8 2" xfId="8641" xr:uid="{D2E15AB2-9668-4E5F-A639-514A11FF50D6}"/>
    <cellStyle name="Normal 10 2 2 8 2 2" xfId="19021" xr:uid="{3480B3A6-F662-4937-99DC-49EAFB9EA7A0}"/>
    <cellStyle name="Normal 10 2 2 8 3" xfId="11474" xr:uid="{A75F9D08-7B58-4EAA-A634-12F25C9A3922}"/>
    <cellStyle name="Normal 10 2 2 8 3 2" xfId="21854" xr:uid="{944B4970-0F84-4A3B-980A-849E2953B158}"/>
    <cellStyle name="Normal 10 2 2 8 4" xfId="16188" xr:uid="{BA2B70A8-69BA-4C67-B45B-50196AACCD26}"/>
    <cellStyle name="Normal 10 2 2 9" xfId="4985" xr:uid="{86C9F154-476B-4468-9FC4-5F160EBE9B49}"/>
    <cellStyle name="Normal 10 2 2 9 2" xfId="14280" xr:uid="{E3E2A61B-9D40-43EB-9D48-D96BFD3B58D0}"/>
    <cellStyle name="Normal 10 2 3" xfId="629" xr:uid="{00000000-0005-0000-0000-000021040000}"/>
    <cellStyle name="Normal 10 2 3 10" xfId="9569" xr:uid="{2C97D25C-BB1A-476C-B040-C7129D7C78F8}"/>
    <cellStyle name="Normal 10 2 3 10 2" xfId="19949" xr:uid="{C26B30B1-CA24-4063-9990-E82CA8D30A9E}"/>
    <cellStyle name="Normal 10 2 3 11" xfId="23693" xr:uid="{F46EF993-5487-4161-8132-6E4469E10AEF}"/>
    <cellStyle name="Normal 10 2 3 12" xfId="12535" xr:uid="{30ABFEF1-F302-48E8-80C8-FD85B566AB15}"/>
    <cellStyle name="Normal 10 2 3 2" xfId="2706" xr:uid="{00000000-0005-0000-0000-000016030000}"/>
    <cellStyle name="Normal 10 2 3 2 2" xfId="3127" xr:uid="{00000000-0005-0000-0000-000017030000}"/>
    <cellStyle name="Normal 10 2 3 2 2 2" xfId="6185" xr:uid="{F21BBDC9-8812-4296-AE4A-F43642B538F5}"/>
    <cellStyle name="Normal 10 2 3 2 2 2 2" xfId="26666" xr:uid="{D968F027-8C5A-4D5B-B2BC-79932E896B70}"/>
    <cellStyle name="Normal 10 2 3 2 2 2 3" xfId="15754" xr:uid="{2C3E5444-0944-4235-BBC7-58B631C232E9}"/>
    <cellStyle name="Normal 10 2 3 2 2 3" xfId="8207" xr:uid="{748CFDF7-39AA-4B48-846D-DFD53DCCDE46}"/>
    <cellStyle name="Normal 10 2 3 2 2 3 2" xfId="18587" xr:uid="{45C7548F-ABE9-4FD8-83DB-E4116F5BE0B7}"/>
    <cellStyle name="Normal 10 2 3 2 2 4" xfId="11040" xr:uid="{4B9FDFC5-57BF-47DF-8AEB-61C1EC11D3B0}"/>
    <cellStyle name="Normal 10 2 3 2 2 4 2" xfId="21420" xr:uid="{E77E9332-7AC6-44BC-80D8-AEA8D4B6FAC2}"/>
    <cellStyle name="Normal 10 2 3 2 2 5" xfId="23464" xr:uid="{DFBE45BE-79EF-49C6-BDC8-FF482BE25A0D}"/>
    <cellStyle name="Normal 10 2 3 2 2 6" xfId="13648" xr:uid="{50B21915-FBD1-44FF-955B-D305CBBC1A89}"/>
    <cellStyle name="Normal 10 2 3 2 3" xfId="4282" xr:uid="{2B94F73E-A71F-4B45-AB1A-F96E9B6FFBF5}"/>
    <cellStyle name="Normal 10 2 3 2 3 2" xfId="9054" xr:uid="{9FD5F957-C578-4F01-9FC1-69B359F5BAA4}"/>
    <cellStyle name="Normal 10 2 3 2 3 2 2" xfId="29097" xr:uid="{11FBA423-68F9-439E-B708-B9AF85FDFE2B}"/>
    <cellStyle name="Normal 10 2 3 2 3 2 3" xfId="19434" xr:uid="{4415A3C6-10BF-4B36-BC90-6F409E7AFDE1}"/>
    <cellStyle name="Normal 10 2 3 2 3 3" xfId="11887" xr:uid="{73E975D7-4723-457E-9759-1D54AC5E7481}"/>
    <cellStyle name="Normal 10 2 3 2 3 3 2" xfId="22267" xr:uid="{23334B30-CD1E-46BA-AA8F-928E8AA57B4B}"/>
    <cellStyle name="Normal 10 2 3 2 3 4" xfId="24450" xr:uid="{5EB69AA1-13EC-42BD-8FFE-6B2134503511}"/>
    <cellStyle name="Normal 10 2 3 2 3 5" xfId="16601" xr:uid="{A384552F-2090-445E-BAE5-6698F6D122C7}"/>
    <cellStyle name="Normal 10 2 3 2 4" xfId="5924" xr:uid="{CDA1F97D-60A1-407B-B633-AC0832D801F2}"/>
    <cellStyle name="Normal 10 2 3 2 4 2" xfId="28676" xr:uid="{A36775EF-6401-4226-A35F-5E9C74DF1AE6}"/>
    <cellStyle name="Normal 10 2 3 2 4 3" xfId="15377" xr:uid="{68E1D7BA-AD29-4DAD-950B-38FC6C839C0D}"/>
    <cellStyle name="Normal 10 2 3 2 5" xfId="7830" xr:uid="{85DC09AA-F078-4D23-AA13-CB516827E64E}"/>
    <cellStyle name="Normal 10 2 3 2 5 2" xfId="18210" xr:uid="{8981F427-A24D-4F3E-B774-84932F365DD4}"/>
    <cellStyle name="Normal 10 2 3 2 6" xfId="10663" xr:uid="{76110124-625D-47D4-AF91-BED10133DE30}"/>
    <cellStyle name="Normal 10 2 3 2 6 2" xfId="21043" xr:uid="{BE01F4B8-1875-492C-A5AD-83F27D3906D7}"/>
    <cellStyle name="Normal 10 2 3 2 7" xfId="24963" xr:uid="{A0FFC7DF-C238-474F-B0A2-5445E1885BE2}"/>
    <cellStyle name="Normal 10 2 3 2 8" xfId="13125" xr:uid="{50D78E67-3B19-4C22-AEF5-DF8C50160B8B}"/>
    <cellStyle name="Normal 10 2 3 3" xfId="3128" xr:uid="{00000000-0005-0000-0000-000018030000}"/>
    <cellStyle name="Normal 10 2 3 3 2" xfId="4440" xr:uid="{395FBBAC-4EB4-44DD-8BC8-3E17ADF9C3C0}"/>
    <cellStyle name="Normal 10 2 3 3 2 2" xfId="9212" xr:uid="{4044E785-F68D-497F-9D5B-50D7712F8C51}"/>
    <cellStyle name="Normal 10 2 3 3 2 2 2" xfId="29205" xr:uid="{F50990A4-77BD-4A19-9863-0010F3A43A57}"/>
    <cellStyle name="Normal 10 2 3 3 2 2 3" xfId="19592" xr:uid="{00874A4E-4DC7-4779-B725-0D034CD349DA}"/>
    <cellStyle name="Normal 10 2 3 3 2 3" xfId="12045" xr:uid="{651E0D9F-48E2-4C7E-B5CF-4E86AAEBDD58}"/>
    <cellStyle name="Normal 10 2 3 3 2 3 2" xfId="22425" xr:uid="{48A2501C-7E6B-4B28-BE41-C2D0983E25E3}"/>
    <cellStyle name="Normal 10 2 3 3 2 4" xfId="25826" xr:uid="{577FDCE4-8711-41C9-988F-AA44708C4806}"/>
    <cellStyle name="Normal 10 2 3 3 2 5" xfId="16759" xr:uid="{F5EB9542-0769-4B8A-91A4-7565AA0988C4}"/>
    <cellStyle name="Normal 10 2 3 3 3" xfId="6186" xr:uid="{ADCA5275-39F2-482D-8C01-D8EBC900C88A}"/>
    <cellStyle name="Normal 10 2 3 3 3 2" xfId="26223" xr:uid="{20EDA385-3F6C-463F-B9BB-E0DE71B26C1E}"/>
    <cellStyle name="Normal 10 2 3 3 3 3" xfId="15755" xr:uid="{EFE888DE-88DF-48D1-8F6B-2E83EDEA6128}"/>
    <cellStyle name="Normal 10 2 3 3 4" xfId="8208" xr:uid="{F0E2F6A5-BD42-4693-8AD0-A0C2526BA6B5}"/>
    <cellStyle name="Normal 10 2 3 3 4 2" xfId="18588" xr:uid="{D9C95B31-CCAA-4855-A2DF-2B2A41476B74}"/>
    <cellStyle name="Normal 10 2 3 3 5" xfId="11041" xr:uid="{12E48EE7-DB63-4777-854C-58E263EEB5CB}"/>
    <cellStyle name="Normal 10 2 3 3 5 2" xfId="21421" xr:uid="{9BE837BB-437F-4A9C-8324-8CA1E2D2D28C}"/>
    <cellStyle name="Normal 10 2 3 3 6" xfId="23787" xr:uid="{40569D23-61AB-45F8-AA45-BF39002CE525}"/>
    <cellStyle name="Normal 10 2 3 3 7" xfId="13649" xr:uid="{559FA790-3884-4188-B322-850E090BEBA9}"/>
    <cellStyle name="Normal 10 2 3 4" xfId="3126" xr:uid="{00000000-0005-0000-0000-000019030000}"/>
    <cellStyle name="Normal 10 2 3 4 2" xfId="6184" xr:uid="{6F80E080-F8C7-483A-84F6-435A6A402000}"/>
    <cellStyle name="Normal 10 2 3 4 2 2" xfId="28014" xr:uid="{CFCDEAE0-D338-4091-AC15-668D3B295B8B}"/>
    <cellStyle name="Normal 10 2 3 4 2 3" xfId="15753" xr:uid="{960A2809-F7FF-48CB-B2EB-DB8E348B18EC}"/>
    <cellStyle name="Normal 10 2 3 4 3" xfId="8206" xr:uid="{302DF909-5642-4A8D-88D7-5BFCE03896E9}"/>
    <cellStyle name="Normal 10 2 3 4 3 2" xfId="18586" xr:uid="{AB93101C-88F5-4130-A19E-5E38DF614E7E}"/>
    <cellStyle name="Normal 10 2 3 4 4" xfId="11039" xr:uid="{0B293727-8820-41D2-A0EB-ED5FCBF3C6B4}"/>
    <cellStyle name="Normal 10 2 3 4 4 2" xfId="21419" xr:uid="{98F15AD6-31E3-4DB6-85DB-7BFEF91DDA77}"/>
    <cellStyle name="Normal 10 2 3 4 5" xfId="23741" xr:uid="{4DEFB253-2EDE-47A7-8D1D-E3D674008FF9}"/>
    <cellStyle name="Normal 10 2 3 4 6" xfId="13647" xr:uid="{AFDB53F8-9F26-4C3F-BA97-172B32C285DF}"/>
    <cellStyle name="Normal 10 2 3 5" xfId="2604" xr:uid="{00000000-0005-0000-0000-00001A030000}"/>
    <cellStyle name="Normal 10 2 3 5 2" xfId="5869" xr:uid="{1F649C14-9E5E-422A-970C-FA8E95C730BA}"/>
    <cellStyle name="Normal 10 2 3 5 2 2" xfId="28059" xr:uid="{9C373D47-6388-4819-BB1F-656D0917F65C}"/>
    <cellStyle name="Normal 10 2 3 5 2 3" xfId="15276" xr:uid="{891E1580-5625-4160-8DB8-13978498474D}"/>
    <cellStyle name="Normal 10 2 3 5 3" xfId="7729" xr:uid="{A4A6A792-4386-4B80-9437-B711498C0164}"/>
    <cellStyle name="Normal 10 2 3 5 3 2" xfId="18109" xr:uid="{FCDC4A15-63D9-48D4-B37F-F0FF50324AE8}"/>
    <cellStyle name="Normal 10 2 3 5 4" xfId="10562" xr:uid="{DC0E6A81-5298-47EC-95E1-D37895DB0800}"/>
    <cellStyle name="Normal 10 2 3 5 4 2" xfId="20942" xr:uid="{C5FF6D72-279D-449B-A4B1-66785E62441F}"/>
    <cellStyle name="Normal 10 2 3 5 5" xfId="23813" xr:uid="{3974C175-0484-428C-819E-385B5B192098}"/>
    <cellStyle name="Normal 10 2 3 5 6" xfId="12992" xr:uid="{B567E562-90E7-4D8E-AAA7-875E9F4F5717}"/>
    <cellStyle name="Normal 10 2 3 6" xfId="2303" xr:uid="{00000000-0005-0000-0000-000015030000}"/>
    <cellStyle name="Normal 10 2 3 6 2" xfId="7430" xr:uid="{F65338EF-E7C1-4C21-ADD6-C3AE8BACAA87}"/>
    <cellStyle name="Normal 10 2 3 6 2 2" xfId="17810" xr:uid="{FAAE8B82-D8D7-4E2D-9117-A7D262707BC4}"/>
    <cellStyle name="Normal 10 2 3 6 3" xfId="10263" xr:uid="{92434D7F-4325-4704-BC8A-75EEF454854D}"/>
    <cellStyle name="Normal 10 2 3 6 3 2" xfId="20643" xr:uid="{6F76CD2A-A882-4BE1-9036-58E856D0DF41}"/>
    <cellStyle name="Normal 10 2 3 6 4" xfId="24567" xr:uid="{F399ECA1-22BC-4C28-BAC2-CEF11C98ECB3}"/>
    <cellStyle name="Normal 10 2 3 6 5" xfId="14977" xr:uid="{830DE2F1-D4F3-45C3-9DBE-14ADA1AAA0A6}"/>
    <cellStyle name="Normal 10 2 3 7" xfId="3834" xr:uid="{8B8290D7-AE8C-4937-9A4F-00917BF737BC}"/>
    <cellStyle name="Normal 10 2 3 7 2" xfId="8667" xr:uid="{EA0FCEC4-836D-4690-A6E7-8DC48BC34E27}"/>
    <cellStyle name="Normal 10 2 3 7 2 2" xfId="19047" xr:uid="{EF39DD86-7CBF-44F7-A0CA-DADF53320C47}"/>
    <cellStyle name="Normal 10 2 3 7 3" xfId="11500" xr:uid="{E7C24303-4015-422A-8765-8C895ECC8561}"/>
    <cellStyle name="Normal 10 2 3 7 3 2" xfId="21880" xr:uid="{9D168038-5E4A-4E92-B20D-4299A65F34C0}"/>
    <cellStyle name="Normal 10 2 3 7 4" xfId="16214" xr:uid="{88B26A2A-744C-4C28-A600-D8665AC5EC8A}"/>
    <cellStyle name="Normal 10 2 3 8" xfId="4988" xr:uid="{ED7C97D3-0FB5-4457-A673-C604FF5B7447}"/>
    <cellStyle name="Normal 10 2 3 8 2" xfId="14283" xr:uid="{91F9CF94-E671-4888-B146-8AAE97D323D1}"/>
    <cellStyle name="Normal 10 2 3 9" xfId="6736" xr:uid="{49615C31-75D1-4474-9BA1-F20597FA187A}"/>
    <cellStyle name="Normal 10 2 3 9 2" xfId="17116" xr:uid="{12A1D631-F493-4267-A179-AE8F3EBBF983}"/>
    <cellStyle name="Normal 10 2 4" xfId="630" xr:uid="{00000000-0005-0000-0000-000022040000}"/>
    <cellStyle name="Normal 10 2 4 2" xfId="3129" xr:uid="{00000000-0005-0000-0000-00001C030000}"/>
    <cellStyle name="Normal 10 2 4 2 2" xfId="6187" xr:uid="{CD81C353-7344-4C59-8828-166DB4D348FE}"/>
    <cellStyle name="Normal 10 2 4 2 2 2" xfId="28345" xr:uid="{761D17AF-64FC-417E-82CE-5B8063632213}"/>
    <cellStyle name="Normal 10 2 4 2 2 3" xfId="15756" xr:uid="{3302B5E1-2623-4BDC-99AF-F55B35D19A11}"/>
    <cellStyle name="Normal 10 2 4 2 3" xfId="8209" xr:uid="{15B50D38-A3A0-4A3A-B597-1BDBAC43A9B1}"/>
    <cellStyle name="Normal 10 2 4 2 3 2" xfId="18589" xr:uid="{9CB06398-FD5C-46CA-819B-B9D9A4A38E1D}"/>
    <cellStyle name="Normal 10 2 4 2 4" xfId="11042" xr:uid="{18D219A1-E916-4473-A30E-0EE6E957F7FC}"/>
    <cellStyle name="Normal 10 2 4 2 4 2" xfId="21422" xr:uid="{F6950B87-B095-4A92-9CDB-E62C0DF212BF}"/>
    <cellStyle name="Normal 10 2 4 2 5" xfId="24516" xr:uid="{FA73F80A-DCD5-4B61-8B84-C4D4B7693C92}"/>
    <cellStyle name="Normal 10 2 4 2 6" xfId="13650" xr:uid="{F767D00E-752E-4CFE-92E0-30323D098EBD}"/>
    <cellStyle name="Normal 10 2 4 3" xfId="2704" xr:uid="{00000000-0005-0000-0000-00001D030000}"/>
    <cellStyle name="Normal 10 2 4 3 2" xfId="5922" xr:uid="{0CCC0FB0-A059-4BCB-8DA1-770EA4429DFA}"/>
    <cellStyle name="Normal 10 2 4 3 2 2" xfId="26615" xr:uid="{802FFC82-4CAD-45AB-877A-9FA01D5FD3BF}"/>
    <cellStyle name="Normal 10 2 4 3 2 3" xfId="15375" xr:uid="{E2F920D3-F6FB-4E7E-9047-6D662B6AB81B}"/>
    <cellStyle name="Normal 10 2 4 3 3" xfId="7828" xr:uid="{74B90E5E-ED06-4B53-9B1F-8F05E7797B5F}"/>
    <cellStyle name="Normal 10 2 4 3 3 2" xfId="18208" xr:uid="{349E2243-017D-4FE5-BD7D-A90B7A3AB615}"/>
    <cellStyle name="Normal 10 2 4 3 4" xfId="10661" xr:uid="{C824EB2A-2B0A-4B36-A699-DDBAA50CF09F}"/>
    <cellStyle name="Normal 10 2 4 3 4 2" xfId="21041" xr:uid="{405BC94C-5055-4760-A913-4B930CAB0E7E}"/>
    <cellStyle name="Normal 10 2 4 3 5" xfId="24197" xr:uid="{73BF47DB-4558-46E0-9682-515D48F68056}"/>
    <cellStyle name="Normal 10 2 4 3 6" xfId="13122" xr:uid="{0F44A364-78A2-4162-90F3-50FE8FA80242}"/>
    <cellStyle name="Normal 10 2 4 4" xfId="4145" xr:uid="{F5B8E602-5C20-4A6E-97E5-C382727F07E8}"/>
    <cellStyle name="Normal 10 2 4 4 2" xfId="8917" xr:uid="{964DB0DE-F5F5-4ABA-BCC8-41DD10D7565A}"/>
    <cellStyle name="Normal 10 2 4 4 2 2" xfId="19297" xr:uid="{C47C3A9A-B917-4B8F-902B-F0A583A5B4EA}"/>
    <cellStyle name="Normal 10 2 4 4 3" xfId="11750" xr:uid="{7ED79008-29F0-476F-8C01-46DE75F05338}"/>
    <cellStyle name="Normal 10 2 4 4 3 2" xfId="22130" xr:uid="{BC7CF7BB-416D-4990-9C30-F72688ECBA70}"/>
    <cellStyle name="Normal 10 2 4 4 4" xfId="22945" xr:uid="{A370B6D4-A1E7-4B01-949F-2BE08000CCBB}"/>
    <cellStyle name="Normal 10 2 4 4 5" xfId="16464" xr:uid="{71362419-E58F-4356-B691-ED3DEF516EA1}"/>
    <cellStyle name="Normal 10 2 4 5" xfId="4989" xr:uid="{3620BA03-891B-4B6C-B831-2F7A09D9D59D}"/>
    <cellStyle name="Normal 10 2 4 5 2" xfId="14284" xr:uid="{13F992D6-3CE3-4B6A-882E-DC9C16A5E430}"/>
    <cellStyle name="Normal 10 2 4 6" xfId="6737" xr:uid="{11EE109C-25B0-4477-B953-6C38A2D79450}"/>
    <cellStyle name="Normal 10 2 4 6 2" xfId="17117" xr:uid="{1ABB1FCB-A73C-47FD-A1F2-908B22603DF6}"/>
    <cellStyle name="Normal 10 2 4 7" xfId="9570" xr:uid="{035FBA25-20E3-48E3-A528-D611C212017A}"/>
    <cellStyle name="Normal 10 2 4 7 2" xfId="19950" xr:uid="{F1863EE5-2F73-4F0D-865C-DE77E05A4C14}"/>
    <cellStyle name="Normal 10 2 4 8" xfId="25199" xr:uid="{FA6DC77F-6C8F-4F7B-A62E-33AABEEFCA03}"/>
    <cellStyle name="Normal 10 2 4 9" xfId="12693" xr:uid="{ECC619C5-78D3-4209-B844-DE894BEC0E7E}"/>
    <cellStyle name="Normal 10 2 5" xfId="3130" xr:uid="{00000000-0005-0000-0000-00001E030000}"/>
    <cellStyle name="Normal 10 2 5 2" xfId="4441" xr:uid="{9E338F2E-BE96-4E83-90F2-E16A4690B5A9}"/>
    <cellStyle name="Normal 10 2 5 2 2" xfId="9213" xr:uid="{BA65854E-AF92-4803-80F5-7C22DCC8293B}"/>
    <cellStyle name="Normal 10 2 5 2 2 2" xfId="29206" xr:uid="{6314A263-83F1-4B28-ABCE-765CABFD8127}"/>
    <cellStyle name="Normal 10 2 5 2 2 3" xfId="19593" xr:uid="{370D15FE-C276-4A45-83E6-DF6F800B0860}"/>
    <cellStyle name="Normal 10 2 5 2 3" xfId="12046" xr:uid="{496D436E-B032-4A07-B26D-488CDFFEC77E}"/>
    <cellStyle name="Normal 10 2 5 2 3 2" xfId="22426" xr:uid="{766BF66E-6196-4E68-9B7C-FF0C469F7940}"/>
    <cellStyle name="Normal 10 2 5 2 4" xfId="25621" xr:uid="{157B87D2-C5CA-4D5E-B2DA-1D3FC9672306}"/>
    <cellStyle name="Normal 10 2 5 2 5" xfId="16760" xr:uid="{7082362A-ECD0-4F4B-848B-5CCF414252C3}"/>
    <cellStyle name="Normal 10 2 5 3" xfId="6188" xr:uid="{BD1BFEE4-9F62-4A48-BD95-D53BC4D82615}"/>
    <cellStyle name="Normal 10 2 5 3 2" xfId="28202" xr:uid="{3A30FCB9-803E-4EC5-9919-163306731BC1}"/>
    <cellStyle name="Normal 10 2 5 3 3" xfId="15757" xr:uid="{3F571267-5D40-4D73-81AC-EC846B65A91F}"/>
    <cellStyle name="Normal 10 2 5 4" xfId="8210" xr:uid="{DD3F144C-0B72-4220-AF0F-6C8AF931DF96}"/>
    <cellStyle name="Normal 10 2 5 4 2" xfId="18590" xr:uid="{D44E319F-2FC8-4885-8CA0-4D3D7071A191}"/>
    <cellStyle name="Normal 10 2 5 5" xfId="11043" xr:uid="{4C93613D-EEC5-4473-A995-AFA6F2F8F050}"/>
    <cellStyle name="Normal 10 2 5 5 2" xfId="21423" xr:uid="{63931744-0C21-4ECC-BD7A-9138DB1EEDD1}"/>
    <cellStyle name="Normal 10 2 5 6" xfId="24522" xr:uid="{9F740B7E-7987-49C4-82C9-35191C4BEAEE}"/>
    <cellStyle name="Normal 10 2 5 7" xfId="13651" xr:uid="{5417E4E0-F7F8-4917-9C5E-6C988C3578DF}"/>
    <cellStyle name="Normal 10 2 6" xfId="2889" xr:uid="{00000000-0005-0000-0000-00001F030000}"/>
    <cellStyle name="Normal 10 2 6 2" xfId="6075" xr:uid="{B8B7211B-FFDA-4B81-A375-DD45B1DD517E}"/>
    <cellStyle name="Normal 10 2 6 2 2" xfId="27183" xr:uid="{76D46EE7-A365-41C6-8123-6B42149712D0}"/>
    <cellStyle name="Normal 10 2 6 2 3" xfId="15553" xr:uid="{0796DDD0-7B21-41F0-BCC5-C48576AB08EE}"/>
    <cellStyle name="Normal 10 2 6 3" xfId="8006" xr:uid="{0CA1C121-A45E-4913-9CCA-CBBAA3AE18EB}"/>
    <cellStyle name="Normal 10 2 6 3 2" xfId="18386" xr:uid="{93B5654E-534E-47BD-BD90-C53F0B89EC8A}"/>
    <cellStyle name="Normal 10 2 6 4" xfId="10839" xr:uid="{E7171419-1314-4CBA-B06A-C3721FCD9CA9}"/>
    <cellStyle name="Normal 10 2 6 4 2" xfId="21219" xr:uid="{C8AF0209-EC6E-43EB-9357-A1E5EC0623EF}"/>
    <cellStyle name="Normal 10 2 6 5" xfId="24835" xr:uid="{2AA68A3A-DCAE-496A-82A2-4D3838D9ABF1}"/>
    <cellStyle name="Normal 10 2 6 6" xfId="13391" xr:uid="{14C536AA-DB87-428A-B8DD-54EAB2B90CD1}"/>
    <cellStyle name="Normal 10 2 7" xfId="2501" xr:uid="{00000000-0005-0000-0000-000020030000}"/>
    <cellStyle name="Normal 10 2 7 2" xfId="5782" xr:uid="{D0B4CEE4-5864-4622-B725-5D5D21567676}"/>
    <cellStyle name="Normal 10 2 7 2 2" xfId="27112" xr:uid="{978E091B-8C60-428F-8E28-08D94C396028}"/>
    <cellStyle name="Normal 10 2 7 2 3" xfId="15173" xr:uid="{CE2A363D-DDDE-4623-A501-AAAF537750CD}"/>
    <cellStyle name="Normal 10 2 7 3" xfId="7626" xr:uid="{7A984B8F-FF27-492E-BA0E-F5C3E75B7C54}"/>
    <cellStyle name="Normal 10 2 7 3 2" xfId="18006" xr:uid="{45DE27C2-5F10-4CA5-BF51-54192B24021B}"/>
    <cellStyle name="Normal 10 2 7 4" xfId="10459" xr:uid="{5B46C42E-A9F8-44A4-B466-83BEF0D6B08F}"/>
    <cellStyle name="Normal 10 2 7 4 2" xfId="20839" xr:uid="{A911A6C3-C177-4436-98E2-79D9650DA797}"/>
    <cellStyle name="Normal 10 2 7 5" xfId="22948" xr:uid="{EF1259EB-84F5-4CD6-8766-0001F2586003}"/>
    <cellStyle name="Normal 10 2 7 6" xfId="12889" xr:uid="{62449018-77E9-4C59-A406-BD186A7876FD}"/>
    <cellStyle name="Normal 10 2 8" xfId="2195" xr:uid="{00000000-0005-0000-0000-000009030000}"/>
    <cellStyle name="Normal 10 2 8 2" xfId="7322" xr:uid="{CD3D437D-65A4-45F7-BD24-8B506936D243}"/>
    <cellStyle name="Normal 10 2 8 2 2" xfId="17702" xr:uid="{459D8D6A-E723-445E-8E7D-E58CC4E9DB9E}"/>
    <cellStyle name="Normal 10 2 8 3" xfId="10155" xr:uid="{A4E6239E-293D-43CF-BAE1-920FC2436C0D}"/>
    <cellStyle name="Normal 10 2 8 3 2" xfId="20535" xr:uid="{58CF501C-C41C-4CE0-9DC0-D9DF3C98CCAA}"/>
    <cellStyle name="Normal 10 2 8 4" xfId="23946" xr:uid="{B16A613C-DC7C-4BAB-9CE5-D2D4386F503D}"/>
    <cellStyle name="Normal 10 2 8 5" xfId="14869" xr:uid="{D2AC8B86-F8E4-403F-B63E-A61C29DDF6FC}"/>
    <cellStyle name="Normal 10 2 9" xfId="3904" xr:uid="{8D267ABA-D2E7-4AB9-85B6-698D2920A9CF}"/>
    <cellStyle name="Normal 10 2 9 2" xfId="8736" xr:uid="{AF649095-E975-4879-A024-D9E79D05AA14}"/>
    <cellStyle name="Normal 10 2 9 2 2" xfId="19116" xr:uid="{3191403E-2306-45DA-906D-6C9E51CA3AEA}"/>
    <cellStyle name="Normal 10 2 9 3" xfId="11569" xr:uid="{D853CF8D-5370-4F11-A2CD-EB1C71549CBB}"/>
    <cellStyle name="Normal 10 2 9 3 2" xfId="21949" xr:uid="{967439E1-E452-43A8-80DA-4BBE4EACCEE0}"/>
    <cellStyle name="Normal 10 2 9 4" xfId="16283" xr:uid="{D850474B-04FD-41D5-9E02-5BDAD9D1B3B8}"/>
    <cellStyle name="Normal 10 3" xfId="631" xr:uid="{00000000-0005-0000-0000-000023040000}"/>
    <cellStyle name="Normal 10 3 10" xfId="4990" xr:uid="{B971CAB3-4E5E-42A8-8E41-7E9B5496E5A2}"/>
    <cellStyle name="Normal 10 3 10 2" xfId="14285" xr:uid="{1D1E5673-3166-446E-874B-A45C646CA6F2}"/>
    <cellStyle name="Normal 10 3 11" xfId="6738" xr:uid="{2ED9A2C1-5D97-491C-ACA5-960CC9F31B2C}"/>
    <cellStyle name="Normal 10 3 11 2" xfId="17118" xr:uid="{0911746F-79BE-42B5-8D11-8F7DD6FFFB9D}"/>
    <cellStyle name="Normal 10 3 12" xfId="9571" xr:uid="{255DC69B-92E1-4FEB-9EFA-4F0D81443FB9}"/>
    <cellStyle name="Normal 10 3 12 2" xfId="19951" xr:uid="{7DB05A14-DDDF-42E0-BCD6-AF6AB9D9B9C4}"/>
    <cellStyle name="Normal 10 3 13" xfId="23886" xr:uid="{6272B891-EDDC-4148-A2A1-936240A89EBA}"/>
    <cellStyle name="Normal 10 3 14" xfId="12464" xr:uid="{359FC0B9-F250-4559-B02E-40DB23ABD1A8}"/>
    <cellStyle name="Normal 10 3 2" xfId="632" xr:uid="{00000000-0005-0000-0000-000024040000}"/>
    <cellStyle name="Normal 10 3 2 10" xfId="9572" xr:uid="{51C02921-58A3-463A-B4FC-F82EDF76A44E}"/>
    <cellStyle name="Normal 10 3 2 10 2" xfId="19952" xr:uid="{928C13C0-E605-4FA9-8E38-6C8897FF5498}"/>
    <cellStyle name="Normal 10 3 2 11" xfId="23012" xr:uid="{1AEADB29-65B1-4D02-9750-E5CD446409E6}"/>
    <cellStyle name="Normal 10 3 2 12" xfId="12536" xr:uid="{E0A41ED9-2C13-409B-93F2-56564369BD81}"/>
    <cellStyle name="Normal 10 3 2 2" xfId="633" xr:uid="{00000000-0005-0000-0000-000025040000}"/>
    <cellStyle name="Normal 10 3 2 2 2" xfId="3132" xr:uid="{00000000-0005-0000-0000-000024030000}"/>
    <cellStyle name="Normal 10 3 2 2 2 2" xfId="6190" xr:uid="{818E3871-8BBD-49A5-8F2F-3AA2809212CC}"/>
    <cellStyle name="Normal 10 3 2 2 2 2 2" xfId="26168" xr:uid="{EA40498E-9AB9-4A85-918E-BFACEC00A1BF}"/>
    <cellStyle name="Normal 10 3 2 2 2 2 3" xfId="25885" xr:uid="{53D87904-1416-4640-96E8-2900CC5A05C6}"/>
    <cellStyle name="Normal 10 3 2 2 2 2 4" xfId="15759" xr:uid="{528ECC10-08C3-4C6E-BA5F-675B8F05A6D1}"/>
    <cellStyle name="Normal 10 3 2 2 2 3" xfId="8212" xr:uid="{C721729A-2337-4936-B79F-891C05B4A559}"/>
    <cellStyle name="Normal 10 3 2 2 2 3 2" xfId="28865" xr:uid="{B96E90F2-99D0-4B90-805E-5BE51C97634A}"/>
    <cellStyle name="Normal 10 3 2 2 2 3 3" xfId="18592" xr:uid="{87839693-9F0F-49A5-850D-92BA297E6CB6}"/>
    <cellStyle name="Normal 10 3 2 2 2 4" xfId="11045" xr:uid="{BF195E82-5187-4D41-BD8C-60ED6733DFB5}"/>
    <cellStyle name="Normal 10 3 2 2 2 4 2" xfId="21425" xr:uid="{040CE62B-8DD3-48FD-885B-700066E6B86B}"/>
    <cellStyle name="Normal 10 3 2 2 2 5" xfId="22877" xr:uid="{BBA932E6-1E09-4080-98F2-0F79EA82D601}"/>
    <cellStyle name="Normal 10 3 2 2 2 6" xfId="13653" xr:uid="{5DADBDA1-26F8-4BD9-873A-036A9D4F8118}"/>
    <cellStyle name="Normal 10 3 2 2 3" xfId="4284" xr:uid="{A53AD929-881D-4AA3-8224-140DAE4C1638}"/>
    <cellStyle name="Normal 10 3 2 2 3 2" xfId="9056" xr:uid="{8C75F184-FFC8-4F9E-AACF-5A5E3057638C}"/>
    <cellStyle name="Normal 10 3 2 2 3 2 2" xfId="29099" xr:uid="{3FA52B86-173F-47DB-A46D-08887A85E943}"/>
    <cellStyle name="Normal 10 3 2 2 3 2 3" xfId="19436" xr:uid="{CF9251E8-D165-4028-9B55-9DFABB159669}"/>
    <cellStyle name="Normal 10 3 2 2 3 3" xfId="11889" xr:uid="{7B657372-A9AB-4CC8-A4F1-DA61F6B8BD3E}"/>
    <cellStyle name="Normal 10 3 2 2 3 3 2" xfId="22269" xr:uid="{7A27E98F-A5A0-4A1D-9085-C99D62911EC4}"/>
    <cellStyle name="Normal 10 3 2 2 3 4" xfId="24764" xr:uid="{B0263DA0-4320-4DB7-B5C5-010F7FD3EAA0}"/>
    <cellStyle name="Normal 10 3 2 2 3 5" xfId="16603" xr:uid="{DCC0A920-4C3C-4AB7-BF06-0525ABDD4CEB}"/>
    <cellStyle name="Normal 10 3 2 2 4" xfId="4992" xr:uid="{8FBD8140-B9BC-491C-8D7F-C7C1AAC31563}"/>
    <cellStyle name="Normal 10 3 2 2 4 2" xfId="26245" xr:uid="{5A9FC39D-CFFE-4712-BA37-6A6B52AF9965}"/>
    <cellStyle name="Normal 10 3 2 2 4 3" xfId="14287" xr:uid="{07170A62-D7A3-4CF8-AF7A-00C71D5117E1}"/>
    <cellStyle name="Normal 10 3 2 2 5" xfId="6740" xr:uid="{F488103A-1068-48DE-89EF-889B889BB68C}"/>
    <cellStyle name="Normal 10 3 2 2 5 2" xfId="17120" xr:uid="{723E325F-12B8-4F4B-BDC3-0F57FCB0A260}"/>
    <cellStyle name="Normal 10 3 2 2 6" xfId="9573" xr:uid="{6ED5D63F-9B82-414B-88E6-E4DB8CB3E9EB}"/>
    <cellStyle name="Normal 10 3 2 2 6 2" xfId="19953" xr:uid="{8BE44BC7-DC90-4F84-B987-DC25E2CE5C9D}"/>
    <cellStyle name="Normal 10 3 2 2 7" xfId="25180" xr:uid="{2F7CE6EA-3726-424C-8D77-756D4623EE51}"/>
    <cellStyle name="Normal 10 3 2 2 8" xfId="13127" xr:uid="{B9446284-ECCF-4080-BA5F-5D5B591A76AD}"/>
    <cellStyle name="Normal 10 3 2 3" xfId="3133" xr:uid="{00000000-0005-0000-0000-000025030000}"/>
    <cellStyle name="Normal 10 3 2 3 2" xfId="4442" xr:uid="{AB4DC996-997D-43F3-A978-07BE861BA132}"/>
    <cellStyle name="Normal 10 3 2 3 2 2" xfId="9214" xr:uid="{A96D1B7B-5F8C-4D05-9DC8-DE3645EF2A3D}"/>
    <cellStyle name="Normal 10 3 2 3 2 2 2" xfId="29207" xr:uid="{843C4DA1-F182-487D-80F5-0E6BE11C9AF5}"/>
    <cellStyle name="Normal 10 3 2 3 2 2 3" xfId="19594" xr:uid="{2E2CD963-89F6-41AE-88AD-9526C805221B}"/>
    <cellStyle name="Normal 10 3 2 3 2 3" xfId="12047" xr:uid="{3E76F8F7-3EC2-480D-BE7A-4019B720399F}"/>
    <cellStyle name="Normal 10 3 2 3 2 3 2" xfId="22427" xr:uid="{C1D9A5B9-0886-4A15-B4AC-905F0C43B983}"/>
    <cellStyle name="Normal 10 3 2 3 2 4" xfId="24899" xr:uid="{EF39CD07-3306-40C4-AC6B-FFC0565E7D10}"/>
    <cellStyle name="Normal 10 3 2 3 2 5" xfId="16761" xr:uid="{78EC5100-9684-4998-9F40-39204151AC55}"/>
    <cellStyle name="Normal 10 3 2 3 3" xfId="6191" xr:uid="{4FA7B985-F3FD-4BB1-BE6E-726FBE11C1C7}"/>
    <cellStyle name="Normal 10 3 2 3 3 2" xfId="28118" xr:uid="{CEA23EA0-2236-4A39-8BAD-FB0EC0DB315A}"/>
    <cellStyle name="Normal 10 3 2 3 3 3" xfId="15760" xr:uid="{9144E66A-91B6-4E51-ACAA-56ACDAF6CBAE}"/>
    <cellStyle name="Normal 10 3 2 3 4" xfId="8213" xr:uid="{0277978F-4825-43B0-B34A-710A6A851632}"/>
    <cellStyle name="Normal 10 3 2 3 4 2" xfId="18593" xr:uid="{72752379-22DD-4D52-BF80-11B385A74B1D}"/>
    <cellStyle name="Normal 10 3 2 3 5" xfId="11046" xr:uid="{1C342EAE-3E22-40BE-A5C7-8125513E85B4}"/>
    <cellStyle name="Normal 10 3 2 3 5 2" xfId="21426" xr:uid="{3BCAC77F-4504-4411-91D6-CDBAD0294ACA}"/>
    <cellStyle name="Normal 10 3 2 3 6" xfId="25053" xr:uid="{B1DA9158-FF4F-43E3-81BC-72A67E9F1FCA}"/>
    <cellStyle name="Normal 10 3 2 3 7" xfId="13654" xr:uid="{5F15AA7E-F44B-4554-B334-229175320190}"/>
    <cellStyle name="Normal 10 3 2 4" xfId="3131" xr:uid="{00000000-0005-0000-0000-000026030000}"/>
    <cellStyle name="Normal 10 3 2 4 2" xfId="6189" xr:uid="{B077E13E-CA6B-45D4-9087-D61876575884}"/>
    <cellStyle name="Normal 10 3 2 4 2 2" xfId="26601" xr:uid="{92FF2D64-E0F2-4AAB-81C6-B9C1DA63E523}"/>
    <cellStyle name="Normal 10 3 2 4 2 3" xfId="15758" xr:uid="{4B82FBAC-F2C9-4089-824F-815BB8080F6F}"/>
    <cellStyle name="Normal 10 3 2 4 3" xfId="8211" xr:uid="{B2BFB5DC-6009-4CCA-94A5-544F7797A084}"/>
    <cellStyle name="Normal 10 3 2 4 3 2" xfId="18591" xr:uid="{7E9BCD89-84C1-498B-B93E-51EAF88235C7}"/>
    <cellStyle name="Normal 10 3 2 4 4" xfId="11044" xr:uid="{E028B317-F9CA-4C90-B28A-1E0061DE4622}"/>
    <cellStyle name="Normal 10 3 2 4 4 2" xfId="21424" xr:uid="{66936DCA-6B75-429F-9723-956BD3D56201}"/>
    <cellStyle name="Normal 10 3 2 4 5" xfId="23279" xr:uid="{A2698027-CC44-496E-A047-99571E1CFE91}"/>
    <cellStyle name="Normal 10 3 2 4 6" xfId="13652" xr:uid="{B746249F-45B3-4BC8-9F06-58E0393BEAB6}"/>
    <cellStyle name="Normal 10 3 2 5" xfId="2538" xr:uid="{00000000-0005-0000-0000-000027030000}"/>
    <cellStyle name="Normal 10 3 2 5 2" xfId="5812" xr:uid="{3AFAD17B-9CB7-4043-92C4-690A02D02BCC}"/>
    <cellStyle name="Normal 10 3 2 5 2 2" xfId="28503" xr:uid="{EBF5EBE1-ED80-4526-AEB5-FBEF36F58529}"/>
    <cellStyle name="Normal 10 3 2 5 2 3" xfId="15210" xr:uid="{6989A562-4251-4F9F-8419-A33C25A59A25}"/>
    <cellStyle name="Normal 10 3 2 5 3" xfId="7663" xr:uid="{1831CD6D-9BE7-41B6-B199-6DCD146669B3}"/>
    <cellStyle name="Normal 10 3 2 5 3 2" xfId="18043" xr:uid="{BD83013A-EEF5-42AE-A6F5-16BD16D55753}"/>
    <cellStyle name="Normal 10 3 2 5 4" xfId="10496" xr:uid="{012ED8AA-B686-49AB-AFE6-52E2F18ECBDD}"/>
    <cellStyle name="Normal 10 3 2 5 4 2" xfId="20876" xr:uid="{DDCB5631-F786-43E1-AFAE-8891BC06A146}"/>
    <cellStyle name="Normal 10 3 2 5 5" xfId="24093" xr:uid="{81847829-8D06-4E14-B304-A1014F7064EF}"/>
    <cellStyle name="Normal 10 3 2 5 6" xfId="12926" xr:uid="{DF20E022-3898-4380-82B3-AC87090882AC}"/>
    <cellStyle name="Normal 10 3 2 6" xfId="2304" xr:uid="{00000000-0005-0000-0000-000022030000}"/>
    <cellStyle name="Normal 10 3 2 6 2" xfId="7431" xr:uid="{EAE563C9-0ED2-48F8-9124-2A92354E338C}"/>
    <cellStyle name="Normal 10 3 2 6 2 2" xfId="17811" xr:uid="{9E740C62-6C9B-4F4E-930E-6A6A3F2F3603}"/>
    <cellStyle name="Normal 10 3 2 6 3" xfId="10264" xr:uid="{49165BC3-52B0-4C24-A6C9-50659493E6C0}"/>
    <cellStyle name="Normal 10 3 2 6 3 2" xfId="20644" xr:uid="{9F65774C-CA03-4F18-9D11-43914841E605}"/>
    <cellStyle name="Normal 10 3 2 6 4" xfId="24222" xr:uid="{932920D9-C582-48DA-A395-DE5A8D4E9988}"/>
    <cellStyle name="Normal 10 3 2 6 5" xfId="14978" xr:uid="{58451BA6-A69A-4535-AEA4-F75B5AF1C6C4}"/>
    <cellStyle name="Normal 10 3 2 7" xfId="3835" xr:uid="{5DE2482C-58BB-48C3-BFAB-C7FEF5582713}"/>
    <cellStyle name="Normal 10 3 2 7 2" xfId="8668" xr:uid="{8DB17317-09E6-4641-BC0A-ED4C68F648C6}"/>
    <cellStyle name="Normal 10 3 2 7 2 2" xfId="19048" xr:uid="{353414D2-5965-4C88-9155-5637FB721339}"/>
    <cellStyle name="Normal 10 3 2 7 3" xfId="11501" xr:uid="{A50C2AEA-0E22-4976-9959-F2741F1D478D}"/>
    <cellStyle name="Normal 10 3 2 7 3 2" xfId="21881" xr:uid="{6537CBDA-0B47-4A02-9559-AE5B06F9477F}"/>
    <cellStyle name="Normal 10 3 2 7 4" xfId="16215" xr:uid="{D36FE6EB-A15E-44F2-8054-6C2B99B90891}"/>
    <cellStyle name="Normal 10 3 2 8" xfId="4991" xr:uid="{AABF2103-4513-4583-A363-6F64B000444F}"/>
    <cellStyle name="Normal 10 3 2 8 2" xfId="14286" xr:uid="{7022F2AB-98F8-4CC8-95C8-F55383562AED}"/>
    <cellStyle name="Normal 10 3 2 9" xfId="6739" xr:uid="{1FB954EC-E729-41E3-BF60-916B01A6773C}"/>
    <cellStyle name="Normal 10 3 2 9 2" xfId="17119" xr:uid="{066F68D1-A22B-4004-9509-9E7EFB117A42}"/>
    <cellStyle name="Normal 10 3 3" xfId="634" xr:uid="{00000000-0005-0000-0000-000026040000}"/>
    <cellStyle name="Normal 10 3 3 10" xfId="24634" xr:uid="{FC8A1D8D-9502-4418-BE56-E62F82A545E2}"/>
    <cellStyle name="Normal 10 3 3 11" xfId="12694" xr:uid="{107F9FA7-0259-4E3D-8341-5FD559C59C48}"/>
    <cellStyle name="Normal 10 3 3 2" xfId="2707" xr:uid="{00000000-0005-0000-0000-000029030000}"/>
    <cellStyle name="Normal 10 3 3 2 2" xfId="3135" xr:uid="{00000000-0005-0000-0000-00002A030000}"/>
    <cellStyle name="Normal 10 3 3 2 2 2" xfId="6193" xr:uid="{CD6BC6DD-65A0-4460-A783-00734090C10A}"/>
    <cellStyle name="Normal 10 3 3 2 2 2 2" xfId="27547" xr:uid="{F6E9DF03-CA51-4FF2-BF49-97DE818A30D7}"/>
    <cellStyle name="Normal 10 3 3 2 2 2 3" xfId="15762" xr:uid="{0C0BC6BF-440D-42B6-9B31-E981D40669B5}"/>
    <cellStyle name="Normal 10 3 3 2 2 3" xfId="8215" xr:uid="{E70CDCB3-2C59-4855-AC91-BC2EE6F71F41}"/>
    <cellStyle name="Normal 10 3 3 2 2 3 2" xfId="18595" xr:uid="{B6009367-2002-477F-ADA8-D12A52FB6F22}"/>
    <cellStyle name="Normal 10 3 3 2 2 4" xfId="11048" xr:uid="{511DD6FF-718F-40CE-8B3D-66AD6CA908FC}"/>
    <cellStyle name="Normal 10 3 3 2 2 4 2" xfId="21428" xr:uid="{2E00B27A-A42E-4F8B-B13D-BBB37244772E}"/>
    <cellStyle name="Normal 10 3 3 2 2 5" xfId="25086" xr:uid="{6363B84C-CDDF-4381-9906-941F5A74FE90}"/>
    <cellStyle name="Normal 10 3 3 2 2 6" xfId="13656" xr:uid="{F1911E96-22FE-4804-BF2B-2DC39E7E8FCF}"/>
    <cellStyle name="Normal 10 3 3 2 3" xfId="4285" xr:uid="{1084E21D-2F01-48DF-8530-0DD6342FD1D6}"/>
    <cellStyle name="Normal 10 3 3 2 3 2" xfId="9057" xr:uid="{3A87375D-5DC6-42E2-ACD4-630770DB3433}"/>
    <cellStyle name="Normal 10 3 3 2 3 2 2" xfId="29100" xr:uid="{8FB4BF09-347C-4E03-9A17-26F38F50AD2F}"/>
    <cellStyle name="Normal 10 3 3 2 3 2 3" xfId="19437" xr:uid="{F2F6F10E-DE6A-4D03-A63B-95C80F4D8ECB}"/>
    <cellStyle name="Normal 10 3 3 2 3 3" xfId="11890" xr:uid="{B5FEBB2C-18BD-4B11-9079-92D4D09B2BB6}"/>
    <cellStyle name="Normal 10 3 3 2 3 3 2" xfId="22270" xr:uid="{192847B9-433A-4DBD-8D2A-7ECB95F601F6}"/>
    <cellStyle name="Normal 10 3 3 2 3 4" xfId="24208" xr:uid="{CE8311F5-474D-495D-8F29-9C610027580A}"/>
    <cellStyle name="Normal 10 3 3 2 3 5" xfId="16604" xr:uid="{AA0CBE19-0038-472F-BE01-2DE5D8879BD4}"/>
    <cellStyle name="Normal 10 3 3 2 4" xfId="5925" xr:uid="{49AE9B8B-60D5-412E-A13F-852B75B379C2}"/>
    <cellStyle name="Normal 10 3 3 2 4 2" xfId="28292" xr:uid="{F2CB1B38-AB99-424C-B821-A6989D844967}"/>
    <cellStyle name="Normal 10 3 3 2 4 3" xfId="15378" xr:uid="{8864088A-97F7-4F3D-A94D-BC5AD6843D58}"/>
    <cellStyle name="Normal 10 3 3 2 5" xfId="7831" xr:uid="{AC1960BB-B33A-452C-9BAB-4826B5F1C111}"/>
    <cellStyle name="Normal 10 3 3 2 5 2" xfId="18211" xr:uid="{9738F909-F88A-4DA2-9ADF-3E9855FAB67C}"/>
    <cellStyle name="Normal 10 3 3 2 6" xfId="10664" xr:uid="{1713B0A9-4DFC-43D7-B3CB-4E5CCC9FB9E3}"/>
    <cellStyle name="Normal 10 3 3 2 6 2" xfId="21044" xr:uid="{67AD1D3A-BC95-4F8F-9E67-E20FAC2AEDBB}"/>
    <cellStyle name="Normal 10 3 3 2 7" xfId="24700" xr:uid="{579A7D72-7FBB-4A0B-8AC2-8B77510F8FBA}"/>
    <cellStyle name="Normal 10 3 3 2 8" xfId="13128" xr:uid="{6FCAC9DB-4A81-42EC-A4AF-158C0FC5212E}"/>
    <cellStyle name="Normal 10 3 3 3" xfId="3136" xr:uid="{00000000-0005-0000-0000-00002B030000}"/>
    <cellStyle name="Normal 10 3 3 3 2" xfId="4443" xr:uid="{F11CDAB9-888A-47CC-A013-7F0EA6C8B225}"/>
    <cellStyle name="Normal 10 3 3 3 2 2" xfId="9215" xr:uid="{7538ED8B-886C-49A0-B978-7D4B6B68CB80}"/>
    <cellStyle name="Normal 10 3 3 3 2 2 2" xfId="29208" xr:uid="{64ED5053-508E-494D-8FC0-805F9147E2BE}"/>
    <cellStyle name="Normal 10 3 3 3 2 2 3" xfId="19595" xr:uid="{76FD16F7-01B8-4248-A574-98D03BECB22C}"/>
    <cellStyle name="Normal 10 3 3 3 2 3" xfId="12048" xr:uid="{D05F6A24-CCAD-4391-AE37-AE46768AE2AA}"/>
    <cellStyle name="Normal 10 3 3 3 2 3 2" xfId="22428" xr:uid="{9CB67378-A7E5-4DFF-8039-EA53630F68B4}"/>
    <cellStyle name="Normal 10 3 3 3 2 4" xfId="25687" xr:uid="{59D31921-BD7B-410B-995B-A240C490AAC4}"/>
    <cellStyle name="Normal 10 3 3 3 2 5" xfId="16762" xr:uid="{41C32BF1-2AEF-4FCB-B0FB-832D71E9265B}"/>
    <cellStyle name="Normal 10 3 3 3 3" xfId="6194" xr:uid="{38472D4B-C516-4A45-A07C-56DE8DF449E4}"/>
    <cellStyle name="Normal 10 3 3 3 3 2" xfId="26854" xr:uid="{D4921790-E0C7-425A-8388-42044F8799DA}"/>
    <cellStyle name="Normal 10 3 3 3 3 3" xfId="15763" xr:uid="{80E669C7-FC3B-4E63-B72A-C7C6CC2DDC7B}"/>
    <cellStyle name="Normal 10 3 3 3 4" xfId="8216" xr:uid="{0736BEBB-3583-4FED-9AE4-002B3151CD49}"/>
    <cellStyle name="Normal 10 3 3 3 4 2" xfId="18596" xr:uid="{E149C1C9-FD91-4C75-B8C4-600B9FBC45EB}"/>
    <cellStyle name="Normal 10 3 3 3 5" xfId="11049" xr:uid="{2990E9DE-F821-4438-BA00-5B96F3E4EC3D}"/>
    <cellStyle name="Normal 10 3 3 3 5 2" xfId="21429" xr:uid="{CDD16F88-02D7-4B9A-B06B-6A19C7C01B37}"/>
    <cellStyle name="Normal 10 3 3 3 6" xfId="23027" xr:uid="{0EF7FB8A-31D6-40C1-8A48-66E85E1AE895}"/>
    <cellStyle name="Normal 10 3 3 3 7" xfId="13657" xr:uid="{5D07802A-295C-40F9-9CCC-ED8C4ABAD191}"/>
    <cellStyle name="Normal 10 3 3 4" xfId="3134" xr:uid="{00000000-0005-0000-0000-00002C030000}"/>
    <cellStyle name="Normal 10 3 3 4 2" xfId="6192" xr:uid="{CC2E32D4-5362-4611-AF3F-C0F3B40A61C9}"/>
    <cellStyle name="Normal 10 3 3 4 2 2" xfId="27849" xr:uid="{E7631E61-E7EB-487E-AFA4-2FDCD2DEF47E}"/>
    <cellStyle name="Normal 10 3 3 4 2 3" xfId="15761" xr:uid="{2BF59D66-C81C-499C-A46A-B1E17B24526C}"/>
    <cellStyle name="Normal 10 3 3 4 3" xfId="8214" xr:uid="{4B1740DF-DA70-4371-8F14-AB8C840FB985}"/>
    <cellStyle name="Normal 10 3 3 4 3 2" xfId="18594" xr:uid="{A18AFC81-B1D5-4A27-9E55-AA891CB5A47D}"/>
    <cellStyle name="Normal 10 3 3 4 4" xfId="11047" xr:uid="{A00259E1-939B-4EE5-B516-39DDAEFB0C33}"/>
    <cellStyle name="Normal 10 3 3 4 4 2" xfId="21427" xr:uid="{82B9EB5A-BF13-4A91-B6C3-D4633F88A1BF}"/>
    <cellStyle name="Normal 10 3 3 4 5" xfId="23474" xr:uid="{88365AA0-F73F-4C93-85F9-8056223A3BB7}"/>
    <cellStyle name="Normal 10 3 3 4 6" xfId="13655" xr:uid="{7AC675F4-EDE3-49BF-9A92-3810128595BF}"/>
    <cellStyle name="Normal 10 3 3 5" xfId="2640" xr:uid="{00000000-0005-0000-0000-00002D030000}"/>
    <cellStyle name="Normal 10 3 3 5 2" xfId="5902" xr:uid="{7317C662-3FFA-44C0-8540-BB269EC96C05}"/>
    <cellStyle name="Normal 10 3 3 5 2 2" xfId="28029" xr:uid="{4CBB18E1-F517-4DFF-847C-0B3F7CD6D389}"/>
    <cellStyle name="Normal 10 3 3 5 2 3" xfId="15312" xr:uid="{D2D60040-57CB-48AC-A06D-BA5300FEA18D}"/>
    <cellStyle name="Normal 10 3 3 5 3" xfId="7765" xr:uid="{65C29C45-4F49-4B4C-ACD4-B306EBC5733B}"/>
    <cellStyle name="Normal 10 3 3 5 3 2" xfId="18145" xr:uid="{1EE2A97B-CBB0-483E-BFD9-E0EBA9854283}"/>
    <cellStyle name="Normal 10 3 3 5 4" xfId="10598" xr:uid="{538FCF69-8E10-4AE3-BF4A-413C4FDB95A5}"/>
    <cellStyle name="Normal 10 3 3 5 4 2" xfId="20978" xr:uid="{CA4C8EE0-D68A-423B-AF9F-FEB3A83A347E}"/>
    <cellStyle name="Normal 10 3 3 5 5" xfId="24262" xr:uid="{9EE9879A-47D9-4A6A-B4AB-0EA40920AE79}"/>
    <cellStyle name="Normal 10 3 3 5 6" xfId="13029" xr:uid="{B3FC1032-6990-49BF-84CD-EA042BF26A29}"/>
    <cellStyle name="Normal 10 3 3 6" xfId="4146" xr:uid="{720A314B-D736-4B55-91D2-0A9538020FD9}"/>
    <cellStyle name="Normal 10 3 3 6 2" xfId="8918" xr:uid="{146BDAE5-801A-4480-9109-EF36CF3B3DAA}"/>
    <cellStyle name="Normal 10 3 3 6 2 2" xfId="19298" xr:uid="{F8E6BE30-8223-49EA-B7BC-C94DE5882EE1}"/>
    <cellStyle name="Normal 10 3 3 6 3" xfId="11751" xr:uid="{A25CFEF2-6593-4B5E-BD21-853D15FEBE47}"/>
    <cellStyle name="Normal 10 3 3 6 3 2" xfId="22131" xr:uid="{E2B4B273-0C6E-46FC-9E81-7BEC7BDA1D81}"/>
    <cellStyle name="Normal 10 3 3 6 4" xfId="24870" xr:uid="{6DEEF9DD-47F9-4373-AAF8-CDDE7FDB613C}"/>
    <cellStyle name="Normal 10 3 3 6 5" xfId="16465" xr:uid="{6F742FA1-D46B-4D41-83A7-CE84B26DD2D2}"/>
    <cellStyle name="Normal 10 3 3 7" xfId="4993" xr:uid="{76F195E5-F9BA-4629-A81C-7B3E73E89933}"/>
    <cellStyle name="Normal 10 3 3 7 2" xfId="14288" xr:uid="{793A3B51-E81A-4FCA-A6B8-8CAA78409040}"/>
    <cellStyle name="Normal 10 3 3 8" xfId="6741" xr:uid="{BB120FCB-8F6F-4A47-B67F-5468A5DC608A}"/>
    <cellStyle name="Normal 10 3 3 8 2" xfId="17121" xr:uid="{85583FF8-70AD-437B-93D6-4F13048E3AF1}"/>
    <cellStyle name="Normal 10 3 3 9" xfId="9574" xr:uid="{41F6E2E7-A077-43F8-9D5A-AD836BAB6389}"/>
    <cellStyle name="Normal 10 3 3 9 2" xfId="19954" xr:uid="{114E6468-8F35-48AA-8672-BACA8957B9DF}"/>
    <cellStyle name="Normal 10 3 4" xfId="635" xr:uid="{00000000-0005-0000-0000-000027040000}"/>
    <cellStyle name="Normal 10 3 4 2" xfId="3137" xr:uid="{00000000-0005-0000-0000-00002F030000}"/>
    <cellStyle name="Normal 10 3 4 2 2" xfId="6195" xr:uid="{EC9CB456-353B-44ED-8A95-68E8A608ACEA}"/>
    <cellStyle name="Normal 10 3 4 2 2 2" xfId="26078" xr:uid="{75B4E989-52C1-44C7-8D64-9F4442940882}"/>
    <cellStyle name="Normal 10 3 4 2 2 3" xfId="15764" xr:uid="{89FB9AF6-D2C0-4323-B17D-0D9743F23090}"/>
    <cellStyle name="Normal 10 3 4 2 3" xfId="8217" xr:uid="{D9E85761-58C7-4D3B-A2E5-044FD81D648F}"/>
    <cellStyle name="Normal 10 3 4 2 3 2" xfId="18597" xr:uid="{3AD4567C-F8F1-4839-95DF-E6D1F272F4E9}"/>
    <cellStyle name="Normal 10 3 4 2 4" xfId="11050" xr:uid="{D5C8DE77-E2A0-4247-806C-9D1FB1DA9EF6}"/>
    <cellStyle name="Normal 10 3 4 2 4 2" xfId="21430" xr:uid="{77712E07-E454-4FD2-841B-CDCBB182B862}"/>
    <cellStyle name="Normal 10 3 4 2 5" xfId="23007" xr:uid="{BDA9C7EB-35AD-4DBD-98B6-607A7BF34470}"/>
    <cellStyle name="Normal 10 3 4 2 6" xfId="13658" xr:uid="{C702F0AE-C2AB-4C81-997D-9B38F9C4558A}"/>
    <cellStyle name="Normal 10 3 4 3" xfId="4283" xr:uid="{727D90BB-C968-4920-862C-C2445E4027CE}"/>
    <cellStyle name="Normal 10 3 4 3 2" xfId="9055" xr:uid="{863D40C7-53A3-4DDB-B49D-A4C79F4AD3D9}"/>
    <cellStyle name="Normal 10 3 4 3 2 2" xfId="29098" xr:uid="{64B61225-A459-4345-8D2E-74E1F3B1BE4D}"/>
    <cellStyle name="Normal 10 3 4 3 2 3" xfId="19435" xr:uid="{4EC32CE8-1524-4A45-B50A-B559E9C19604}"/>
    <cellStyle name="Normal 10 3 4 3 3" xfId="11888" xr:uid="{84BC5F95-4EFD-4694-AFF7-81748F31181C}"/>
    <cellStyle name="Normal 10 3 4 3 3 2" xfId="22268" xr:uid="{E621FF38-7BB4-4CAD-B98F-3ED2F043755D}"/>
    <cellStyle name="Normal 10 3 4 3 4" xfId="24840" xr:uid="{874E08A6-1CA2-4DFD-BF71-3686E26141B8}"/>
    <cellStyle name="Normal 10 3 4 3 5" xfId="16602" xr:uid="{F19BB2E2-EA6D-4675-BBF3-E9766FA2DA92}"/>
    <cellStyle name="Normal 10 3 4 4" xfId="4994" xr:uid="{B3771ED7-7A4F-40E1-87A2-DD284B4D1FB0}"/>
    <cellStyle name="Normal 10 3 4 4 2" xfId="27710" xr:uid="{80240733-1F28-42D8-B52E-02AE0A900E69}"/>
    <cellStyle name="Normal 10 3 4 4 3" xfId="14289" xr:uid="{BC0FB313-E332-491A-A5A7-6B4708A96082}"/>
    <cellStyle name="Normal 10 3 4 5" xfId="6742" xr:uid="{B3EB4B11-BE2B-43D1-B380-671FAA13BD8B}"/>
    <cellStyle name="Normal 10 3 4 5 2" xfId="17122" xr:uid="{5F8A9B4C-9FF1-4D8C-9496-FB59C5921250}"/>
    <cellStyle name="Normal 10 3 4 6" xfId="9575" xr:uid="{6E895E4C-005B-4662-9C39-27B82A4CC90B}"/>
    <cellStyle name="Normal 10 3 4 6 2" xfId="19955" xr:uid="{6EC62299-454E-4B07-ACE0-9500222FE647}"/>
    <cellStyle name="Normal 10 3 4 7" xfId="25260" xr:uid="{9EC4ACD6-11A5-4535-A452-6040A01BCAA4}"/>
    <cellStyle name="Normal 10 3 4 8" xfId="13126" xr:uid="{5F516308-ACFA-4B49-ACB9-72422E653091}"/>
    <cellStyle name="Normal 10 3 5" xfId="3138" xr:uid="{00000000-0005-0000-0000-000030030000}"/>
    <cellStyle name="Normal 10 3 5 2" xfId="4444" xr:uid="{62BD4B13-781A-4338-ADA1-0DC58DB46F2D}"/>
    <cellStyle name="Normal 10 3 5 2 2" xfId="9216" xr:uid="{D51671E0-8C4B-44E4-868D-63BEE2417B69}"/>
    <cellStyle name="Normal 10 3 5 2 2 2" xfId="29209" xr:uid="{6B1E295B-F988-45A4-BC42-71E89C2D3DF1}"/>
    <cellStyle name="Normal 10 3 5 2 2 3" xfId="19596" xr:uid="{023E5AED-B5A8-49BA-8431-DBEBB38239BE}"/>
    <cellStyle name="Normal 10 3 5 2 3" xfId="12049" xr:uid="{909C78E4-B07A-4982-B196-49877638CD02}"/>
    <cellStyle name="Normal 10 3 5 2 3 2" xfId="22429" xr:uid="{A6376CE5-989F-4195-817F-5BEAB3B9170C}"/>
    <cellStyle name="Normal 10 3 5 2 4" xfId="22916" xr:uid="{77B4ADC0-A2C8-40E6-9F1C-F642C569F62A}"/>
    <cellStyle name="Normal 10 3 5 2 5" xfId="16763" xr:uid="{9C623E23-6903-4F72-9EE1-85955EAC33BA}"/>
    <cellStyle name="Normal 10 3 5 3" xfId="6196" xr:uid="{CE4477DA-1B11-4CBA-AD1A-7D1380E3DD0C}"/>
    <cellStyle name="Normal 10 3 5 3 2" xfId="28358" xr:uid="{609100A2-1C49-43BA-AFFB-B525D809C074}"/>
    <cellStyle name="Normal 10 3 5 3 3" xfId="15765" xr:uid="{E3A4951F-3AAB-42EB-8126-F57A869F346F}"/>
    <cellStyle name="Normal 10 3 5 4" xfId="8218" xr:uid="{310D63A0-24A3-4583-9A58-6F43F74A70F5}"/>
    <cellStyle name="Normal 10 3 5 4 2" xfId="18598" xr:uid="{473F5B53-4F3E-4867-A798-E2C5F0893558}"/>
    <cellStyle name="Normal 10 3 5 5" xfId="11051" xr:uid="{7D0B090E-B73A-4CEB-B990-6AEF5FBDED22}"/>
    <cellStyle name="Normal 10 3 5 5 2" xfId="21431" xr:uid="{1679AD0C-73AF-4ABB-A95F-69279A289615}"/>
    <cellStyle name="Normal 10 3 5 6" xfId="23808" xr:uid="{D907B0AC-9064-445B-82B3-C52D4CD7D1A4}"/>
    <cellStyle name="Normal 10 3 5 7" xfId="13659" xr:uid="{0BFE96D1-7E73-457E-8B74-D53EC3A2F9E0}"/>
    <cellStyle name="Normal 10 3 6" xfId="2890" xr:uid="{00000000-0005-0000-0000-000031030000}"/>
    <cellStyle name="Normal 10 3 6 2" xfId="6076" xr:uid="{63A2D3D4-354F-449C-B873-B13D65947A08}"/>
    <cellStyle name="Normal 10 3 6 2 2" xfId="25915" xr:uid="{7DE0E2F3-70A6-43B5-93B0-198AD3C5775D}"/>
    <cellStyle name="Normal 10 3 6 2 3" xfId="15554" xr:uid="{C889F172-5532-4A43-BB5E-6EFA80DE8FAA}"/>
    <cellStyle name="Normal 10 3 6 3" xfId="8007" xr:uid="{AD5B01FF-F810-4694-8B59-D841ABAC3A1D}"/>
    <cellStyle name="Normal 10 3 6 3 2" xfId="18387" xr:uid="{58414A3F-B83C-40A9-87CD-F6D074149D43}"/>
    <cellStyle name="Normal 10 3 6 4" xfId="10840" xr:uid="{68254EF4-AEDE-4D34-B040-74F5D68FD5F5}"/>
    <cellStyle name="Normal 10 3 6 4 2" xfId="21220" xr:uid="{3271912B-DD9A-4C23-A609-AD4A7076B685}"/>
    <cellStyle name="Normal 10 3 6 5" xfId="24749" xr:uid="{AD44433C-85A8-4C20-9673-689AB694C163}"/>
    <cellStyle name="Normal 10 3 6 6" xfId="13392" xr:uid="{94555134-64E5-494E-AB15-1E9A2FAA925D}"/>
    <cellStyle name="Normal 10 3 7" xfId="2478" xr:uid="{00000000-0005-0000-0000-000032030000}"/>
    <cellStyle name="Normal 10 3 7 2" xfId="5766" xr:uid="{35DABF79-AA0F-4397-B432-85D30F5B920E}"/>
    <cellStyle name="Normal 10 3 7 2 2" xfId="26004" xr:uid="{FBC0DBAE-8A1D-42BA-BF39-C45491425BDB}"/>
    <cellStyle name="Normal 10 3 7 2 3" xfId="15150" xr:uid="{46D098F0-24F6-4176-88F8-57985AC6B38B}"/>
    <cellStyle name="Normal 10 3 7 3" xfId="7603" xr:uid="{FA9123AC-D647-47A4-9914-D64BDD0110B6}"/>
    <cellStyle name="Normal 10 3 7 3 2" xfId="17983" xr:uid="{38861170-D29E-45DC-8318-4891B525C210}"/>
    <cellStyle name="Normal 10 3 7 4" xfId="10436" xr:uid="{DC90A635-41B1-4961-ACC7-F29EBD1693E0}"/>
    <cellStyle name="Normal 10 3 7 4 2" xfId="20816" xr:uid="{AC535C21-3E7B-4184-A68E-5617BE88C281}"/>
    <cellStyle name="Normal 10 3 7 5" xfId="25490" xr:uid="{C7698235-9481-465F-B45D-D05D6DF59E2A}"/>
    <cellStyle name="Normal 10 3 7 6" xfId="12866" xr:uid="{DA3547F9-157C-4BFC-B3B8-8754CCE8ABEC}"/>
    <cellStyle name="Normal 10 3 8" xfId="2232" xr:uid="{00000000-0005-0000-0000-000021030000}"/>
    <cellStyle name="Normal 10 3 8 2" xfId="7359" xr:uid="{72DDA263-81F6-43F0-8CA4-35ED37362871}"/>
    <cellStyle name="Normal 10 3 8 2 2" xfId="17739" xr:uid="{D0A43869-7421-42CA-AF8E-1A675A7319A5}"/>
    <cellStyle name="Normal 10 3 8 3" xfId="10192" xr:uid="{249BBC59-308D-4AB7-994C-5BA0CB273377}"/>
    <cellStyle name="Normal 10 3 8 3 2" xfId="20572" xr:uid="{B2AE14CA-27EC-4C5A-96EC-CF5A0B662E47}"/>
    <cellStyle name="Normal 10 3 8 4" xfId="23520" xr:uid="{DDCD5947-88AE-4CE7-AD1A-EE9946108DAD}"/>
    <cellStyle name="Normal 10 3 8 5" xfId="14906" xr:uid="{02D250B9-C265-425D-9921-FF6CCCAE255F}"/>
    <cellStyle name="Normal 10 3 9" xfId="3905" xr:uid="{DFAFEC0D-1123-40C7-8396-37B72A42A4E3}"/>
    <cellStyle name="Normal 10 3 9 2" xfId="8737" xr:uid="{0F6D0A89-C57D-4D60-909D-6327E96986AB}"/>
    <cellStyle name="Normal 10 3 9 2 2" xfId="19117" xr:uid="{F5AC2B97-3B86-43D1-AC13-952EA5581640}"/>
    <cellStyle name="Normal 10 3 9 3" xfId="11570" xr:uid="{A4405A67-BCE0-4793-905D-62F3F5DB56A9}"/>
    <cellStyle name="Normal 10 3 9 3 2" xfId="21950" xr:uid="{C3E35E6D-E8DA-48DB-A53C-AD965A433A5D}"/>
    <cellStyle name="Normal 10 3 9 4" xfId="16284" xr:uid="{7A4E722F-1587-42FD-B760-787107CE8583}"/>
    <cellStyle name="Normal 10 4" xfId="636" xr:uid="{00000000-0005-0000-0000-000028040000}"/>
    <cellStyle name="Normal 10 4 10" xfId="6743" xr:uid="{5920DC48-8D65-4018-A698-5A50362A0AE9}"/>
    <cellStyle name="Normal 10 4 10 2" xfId="17123" xr:uid="{44F67FD2-AE53-45BF-A513-ADCA8928DB4C}"/>
    <cellStyle name="Normal 10 4 11" xfId="9576" xr:uid="{B50B7FAB-23C0-4688-A51D-D6CD38E5B80C}"/>
    <cellStyle name="Normal 10 4 11 2" xfId="19956" xr:uid="{125C44FF-B7ED-432F-81AE-C213AA8C7EA1}"/>
    <cellStyle name="Normal 10 4 12" xfId="24681" xr:uid="{07D436A0-15B4-481A-8FE0-DDD06F0E7513}"/>
    <cellStyle name="Normal 10 4 13" xfId="12444" xr:uid="{9AC2E468-90FE-4AEA-8091-0C552D6D5FFB}"/>
    <cellStyle name="Normal 10 4 2" xfId="637" xr:uid="{00000000-0005-0000-0000-000029040000}"/>
    <cellStyle name="Normal 10 4 2 10" xfId="9577" xr:uid="{D4EA277E-FCC7-408B-9F3A-15E2DCB74069}"/>
    <cellStyle name="Normal 10 4 2 10 2" xfId="19957" xr:uid="{D6C62D71-8F1E-42A7-908F-5455BBDA1460}"/>
    <cellStyle name="Normal 10 4 2 11" xfId="25127" xr:uid="{BBCCF5EB-D03B-4D18-8B03-4B5ACA3F8E52}"/>
    <cellStyle name="Normal 10 4 2 12" xfId="12537" xr:uid="{67D8D94B-B82C-4209-95DD-0E71EBF554E7}"/>
    <cellStyle name="Normal 10 4 2 2" xfId="638" xr:uid="{00000000-0005-0000-0000-00002A040000}"/>
    <cellStyle name="Normal 10 4 2 2 2" xfId="3140" xr:uid="{00000000-0005-0000-0000-000036030000}"/>
    <cellStyle name="Normal 10 4 2 2 2 2" xfId="6198" xr:uid="{06F2B0D2-BE3F-4D5B-AE7B-D9F8BAA9692B}"/>
    <cellStyle name="Normal 10 4 2 2 2 2 2" xfId="26131" xr:uid="{EFF958C4-7ABB-4414-90EB-6A9CA6062F73}"/>
    <cellStyle name="Normal 10 4 2 2 2 2 3" xfId="28299" xr:uid="{E8C8467E-3FA8-4BAD-BD59-FD8074EF5103}"/>
    <cellStyle name="Normal 10 4 2 2 2 2 4" xfId="15767" xr:uid="{82792F97-AF95-4AE6-AA11-BB1C251B447A}"/>
    <cellStyle name="Normal 10 4 2 2 2 3" xfId="8220" xr:uid="{E8796C8C-6CB8-435E-9FAA-835CE642407F}"/>
    <cellStyle name="Normal 10 4 2 2 2 3 2" xfId="28866" xr:uid="{5C8AB1BF-315E-4194-950D-C7136336B9A1}"/>
    <cellStyle name="Normal 10 4 2 2 2 3 3" xfId="18600" xr:uid="{151C9F4C-E7BF-4FEC-B6A0-55545E0CB77B}"/>
    <cellStyle name="Normal 10 4 2 2 2 4" xfId="11053" xr:uid="{311656CA-3B45-45CB-A8D1-CA97EE9093C5}"/>
    <cellStyle name="Normal 10 4 2 2 2 4 2" xfId="21433" xr:uid="{9F359290-AB77-40CE-84DD-0746890789C4}"/>
    <cellStyle name="Normal 10 4 2 2 2 5" xfId="24713" xr:uid="{F315BE77-CBE9-40FF-A827-0A56A7F13A4E}"/>
    <cellStyle name="Normal 10 4 2 2 2 6" xfId="13661" xr:uid="{FC7B5103-5216-4ECD-BF0E-B0BF8325ADC0}"/>
    <cellStyle name="Normal 10 4 2 2 3" xfId="4286" xr:uid="{B33BE118-5B4D-42C0-8D8A-297D42D660E7}"/>
    <cellStyle name="Normal 10 4 2 2 3 2" xfId="9058" xr:uid="{011992E4-0B30-44AE-A330-84E6552E89A3}"/>
    <cellStyle name="Normal 10 4 2 2 3 2 2" xfId="29101" xr:uid="{EB6DCA00-11B9-45E4-850C-5A399C944CBC}"/>
    <cellStyle name="Normal 10 4 2 2 3 2 3" xfId="19438" xr:uid="{1E17F9D3-6FD9-4450-99BC-C17CF8C82ACF}"/>
    <cellStyle name="Normal 10 4 2 2 3 3" xfId="11891" xr:uid="{97A9FCD3-A616-4251-8DFA-44C6F1ADE11B}"/>
    <cellStyle name="Normal 10 4 2 2 3 3 2" xfId="22271" xr:uid="{B101FA82-953C-48BB-A152-913C8A344D20}"/>
    <cellStyle name="Normal 10 4 2 2 3 4" xfId="24820" xr:uid="{4F0432A1-A14C-4239-BDE4-C460D67AE82C}"/>
    <cellStyle name="Normal 10 4 2 2 3 5" xfId="16605" xr:uid="{322B70BC-6257-49F5-B228-4413C8E07220}"/>
    <cellStyle name="Normal 10 4 2 2 4" xfId="4997" xr:uid="{DAC04E3E-B1F8-4219-8EEB-0CCC0602482F}"/>
    <cellStyle name="Normal 10 4 2 2 4 2" xfId="27180" xr:uid="{6D7294A7-36FD-411B-8AA4-9FEE1CBCAF8E}"/>
    <cellStyle name="Normal 10 4 2 2 4 3" xfId="14292" xr:uid="{A0DBF87B-3249-475F-9F52-469F0EC7E109}"/>
    <cellStyle name="Normal 10 4 2 2 5" xfId="6745" xr:uid="{A4EB902D-3F9F-482C-86AD-9B66CF3E6B6F}"/>
    <cellStyle name="Normal 10 4 2 2 5 2" xfId="17125" xr:uid="{360D45F0-3803-4399-8218-0E713D188873}"/>
    <cellStyle name="Normal 10 4 2 2 6" xfId="9578" xr:uid="{6837B5A4-4671-4052-B884-5815B8212445}"/>
    <cellStyle name="Normal 10 4 2 2 6 2" xfId="19958" xr:uid="{F386D1A6-ABF7-4A9B-80BB-1D559C002524}"/>
    <cellStyle name="Normal 10 4 2 2 7" xfId="23059" xr:uid="{562739F2-F603-449E-9354-410FD527F77C}"/>
    <cellStyle name="Normal 10 4 2 2 8" xfId="13130" xr:uid="{9088F7F0-E3D0-4740-BC17-78C6ECDB3265}"/>
    <cellStyle name="Normal 10 4 2 3" xfId="3141" xr:uid="{00000000-0005-0000-0000-000037030000}"/>
    <cellStyle name="Normal 10 4 2 3 2" xfId="4445" xr:uid="{993D9A1E-0007-45A2-BDBD-615C6FF77875}"/>
    <cellStyle name="Normal 10 4 2 3 2 2" xfId="9217" xr:uid="{796D87CC-9C72-4436-9930-353404431198}"/>
    <cellStyle name="Normal 10 4 2 3 2 2 2" xfId="29210" xr:uid="{C9ABEA5E-0955-415D-B46F-B2F425FD2BEA}"/>
    <cellStyle name="Normal 10 4 2 3 2 2 3" xfId="19597" xr:uid="{947B9434-2737-4894-9CC1-886C18DE310E}"/>
    <cellStyle name="Normal 10 4 2 3 2 3" xfId="12050" xr:uid="{0017D429-C5F7-490A-95D2-40E3BACD14ED}"/>
    <cellStyle name="Normal 10 4 2 3 2 3 2" xfId="22430" xr:uid="{E15CCBB8-A745-4C41-8B06-D2E218F02349}"/>
    <cellStyle name="Normal 10 4 2 3 2 4" xfId="25645" xr:uid="{8EA90F6A-A0A5-454C-8877-AE245AD0F1CD}"/>
    <cellStyle name="Normal 10 4 2 3 2 5" xfId="16764" xr:uid="{D1707C35-54BC-42A0-B0DB-1F0221CD4D31}"/>
    <cellStyle name="Normal 10 4 2 3 3" xfId="6199" xr:uid="{3DA9AEB0-7430-4CD8-9759-403B2B29CB6E}"/>
    <cellStyle name="Normal 10 4 2 3 3 2" xfId="26247" xr:uid="{3988C583-4C03-4BA0-AD61-B9CD7F2D84B7}"/>
    <cellStyle name="Normal 10 4 2 3 3 3" xfId="15768" xr:uid="{9E97FCAA-40EF-49B6-BAB0-C8A96DEE02DB}"/>
    <cellStyle name="Normal 10 4 2 3 4" xfId="8221" xr:uid="{F9E0C1BB-B07A-45D9-A20E-5C7E023AFF5B}"/>
    <cellStyle name="Normal 10 4 2 3 4 2" xfId="18601" xr:uid="{5A7EDB01-41B1-4940-A948-C970566C72FF}"/>
    <cellStyle name="Normal 10 4 2 3 5" xfId="11054" xr:uid="{EABB47FE-094A-474B-A42F-A7A3FC429DAA}"/>
    <cellStyle name="Normal 10 4 2 3 5 2" xfId="21434" xr:uid="{45C324ED-D85E-4D25-862F-2C30CCA2847A}"/>
    <cellStyle name="Normal 10 4 2 3 6" xfId="22954" xr:uid="{BDD945F4-126B-4310-A9CC-2F9EAEE48A6C}"/>
    <cellStyle name="Normal 10 4 2 3 7" xfId="13662" xr:uid="{3E05150E-F02D-4C9A-AF6B-FB73AF8C6753}"/>
    <cellStyle name="Normal 10 4 2 4" xfId="3139" xr:uid="{00000000-0005-0000-0000-000038030000}"/>
    <cellStyle name="Normal 10 4 2 4 2" xfId="6197" xr:uid="{F68DC60C-0CB8-4A45-BAC8-8424ACFD301F}"/>
    <cellStyle name="Normal 10 4 2 4 2 2" xfId="27848" xr:uid="{BD935948-09BD-4AA5-82A6-309D057C86D6}"/>
    <cellStyle name="Normal 10 4 2 4 2 3" xfId="15766" xr:uid="{A4908460-27B0-484F-92FF-93FF6395B6CD}"/>
    <cellStyle name="Normal 10 4 2 4 3" xfId="8219" xr:uid="{8DA40B03-6080-411D-A100-B17AD3AAEB20}"/>
    <cellStyle name="Normal 10 4 2 4 3 2" xfId="18599" xr:uid="{210C5264-BF80-42B2-94FF-154D54786E94}"/>
    <cellStyle name="Normal 10 4 2 4 4" xfId="11052" xr:uid="{1B409DD8-EB9C-4B23-A0A3-166A63E15783}"/>
    <cellStyle name="Normal 10 4 2 4 4 2" xfId="21432" xr:uid="{83A1F8ED-7D53-4A69-89E7-AE220B6CF328}"/>
    <cellStyle name="Normal 10 4 2 4 5" xfId="24869" xr:uid="{6EC4A12D-7401-478A-88CC-9CEAEB506704}"/>
    <cellStyle name="Normal 10 4 2 4 6" xfId="13660" xr:uid="{88C1FCDE-2E73-41E3-8E0D-E934FA0EA4CD}"/>
    <cellStyle name="Normal 10 4 2 5" xfId="2621" xr:uid="{00000000-0005-0000-0000-000039030000}"/>
    <cellStyle name="Normal 10 4 2 5 2" xfId="5883" xr:uid="{7917804F-2066-4009-AC2B-830867C24119}"/>
    <cellStyle name="Normal 10 4 2 5 2 2" xfId="27755" xr:uid="{D102A650-5E04-4406-B6B7-8060D68E0AB1}"/>
    <cellStyle name="Normal 10 4 2 5 2 3" xfId="15293" xr:uid="{A8C87728-B097-4C76-A74E-DDF95D9FEE7C}"/>
    <cellStyle name="Normal 10 4 2 5 3" xfId="7746" xr:uid="{4B540000-AE30-4A5F-ADEB-495A25D7A052}"/>
    <cellStyle name="Normal 10 4 2 5 3 2" xfId="18126" xr:uid="{45E63A77-7412-4FF8-A4B0-6E92CBB14507}"/>
    <cellStyle name="Normal 10 4 2 5 4" xfId="10579" xr:uid="{C2A5C0CF-02E0-40E3-BA57-074EAA4B0557}"/>
    <cellStyle name="Normal 10 4 2 5 4 2" xfId="20959" xr:uid="{26DADC33-1F0D-4A63-AC2E-045E04BC48F6}"/>
    <cellStyle name="Normal 10 4 2 5 5" xfId="23694" xr:uid="{990F2A7C-A315-40A3-9E57-81A6FF4430F8}"/>
    <cellStyle name="Normal 10 4 2 5 6" xfId="13009" xr:uid="{3484E672-7684-4267-BB0F-3C5E93887B9E}"/>
    <cellStyle name="Normal 10 4 2 6" xfId="2305" xr:uid="{00000000-0005-0000-0000-000034030000}"/>
    <cellStyle name="Normal 10 4 2 6 2" xfId="7432" xr:uid="{BE5C89C6-840C-4D3D-9726-B49AF4747209}"/>
    <cellStyle name="Normal 10 4 2 6 2 2" xfId="17812" xr:uid="{954947CA-450C-4C41-AB3A-EB4432C2DD6E}"/>
    <cellStyle name="Normal 10 4 2 6 3" xfId="10265" xr:uid="{01117BE3-C7B3-4B34-B74A-E7A6E6080D2D}"/>
    <cellStyle name="Normal 10 4 2 6 3 2" xfId="20645" xr:uid="{7D36C5F0-7A94-445A-9AB6-40883BD93440}"/>
    <cellStyle name="Normal 10 4 2 6 4" xfId="25347" xr:uid="{5FF42BE9-003E-4F23-A987-93A9A6D87DA6}"/>
    <cellStyle name="Normal 10 4 2 6 5" xfId="14979" xr:uid="{BBD008D9-0D26-492B-8B56-9A8562448128}"/>
    <cellStyle name="Normal 10 4 2 7" xfId="3836" xr:uid="{7142DFA1-FE94-4334-A0D7-6C68B979514B}"/>
    <cellStyle name="Normal 10 4 2 7 2" xfId="8669" xr:uid="{384817B5-8FD6-4447-BB73-A5B71EE33F12}"/>
    <cellStyle name="Normal 10 4 2 7 2 2" xfId="19049" xr:uid="{46EA25DB-CEB0-45D5-85EE-E6E6C3B22B7B}"/>
    <cellStyle name="Normal 10 4 2 7 3" xfId="11502" xr:uid="{B1C3691F-7152-4061-9FCA-DA33E83D3158}"/>
    <cellStyle name="Normal 10 4 2 7 3 2" xfId="21882" xr:uid="{33FCF75F-0A24-4BC5-923D-974A5A02D885}"/>
    <cellStyle name="Normal 10 4 2 7 4" xfId="16216" xr:uid="{38104868-A40D-4F57-8878-59FCCA185F3D}"/>
    <cellStyle name="Normal 10 4 2 8" xfId="4996" xr:uid="{F5620966-7500-46ED-ADF1-F39A527642D9}"/>
    <cellStyle name="Normal 10 4 2 8 2" xfId="14291" xr:uid="{D9E36E45-AB1F-4C71-B895-C81DBBE23A85}"/>
    <cellStyle name="Normal 10 4 2 9" xfId="6744" xr:uid="{3B20EA16-B0DA-4F52-80D8-4A1A0A0C6CA7}"/>
    <cellStyle name="Normal 10 4 2 9 2" xfId="17124" xr:uid="{D75970FD-2A89-47B8-99E7-A2D9AB51E08D}"/>
    <cellStyle name="Normal 10 4 3" xfId="639" xr:uid="{00000000-0005-0000-0000-00002B040000}"/>
    <cellStyle name="Normal 10 4 3 2" xfId="3142" xr:uid="{00000000-0005-0000-0000-00003B030000}"/>
    <cellStyle name="Normal 10 4 3 2 2" xfId="6200" xr:uid="{8F85BE44-7EF3-4891-845F-2DCD5C213315}"/>
    <cellStyle name="Normal 10 4 3 2 2 2" xfId="24701" xr:uid="{1F5188A0-6D56-4E17-B88D-A7F231F86F17}"/>
    <cellStyle name="Normal 10 4 3 2 2 3" xfId="25958" xr:uid="{081438D6-0364-449B-92F6-660801982FCC}"/>
    <cellStyle name="Normal 10 4 3 2 2 4" xfId="15769" xr:uid="{73B2B1C6-F505-4F47-89A5-6CD78220D768}"/>
    <cellStyle name="Normal 10 4 3 2 3" xfId="8222" xr:uid="{CB49CE44-5EDE-4732-AF65-C4DEDE36D4C3}"/>
    <cellStyle name="Normal 10 4 3 2 3 2" xfId="28867" xr:uid="{2DF24A94-F17A-48E4-9285-3B04406C1BF2}"/>
    <cellStyle name="Normal 10 4 3 2 3 3" xfId="18602" xr:uid="{78738C8F-D1EA-446D-9460-7CA52EF59C6F}"/>
    <cellStyle name="Normal 10 4 3 2 4" xfId="11055" xr:uid="{4029CED2-7EB8-4117-B79B-450103ADD0FA}"/>
    <cellStyle name="Normal 10 4 3 2 4 2" xfId="21435" xr:uid="{89715F7D-B3FC-47EA-A310-712CF50AEFEA}"/>
    <cellStyle name="Normal 10 4 3 2 5" xfId="25532" xr:uid="{6A394A0E-95C8-4E61-97DD-6E9845B52B8B}"/>
    <cellStyle name="Normal 10 4 3 2 6" xfId="13663" xr:uid="{8C4953EC-805E-4453-9DBF-E6316EA73EFA}"/>
    <cellStyle name="Normal 10 4 3 3" xfId="2708" xr:uid="{00000000-0005-0000-0000-00003C030000}"/>
    <cellStyle name="Normal 10 4 3 3 2" xfId="5926" xr:uid="{E87DED74-5821-4857-BC63-6E961DE4D68E}"/>
    <cellStyle name="Normal 10 4 3 3 2 2" xfId="26869" xr:uid="{1AB606FD-7B4A-4E77-9ED0-D6A0BE3B2D8A}"/>
    <cellStyle name="Normal 10 4 3 3 2 3" xfId="15379" xr:uid="{BECC7A84-5C45-406F-B230-8C7832F7B885}"/>
    <cellStyle name="Normal 10 4 3 3 3" xfId="7832" xr:uid="{E69B4CBA-360D-49EB-A290-5485BDB1CBD4}"/>
    <cellStyle name="Normal 10 4 3 3 3 2" xfId="18212" xr:uid="{ADC9A054-D12B-485F-B2B5-93D9AA501CFE}"/>
    <cellStyle name="Normal 10 4 3 3 4" xfId="10665" xr:uid="{599ACBAD-8074-481F-8522-B8A6AA968E3A}"/>
    <cellStyle name="Normal 10 4 3 3 4 2" xfId="21045" xr:uid="{AF954BE9-B8D8-488D-B848-D1C6059FC95C}"/>
    <cellStyle name="Normal 10 4 3 3 5" xfId="24079" xr:uid="{E1FA7AE9-4B99-48AE-A6C0-8B9A1136EE4D}"/>
    <cellStyle name="Normal 10 4 3 3 6" xfId="13129" xr:uid="{348E9538-5BF6-4A8B-B83B-885F374C5708}"/>
    <cellStyle name="Normal 10 4 3 4" xfId="4147" xr:uid="{070D1809-360B-4990-A48A-9E25559891D3}"/>
    <cellStyle name="Normal 10 4 3 4 2" xfId="8919" xr:uid="{C14CCB26-7312-4AD7-833C-AB9D9B8AAB42}"/>
    <cellStyle name="Normal 10 4 3 4 2 2" xfId="29018" xr:uid="{2BCAA687-A7A8-4059-BAD7-6FAFAC315C04}"/>
    <cellStyle name="Normal 10 4 3 4 2 3" xfId="19299" xr:uid="{B0FCB9C4-92EC-4CA7-8EB0-9A23ED324B83}"/>
    <cellStyle name="Normal 10 4 3 4 3" xfId="11752" xr:uid="{CD4AEE46-359D-48CB-9B99-8C7A97D1F520}"/>
    <cellStyle name="Normal 10 4 3 4 3 2" xfId="22132" xr:uid="{8DAD3DEC-E9A7-495A-89B7-F14352CB269B}"/>
    <cellStyle name="Normal 10 4 3 4 4" xfId="25014" xr:uid="{2902129C-7B15-4B58-83AE-8C5C219BCA07}"/>
    <cellStyle name="Normal 10 4 3 4 5" xfId="16466" xr:uid="{A188AB4A-1B58-4C30-8023-79EA61F360E0}"/>
    <cellStyle name="Normal 10 4 3 5" xfId="4998" xr:uid="{D198BE66-4998-4CAE-9F89-01324D1C2DE2}"/>
    <cellStyle name="Normal 10 4 3 5 2" xfId="27211" xr:uid="{E7120924-463D-4C57-B848-00559370920B}"/>
    <cellStyle name="Normal 10 4 3 5 3" xfId="14293" xr:uid="{A453E66D-77BC-4EB6-BE7F-5AAD45936D9F}"/>
    <cellStyle name="Normal 10 4 3 6" xfId="6746" xr:uid="{03C4DB5A-EABD-457E-A697-0F4671C8956C}"/>
    <cellStyle name="Normal 10 4 3 6 2" xfId="17126" xr:uid="{41EE90C5-6814-4D0A-9303-2F921AE41FCC}"/>
    <cellStyle name="Normal 10 4 3 7" xfId="9579" xr:uid="{4F105625-756E-480C-B94F-3F476E725CBC}"/>
    <cellStyle name="Normal 10 4 3 7 2" xfId="19959" xr:uid="{3F4E1114-A756-4379-96E3-1E614F3FC23F}"/>
    <cellStyle name="Normal 10 4 3 8" xfId="23734" xr:uid="{D3699B06-F6E4-4343-BA14-3AFD9E6C5024}"/>
    <cellStyle name="Normal 10 4 3 9" xfId="12695" xr:uid="{B2FFDC8E-DEA9-4E59-9738-598153DBA741}"/>
    <cellStyle name="Normal 10 4 4" xfId="640" xr:uid="{00000000-0005-0000-0000-00002C040000}"/>
    <cellStyle name="Normal 10 4 4 2" xfId="4446" xr:uid="{FED6DE40-C019-4713-873E-099153FC2462}"/>
    <cellStyle name="Normal 10 4 4 2 2" xfId="9218" xr:uid="{ADDE207E-B207-4521-AA01-418E8FD87EAC}"/>
    <cellStyle name="Normal 10 4 4 2 2 2" xfId="29211" xr:uid="{0117A776-8209-429E-B511-2166081CE8C5}"/>
    <cellStyle name="Normal 10 4 4 2 2 3" xfId="19598" xr:uid="{758C5FCF-8A69-40A6-A8FC-9F17C6AFC487}"/>
    <cellStyle name="Normal 10 4 4 2 3" xfId="12051" xr:uid="{0CB694A1-516B-435E-8AD8-D7D9EEE10627}"/>
    <cellStyle name="Normal 10 4 4 2 3 2" xfId="22431" xr:uid="{1F5E7C9E-7277-4887-8E27-6B294F10874B}"/>
    <cellStyle name="Normal 10 4 4 2 4" xfId="24843" xr:uid="{448F5F0F-3DCC-4A78-870C-B32C436A8893}"/>
    <cellStyle name="Normal 10 4 4 2 5" xfId="16765" xr:uid="{214A2348-DC70-4C8D-A503-8F33E34207FB}"/>
    <cellStyle name="Normal 10 4 4 3" xfId="4999" xr:uid="{4EC831B8-43EE-4E74-BE6D-34012E779941}"/>
    <cellStyle name="Normal 10 4 4 3 2" xfId="26611" xr:uid="{F2478B7F-F2C5-4DAB-B8D5-13B59E8F8C2C}"/>
    <cellStyle name="Normal 10 4 4 3 3" xfId="14294" xr:uid="{4BD185A4-710F-4A33-93A6-B29A09C48BC3}"/>
    <cellStyle name="Normal 10 4 4 4" xfId="6747" xr:uid="{ACF83967-AFFD-4259-B641-CDF2E52DB754}"/>
    <cellStyle name="Normal 10 4 4 4 2" xfId="17127" xr:uid="{B3998039-080B-449A-8BB8-E6DFB21D490A}"/>
    <cellStyle name="Normal 10 4 4 5" xfId="9580" xr:uid="{0315C2AD-26DD-44A0-BC81-2138529DB183}"/>
    <cellStyle name="Normal 10 4 4 5 2" xfId="19960" xr:uid="{D93830F2-A53A-48E8-9C81-32A1C026D838}"/>
    <cellStyle name="Normal 10 4 4 6" xfId="22690" xr:uid="{05A5BCF4-7269-4638-ADA4-BCC60A0C206E}"/>
    <cellStyle name="Normal 10 4 4 7" xfId="13664" xr:uid="{CD3F9ABD-7191-4096-9CF6-ECB8A76C26A1}"/>
    <cellStyle name="Normal 10 4 5" xfId="2891" xr:uid="{00000000-0005-0000-0000-00003E030000}"/>
    <cellStyle name="Normal 10 4 5 2" xfId="6077" xr:uid="{EE912FDA-3587-4907-B455-C7712AB88464}"/>
    <cellStyle name="Normal 10 4 5 2 2" xfId="24997" xr:uid="{F76EBA85-BD92-4A09-B34F-0106A2D1DA3C}"/>
    <cellStyle name="Normal 10 4 5 2 3" xfId="26002" xr:uid="{B764BD81-9438-4D8D-92F1-EB1BB9AF4B44}"/>
    <cellStyle name="Normal 10 4 5 2 4" xfId="15555" xr:uid="{D06332D8-C06B-43DF-BF3F-83CBA4628405}"/>
    <cellStyle name="Normal 10 4 5 3" xfId="8008" xr:uid="{CE8C9C37-020C-4A8B-94F1-20CBF2F8BF50}"/>
    <cellStyle name="Normal 10 4 5 3 2" xfId="27916" xr:uid="{840F7BC9-A550-48E0-B7AE-996D58D5931E}"/>
    <cellStyle name="Normal 10 4 5 3 3" xfId="18388" xr:uid="{123E7895-5FD6-4BD2-B883-866B21142F08}"/>
    <cellStyle name="Normal 10 4 5 4" xfId="10841" xr:uid="{6270DEFA-E90F-4669-AEEE-BABC43DA7B6F}"/>
    <cellStyle name="Normal 10 4 5 4 2" xfId="21221" xr:uid="{7F47293F-5670-4749-A092-33C076919B41}"/>
    <cellStyle name="Normal 10 4 5 5" xfId="23792" xr:uid="{358142E0-908E-4AAE-B622-B79C6883EFF6}"/>
    <cellStyle name="Normal 10 4 5 6" xfId="13393" xr:uid="{F7E2404C-B0F7-4039-9E3C-735C7B365134}"/>
    <cellStyle name="Normal 10 4 6" xfId="2458" xr:uid="{00000000-0005-0000-0000-00003F030000}"/>
    <cellStyle name="Normal 10 4 6 2" xfId="5750" xr:uid="{0F23FB93-E217-41B5-ABF7-350F5ACA6F09}"/>
    <cellStyle name="Normal 10 4 6 2 2" xfId="28043" xr:uid="{8F6684C6-94DC-4FB6-B196-01445336A2BA}"/>
    <cellStyle name="Normal 10 4 6 2 3" xfId="15130" xr:uid="{2DF106B1-9B11-4BE2-B006-712D322DCFB7}"/>
    <cellStyle name="Normal 10 4 6 3" xfId="7583" xr:uid="{82E8652B-3E60-4EBE-B46C-ADDBB56DA047}"/>
    <cellStyle name="Normal 10 4 6 3 2" xfId="17963" xr:uid="{436F72D8-A605-401A-908A-B0DBEA597B52}"/>
    <cellStyle name="Normal 10 4 6 4" xfId="10416" xr:uid="{A0533D02-5157-40E1-A203-2FECB84DE265}"/>
    <cellStyle name="Normal 10 4 6 4 2" xfId="20796" xr:uid="{79DB107B-E074-4A46-805C-95DF99F83734}"/>
    <cellStyle name="Normal 10 4 6 5" xfId="24671" xr:uid="{3D96A320-90F3-41AB-B2A1-89FF4A0B9F65}"/>
    <cellStyle name="Normal 10 4 6 6" xfId="12846" xr:uid="{08DCF182-B7AD-4771-9695-0E35C8C1E668}"/>
    <cellStyle name="Normal 10 4 7" xfId="2212" xr:uid="{00000000-0005-0000-0000-000033030000}"/>
    <cellStyle name="Normal 10 4 7 2" xfId="7339" xr:uid="{BE331FC6-BE1F-4BA6-AB16-71F52CB804EC}"/>
    <cellStyle name="Normal 10 4 7 2 2" xfId="17719" xr:uid="{0871289B-5172-4539-A590-E8E25D2E3C85}"/>
    <cellStyle name="Normal 10 4 7 3" xfId="10172" xr:uid="{E60D71B5-629D-4C19-AE8A-9AB81C5D8AD5}"/>
    <cellStyle name="Normal 10 4 7 3 2" xfId="20552" xr:uid="{FDCD28BB-B3A4-4792-9841-DCC21490CF0B}"/>
    <cellStyle name="Normal 10 4 7 4" xfId="23794" xr:uid="{3E0EE174-F350-44F2-9E95-FE2DB17BBCFF}"/>
    <cellStyle name="Normal 10 4 7 5" xfId="14886" xr:uid="{71D0AC05-FEF8-4414-B6D8-72B294B5EF98}"/>
    <cellStyle name="Normal 10 4 8" xfId="3906" xr:uid="{E3CE3152-8EE9-4765-97AE-16B5954DFA2E}"/>
    <cellStyle name="Normal 10 4 8 2" xfId="8738" xr:uid="{FBF29ED0-88FE-4D24-B021-2C77A98FAD44}"/>
    <cellStyle name="Normal 10 4 8 2 2" xfId="19118" xr:uid="{8E9E50EC-59FF-49B7-8FA7-842DC8E7714B}"/>
    <cellStyle name="Normal 10 4 8 3" xfId="11571" xr:uid="{94E00386-5F15-48F7-A089-4B70EBC6EC14}"/>
    <cellStyle name="Normal 10 4 8 3 2" xfId="21951" xr:uid="{22A81BC2-86F5-4CA8-B327-6A8EB93F4376}"/>
    <cellStyle name="Normal 10 4 8 4" xfId="16285" xr:uid="{B590C8A2-F06D-459F-9E43-58AD1DF85E43}"/>
    <cellStyle name="Normal 10 4 9" xfId="4995" xr:uid="{40C4E1E8-B710-44B3-B4BB-CE66911A92FA}"/>
    <cellStyle name="Normal 10 4 9 2" xfId="14290" xr:uid="{149E8972-AEFC-4542-8FFD-BE8B167B9E89}"/>
    <cellStyle name="Normal 10 5" xfId="641" xr:uid="{00000000-0005-0000-0000-00002D040000}"/>
    <cellStyle name="Normal 10 5 10" xfId="9581" xr:uid="{3D2B9324-A82E-4310-BA59-5AAAC4517DA5}"/>
    <cellStyle name="Normal 10 5 10 2" xfId="19961" xr:uid="{2A62569E-31BE-42E9-8263-EB5CA8F29318}"/>
    <cellStyle name="Normal 10 5 11" xfId="22741" xr:uid="{02FDCA8D-FC0E-421D-8178-10DA43CB3C64}"/>
    <cellStyle name="Normal 10 5 12" xfId="12538" xr:uid="{3E9093EA-65F2-4765-9D30-4458D25DA0AC}"/>
    <cellStyle name="Normal 10 5 2" xfId="642" xr:uid="{00000000-0005-0000-0000-00002E040000}"/>
    <cellStyle name="Normal 10 5 2 2" xfId="643" xr:uid="{00000000-0005-0000-0000-00002F040000}"/>
    <cellStyle name="Normal 10 5 2 2 2" xfId="5002" xr:uid="{13D49CC8-AF93-4DCC-BD3F-FEAC19EECBB2}"/>
    <cellStyle name="Normal 10 5 2 2 2 2" xfId="24668" xr:uid="{BB52119C-4708-4E9D-B6D8-6144069A5569}"/>
    <cellStyle name="Normal 10 5 2 2 2 3" xfId="26413" xr:uid="{4B6F5A75-3F2A-4C3B-A9D7-7C32620B3E88}"/>
    <cellStyle name="Normal 10 5 2 2 2 4" xfId="14297" xr:uid="{6A7D45E9-B50D-49D4-9206-BF6526123D9A}"/>
    <cellStyle name="Normal 10 5 2 2 3" xfId="6750" xr:uid="{1E5737D2-CB2F-4760-B114-DEA854BDCBAF}"/>
    <cellStyle name="Normal 10 5 2 2 3 2" xfId="27556" xr:uid="{DAD4E840-AE7B-4604-88DE-1DA4F46BC69D}"/>
    <cellStyle name="Normal 10 5 2 2 3 3" xfId="28230" xr:uid="{3903B8F2-BFE6-4927-92BC-837A5CA78D6C}"/>
    <cellStyle name="Normal 10 5 2 2 3 4" xfId="17130" xr:uid="{F1F2EFC7-890A-42A4-8F8F-1B2CDB6CC3EC}"/>
    <cellStyle name="Normal 10 5 2 2 4" xfId="9583" xr:uid="{CAD3B168-4B51-4F45-A4A6-B0EF52358EEC}"/>
    <cellStyle name="Normal 10 5 2 2 4 2" xfId="29361" xr:uid="{A58EEC2B-C5A6-4934-828C-ACC0AFE19E0D}"/>
    <cellStyle name="Normal 10 5 2 2 4 3" xfId="19963" xr:uid="{F3835EC0-EA80-433B-9448-5E8DA8E2DE32}"/>
    <cellStyle name="Normal 10 5 2 2 5" xfId="24432" xr:uid="{F7137F87-C20B-4970-8EB6-9521C484C005}"/>
    <cellStyle name="Normal 10 5 2 2 6" xfId="13665" xr:uid="{96944166-BF2D-4EC8-AF70-F2B3AC679B41}"/>
    <cellStyle name="Normal 10 5 2 3" xfId="2709" xr:uid="{00000000-0005-0000-0000-000043030000}"/>
    <cellStyle name="Normal 10 5 2 3 2" xfId="5927" xr:uid="{772520A7-40DF-45D0-9E4E-FD7AF4BB6A20}"/>
    <cellStyle name="Normal 10 5 2 3 2 2" xfId="27374" xr:uid="{7A3A82BE-EB4F-476B-B6FD-7DF6A1D7563E}"/>
    <cellStyle name="Normal 10 5 2 3 2 3" xfId="15380" xr:uid="{7C1A99EC-7531-413E-B4BB-B21DCD684756}"/>
    <cellStyle name="Normal 10 5 2 3 3" xfId="7833" xr:uid="{805BA3C6-0E3E-41ED-A52D-7F9F85B1D98D}"/>
    <cellStyle name="Normal 10 5 2 3 3 2" xfId="18213" xr:uid="{917B624F-01F8-4CA3-A25A-91E857DFFD2F}"/>
    <cellStyle name="Normal 10 5 2 3 4" xfId="10666" xr:uid="{9FAF3AC9-C2DE-40F2-9886-9CD6589B79B0}"/>
    <cellStyle name="Normal 10 5 2 3 4 2" xfId="21046" xr:uid="{82B45561-8EBB-40BF-92C0-375D1B890D86}"/>
    <cellStyle name="Normal 10 5 2 3 5" xfId="23284" xr:uid="{6A6ACFC4-79D8-40A9-B65B-0910BE26AEF2}"/>
    <cellStyle name="Normal 10 5 2 3 6" xfId="13131" xr:uid="{681CAA0D-E8B8-49BA-B0B3-28EF143CAD39}"/>
    <cellStyle name="Normal 10 5 2 4" xfId="4148" xr:uid="{4C14400C-E34E-4C01-8887-3A8C6B63E03D}"/>
    <cellStyle name="Normal 10 5 2 4 2" xfId="8920" xr:uid="{4C48EBA9-F59B-44C9-A24D-4C314E207F08}"/>
    <cellStyle name="Normal 10 5 2 4 2 2" xfId="29019" xr:uid="{850F509F-AFB1-43C9-A790-A6106DBEC02C}"/>
    <cellStyle name="Normal 10 5 2 4 2 3" xfId="19300" xr:uid="{DDEA77CE-47E8-4C55-B8CA-A51C47F69F9B}"/>
    <cellStyle name="Normal 10 5 2 4 3" xfId="11753" xr:uid="{8A2BC8F2-81EF-4856-B76C-10D0DB1454DD}"/>
    <cellStyle name="Normal 10 5 2 4 3 2" xfId="22133" xr:uid="{E7DDCA76-C229-4331-8EAB-786FA0788B6F}"/>
    <cellStyle name="Normal 10 5 2 4 4" xfId="24228" xr:uid="{9CBC4316-7037-4C1A-BDDA-46CE9450F7A3}"/>
    <cellStyle name="Normal 10 5 2 4 5" xfId="16467" xr:uid="{506FDB89-9F30-4141-8870-1C8528927F5A}"/>
    <cellStyle name="Normal 10 5 2 5" xfId="5001" xr:uid="{E18094E2-C432-45DE-95D6-D948243380F5}"/>
    <cellStyle name="Normal 10 5 2 5 2" xfId="27227" xr:uid="{6371D496-E745-437C-B631-0188C249A7EB}"/>
    <cellStyle name="Normal 10 5 2 5 3" xfId="14296" xr:uid="{51A22F7E-012E-46DF-8F82-3FEC58DCF068}"/>
    <cellStyle name="Normal 10 5 2 6" xfId="6749" xr:uid="{2A293268-34C3-48B4-9B72-611DF3FD6758}"/>
    <cellStyle name="Normal 10 5 2 6 2" xfId="17129" xr:uid="{F5AF693C-6D25-4EB1-80B9-1AED14FDC168}"/>
    <cellStyle name="Normal 10 5 2 7" xfId="9582" xr:uid="{80B9C11C-C180-499F-94BA-C2393C403DCA}"/>
    <cellStyle name="Normal 10 5 2 7 2" xfId="19962" xr:uid="{50467DCE-313E-4E47-9BF5-3DD2E127CD9A}"/>
    <cellStyle name="Normal 10 5 2 8" xfId="24849" xr:uid="{090F4E05-A381-40D4-83E2-B26A823EB859}"/>
    <cellStyle name="Normal 10 5 2 9" xfId="12696" xr:uid="{1183FED9-4BD0-4E2F-B2A2-2A128B767239}"/>
    <cellStyle name="Normal 10 5 3" xfId="644" xr:uid="{00000000-0005-0000-0000-000030040000}"/>
    <cellStyle name="Normal 10 5 3 2" xfId="4447" xr:uid="{0A89EA51-063E-43AC-A1E7-E9682E1A5497}"/>
    <cellStyle name="Normal 10 5 3 2 2" xfId="9219" xr:uid="{BEC788BE-A140-47A0-B3F9-6E478422E98D}"/>
    <cellStyle name="Normal 10 5 3 2 2 2" xfId="29212" xr:uid="{DABD82A6-5D8A-4CD2-A5BA-EA9936FF7A45}"/>
    <cellStyle name="Normal 10 5 3 2 2 3" xfId="19599" xr:uid="{1516450A-92D9-4C04-A5EF-E0289F31968B}"/>
    <cellStyle name="Normal 10 5 3 2 3" xfId="12052" xr:uid="{450FDA87-BE48-4598-9290-D9138991DE06}"/>
    <cellStyle name="Normal 10 5 3 2 3 2" xfId="22432" xr:uid="{BC9E09BB-F40E-48A8-BF2D-26B7FBEB0079}"/>
    <cellStyle name="Normal 10 5 3 2 4" xfId="23608" xr:uid="{E0D3A3F8-EB89-463E-A537-660C646B716F}"/>
    <cellStyle name="Normal 10 5 3 2 5" xfId="16766" xr:uid="{A73D3805-4815-48AE-91F3-8E8A74EFB2F3}"/>
    <cellStyle name="Normal 10 5 3 3" xfId="5003" xr:uid="{2370935C-0FC5-43A0-B006-381702E8725C}"/>
    <cellStyle name="Normal 10 5 3 3 2" xfId="25809" xr:uid="{D470DAD1-5445-4CFC-8A2E-461D6B61F8AB}"/>
    <cellStyle name="Normal 10 5 3 3 3" xfId="27072" xr:uid="{B3BFE8E5-F51E-4A6E-A205-5A81DABFDB4F}"/>
    <cellStyle name="Normal 10 5 3 3 4" xfId="14298" xr:uid="{F97CC1F0-6D94-4297-99C7-E2005BFF54E9}"/>
    <cellStyle name="Normal 10 5 3 4" xfId="6751" xr:uid="{E7AB4243-2699-44EE-86F7-5E6A13B8BF80}"/>
    <cellStyle name="Normal 10 5 3 4 2" xfId="23554" xr:uid="{AECD84E2-8C9B-4A09-845D-7B4BAC66D262}"/>
    <cellStyle name="Normal 10 5 3 4 3" xfId="25864" xr:uid="{967A894D-8409-42A0-9782-D490A7D8F21F}"/>
    <cellStyle name="Normal 10 5 3 4 4" xfId="17131" xr:uid="{0CD599A4-10FD-4AA5-B6CC-D23A883806A2}"/>
    <cellStyle name="Normal 10 5 3 5" xfId="9584" xr:uid="{C2C14DB3-8908-4AE5-9D05-EE391474FF2A}"/>
    <cellStyle name="Normal 10 5 3 5 2" xfId="29362" xr:uid="{E48737DB-D702-4530-90D0-CED34E2AC31F}"/>
    <cellStyle name="Normal 10 5 3 5 3" xfId="19964" xr:uid="{57DC1D03-C575-4F1F-B700-D45B4650807B}"/>
    <cellStyle name="Normal 10 5 3 6" xfId="22957" xr:uid="{8E3ADA48-1E77-4039-A3ED-B3239EEBB099}"/>
    <cellStyle name="Normal 10 5 3 7" xfId="13666" xr:uid="{F7C40710-1C7D-4DD7-9825-22D0FC919B80}"/>
    <cellStyle name="Normal 10 5 4" xfId="645" xr:uid="{00000000-0005-0000-0000-000031040000}"/>
    <cellStyle name="Normal 10 5 4 2" xfId="5004" xr:uid="{4342FE0B-AA8F-4CEF-8AD1-7F6AF0BAB1FB}"/>
    <cellStyle name="Normal 10 5 4 2 2" xfId="24353" xr:uid="{A6E43774-BD8C-4352-9908-2DD351546716}"/>
    <cellStyle name="Normal 10 5 4 2 3" xfId="28075" xr:uid="{1B7574FF-4C54-4A95-BA18-173F16F58F3C}"/>
    <cellStyle name="Normal 10 5 4 2 4" xfId="14299" xr:uid="{CA8685CF-F32A-49BA-A644-620267EB76E8}"/>
    <cellStyle name="Normal 10 5 4 3" xfId="6752" xr:uid="{8B908391-30BF-46C0-AA2C-C0D141E31238}"/>
    <cellStyle name="Normal 10 5 4 3 2" xfId="27125" xr:uid="{3F3BF598-F57C-483C-99A5-D3D11EB02E14}"/>
    <cellStyle name="Normal 10 5 4 3 3" xfId="17132" xr:uid="{873FA108-CC8F-47ED-A58C-0134C2E980E2}"/>
    <cellStyle name="Normal 10 5 4 4" xfId="9585" xr:uid="{1E2FBCC0-D82F-4FC5-8A20-6B8C1DB5846F}"/>
    <cellStyle name="Normal 10 5 4 4 2" xfId="19965" xr:uid="{3CD86438-3BE1-48B8-8F94-F0338F604759}"/>
    <cellStyle name="Normal 10 5 4 5" xfId="24982" xr:uid="{4E7198E2-82D7-4B8A-9BC2-CBA7836F1157}"/>
    <cellStyle name="Normal 10 5 4 6" xfId="13394" xr:uid="{7D5D3E02-3D43-4193-B040-52D83F08A6FC}"/>
    <cellStyle name="Normal 10 5 5" xfId="2518" xr:uid="{00000000-0005-0000-0000-000046030000}"/>
    <cellStyle name="Normal 10 5 5 2" xfId="5796" xr:uid="{BBA602D0-A568-4ACB-A67E-F91E93CC6FB9}"/>
    <cellStyle name="Normal 10 5 5 2 2" xfId="27273" xr:uid="{0B555C7B-8EB6-444C-87A4-233D442D0B8D}"/>
    <cellStyle name="Normal 10 5 5 2 3" xfId="15190" xr:uid="{AEB8587F-0FDA-4BC6-9D25-F9DCC8287AB3}"/>
    <cellStyle name="Normal 10 5 5 3" xfId="7643" xr:uid="{2258F18E-951D-40CC-939D-CC1294766736}"/>
    <cellStyle name="Normal 10 5 5 3 2" xfId="18023" xr:uid="{06AFD005-437F-4727-BAE7-1B77907A3A1E}"/>
    <cellStyle name="Normal 10 5 5 4" xfId="10476" xr:uid="{A582D02C-1155-4180-AF05-3E13FA4C7CF6}"/>
    <cellStyle name="Normal 10 5 5 4 2" xfId="20856" xr:uid="{876FD3E6-5094-4C04-8674-5EC01CA7F588}"/>
    <cellStyle name="Normal 10 5 5 5" xfId="22699" xr:uid="{C02C73A9-6AA3-4D62-9381-1FD4F2BFB20C}"/>
    <cellStyle name="Normal 10 5 5 6" xfId="12906" xr:uid="{35683F76-71DE-490F-88CF-96BBEFF827C0}"/>
    <cellStyle name="Normal 10 5 6" xfId="2306" xr:uid="{00000000-0005-0000-0000-000040030000}"/>
    <cellStyle name="Normal 10 5 6 2" xfId="7433" xr:uid="{FC3D809D-CE2E-4EF5-857E-C0DCF26C42B7}"/>
    <cellStyle name="Normal 10 5 6 2 2" xfId="28730" xr:uid="{5C524D39-9C2B-4775-B9F3-C1B576EC8853}"/>
    <cellStyle name="Normal 10 5 6 2 3" xfId="17813" xr:uid="{210D17FB-841F-4727-85E3-5FE3FCC4ADD0}"/>
    <cellStyle name="Normal 10 5 6 3" xfId="10266" xr:uid="{D7731DE1-1F39-414E-94E8-F93ADE22AD36}"/>
    <cellStyle name="Normal 10 5 6 3 2" xfId="20646" xr:uid="{6AB2DD84-FC1E-4FCE-9A41-8AEC43B77AAB}"/>
    <cellStyle name="Normal 10 5 6 4" xfId="23215" xr:uid="{76D85C28-61AE-4219-984D-F64C2F08EF9D}"/>
    <cellStyle name="Normal 10 5 6 5" xfId="14980" xr:uid="{C73A3F77-5F9B-499C-99C1-C10AACA792FB}"/>
    <cellStyle name="Normal 10 5 7" xfId="3907" xr:uid="{8F1ECAB9-B2D0-4C66-A8C8-D8DB6AE70677}"/>
    <cellStyle name="Normal 10 5 7 2" xfId="8739" xr:uid="{3B338859-2BB7-4162-AFF2-8CE799F2D2F0}"/>
    <cellStyle name="Normal 10 5 7 2 2" xfId="19119" xr:uid="{1B97DD6F-C6DE-4CAA-9607-CC5F4AB82DA6}"/>
    <cellStyle name="Normal 10 5 7 3" xfId="11572" xr:uid="{3774D303-F796-402A-B72D-4E421037825C}"/>
    <cellStyle name="Normal 10 5 7 3 2" xfId="21952" xr:uid="{74694248-7D61-4DFB-9E54-39B70FA0DFA2}"/>
    <cellStyle name="Normal 10 5 7 4" xfId="27266" xr:uid="{80689584-B09C-4DBC-87BF-32AC6A054E81}"/>
    <cellStyle name="Normal 10 5 7 5" xfId="16286" xr:uid="{6C2AA31C-BC46-426A-BCD1-F32302E9D9C0}"/>
    <cellStyle name="Normal 10 5 8" xfId="5000" xr:uid="{E8BB7741-C876-45CA-BF01-E4DE7743D2A4}"/>
    <cellStyle name="Normal 10 5 8 2" xfId="14295" xr:uid="{BF531C93-9C84-44B1-B904-F3017FB86359}"/>
    <cellStyle name="Normal 10 5 9" xfId="6748" xr:uid="{60DF6826-08A1-4306-AFE5-63AAD1DDEB6D}"/>
    <cellStyle name="Normal 10 5 9 2" xfId="17128" xr:uid="{E47FA28B-42D9-4FDB-980B-CAB964F7C739}"/>
    <cellStyle name="Normal 10 6" xfId="646" xr:uid="{00000000-0005-0000-0000-000032040000}"/>
    <cellStyle name="Normal 10 6 10" xfId="9586" xr:uid="{BF9B7503-A44F-4390-8711-F07ABCCD2540}"/>
    <cellStyle name="Normal 10 6 10 2" xfId="19966" xr:uid="{8D28974B-C0A7-4A9A-9372-EF4CD004BAA0}"/>
    <cellStyle name="Normal 10 6 11" xfId="22726" xr:uid="{5324FDD6-CA57-4197-9D3A-497320850AF3}"/>
    <cellStyle name="Normal 10 6 12" xfId="12539" xr:uid="{920E345F-4955-448A-AE07-68A5F8ACB112}"/>
    <cellStyle name="Normal 10 6 2" xfId="647" xr:uid="{00000000-0005-0000-0000-000033040000}"/>
    <cellStyle name="Normal 10 6 2 2" xfId="648" xr:uid="{00000000-0005-0000-0000-000034040000}"/>
    <cellStyle name="Normal 10 6 2 2 2" xfId="5007" xr:uid="{39B56996-BACF-4C65-A039-1E7FA06B282E}"/>
    <cellStyle name="Normal 10 6 2 2 2 2" xfId="23703" xr:uid="{FA70729C-931C-4F65-90D9-27DCECD14F7E}"/>
    <cellStyle name="Normal 10 6 2 2 2 3" xfId="26249" xr:uid="{5EE40F8D-F9A4-4B99-822E-0104FF14354B}"/>
    <cellStyle name="Normal 10 6 2 2 2 4" xfId="14302" xr:uid="{10A92140-0D30-4480-BE1A-B6DC52AB4AE1}"/>
    <cellStyle name="Normal 10 6 2 2 3" xfId="6755" xr:uid="{A3F6FFA8-BCE9-488B-9DAC-B79C01361B55}"/>
    <cellStyle name="Normal 10 6 2 2 3 2" xfId="27558" xr:uid="{110C6E9B-7D3A-4776-8589-104B17B83A69}"/>
    <cellStyle name="Normal 10 6 2 2 3 3" xfId="26633" xr:uid="{F8DD828C-3596-4401-950D-AEDD6C57E035}"/>
    <cellStyle name="Normal 10 6 2 2 3 4" xfId="17135" xr:uid="{8F5C6642-B6A5-4231-A1E7-37158AF94102}"/>
    <cellStyle name="Normal 10 6 2 2 4" xfId="9588" xr:uid="{305A9460-1FB6-4B41-8A6E-1AAE76A5C45A}"/>
    <cellStyle name="Normal 10 6 2 2 4 2" xfId="29363" xr:uid="{61129D0B-387D-43DF-A959-20681714EEBD}"/>
    <cellStyle name="Normal 10 6 2 2 4 3" xfId="19968" xr:uid="{77C006B7-64F7-4BAE-AB5B-40567A449837}"/>
    <cellStyle name="Normal 10 6 2 2 5" xfId="23511" xr:uid="{1B56C959-4940-425F-953A-BE4766795580}"/>
    <cellStyle name="Normal 10 6 2 2 6" xfId="13667" xr:uid="{19F67F96-623F-4268-81C2-6B6E4B910625}"/>
    <cellStyle name="Normal 10 6 2 3" xfId="2710" xr:uid="{00000000-0005-0000-0000-00004A030000}"/>
    <cellStyle name="Normal 10 6 2 3 2" xfId="5928" xr:uid="{5982D64B-25C3-4AA1-B3A0-5D662BD0F663}"/>
    <cellStyle name="Normal 10 6 2 3 2 2" xfId="27901" xr:uid="{7E953B40-9F92-4B00-85F0-A374002C4C29}"/>
    <cellStyle name="Normal 10 6 2 3 2 3" xfId="15381" xr:uid="{0CE8BE64-1BB4-466E-8F36-32925D194118}"/>
    <cellStyle name="Normal 10 6 2 3 3" xfId="7834" xr:uid="{E59735AA-3C3C-4813-AF49-F60A6B61A21D}"/>
    <cellStyle name="Normal 10 6 2 3 3 2" xfId="18214" xr:uid="{0DC37640-7389-4FC8-8837-844B7798AD45}"/>
    <cellStyle name="Normal 10 6 2 3 4" xfId="10667" xr:uid="{2E3654C4-1C74-4339-9077-F92F9F9760F7}"/>
    <cellStyle name="Normal 10 6 2 3 4 2" xfId="21047" xr:uid="{880B7BB3-86A3-475B-935A-15DA7BC57CF9}"/>
    <cellStyle name="Normal 10 6 2 3 5" xfId="25294" xr:uid="{95709B43-6BF3-48EB-A15D-1920011B77FD}"/>
    <cellStyle name="Normal 10 6 2 3 6" xfId="13132" xr:uid="{F97B7FDC-819B-42EA-A182-A16499E8E5BA}"/>
    <cellStyle name="Normal 10 6 2 4" xfId="4149" xr:uid="{EAC5EE57-A6D6-4D64-8CB4-5F4C05BE2785}"/>
    <cellStyle name="Normal 10 6 2 4 2" xfId="8921" xr:uid="{B5C4E55E-AC21-412A-98AF-BE94B7998617}"/>
    <cellStyle name="Normal 10 6 2 4 2 2" xfId="29020" xr:uid="{880A3DEA-76D8-4573-A4D0-5E4C9480521D}"/>
    <cellStyle name="Normal 10 6 2 4 2 3" xfId="19301" xr:uid="{DBBE1912-80A6-4A42-A3FC-441F30A86E8B}"/>
    <cellStyle name="Normal 10 6 2 4 3" xfId="11754" xr:uid="{8E1B8FA6-9491-4279-BC88-632B6882E82C}"/>
    <cellStyle name="Normal 10 6 2 4 3 2" xfId="22134" xr:uid="{FF12EACC-A967-47BE-BE98-85132AE840E3}"/>
    <cellStyle name="Normal 10 6 2 4 4" xfId="25068" xr:uid="{0E0762A2-528D-416B-9669-382F11E08718}"/>
    <cellStyle name="Normal 10 6 2 4 5" xfId="16468" xr:uid="{DE694583-FED0-46AA-85CF-E78DF760D596}"/>
    <cellStyle name="Normal 10 6 2 5" xfId="5006" xr:uid="{DF1F6823-25E7-4F05-B57E-1EB8AA24D56D}"/>
    <cellStyle name="Normal 10 6 2 5 2" xfId="26551" xr:uid="{A0F6A9B4-5712-4C48-BDE6-DCD858684072}"/>
    <cellStyle name="Normal 10 6 2 5 3" xfId="14301" xr:uid="{84ACA945-8CE1-4B7E-82F0-C166E3A49B8C}"/>
    <cellStyle name="Normal 10 6 2 6" xfId="6754" xr:uid="{9F471B51-AA82-43BA-A861-84BE83FCD1DC}"/>
    <cellStyle name="Normal 10 6 2 6 2" xfId="17134" xr:uid="{A8ED8A8A-D036-48DD-ABBA-ED8B778C2FE3}"/>
    <cellStyle name="Normal 10 6 2 7" xfId="9587" xr:uid="{25BBE8C9-962D-48BE-A0BD-CF2937216FEC}"/>
    <cellStyle name="Normal 10 6 2 7 2" xfId="19967" xr:uid="{BDC739E1-E4E4-4E6B-A607-0B284BF6181C}"/>
    <cellStyle name="Normal 10 6 2 8" xfId="24088" xr:uid="{A2D4E8B2-D1DA-4754-A7F5-B003BAD84636}"/>
    <cellStyle name="Normal 10 6 2 9" xfId="12697" xr:uid="{34815816-84EF-47F5-8A53-5BDEE672354A}"/>
    <cellStyle name="Normal 10 6 3" xfId="649" xr:uid="{00000000-0005-0000-0000-000035040000}"/>
    <cellStyle name="Normal 10 6 3 2" xfId="4448" xr:uid="{F34BD96A-DB02-481B-9106-BFF9E529D8D4}"/>
    <cellStyle name="Normal 10 6 3 2 2" xfId="9220" xr:uid="{B885A5E0-403D-44AF-9BE1-09DAF86C44C0}"/>
    <cellStyle name="Normal 10 6 3 2 2 2" xfId="29213" xr:uid="{C1E3D8E8-BE48-47A5-B322-D45967D645FE}"/>
    <cellStyle name="Normal 10 6 3 2 2 3" xfId="19600" xr:uid="{16BA06DF-F5B4-43E4-AB90-6062B7824A70}"/>
    <cellStyle name="Normal 10 6 3 2 3" xfId="12053" xr:uid="{9CE428CC-3F08-4A0B-AB7D-6EAE5E11E180}"/>
    <cellStyle name="Normal 10 6 3 2 3 2" xfId="22433" xr:uid="{8D085CAC-80A9-49FB-962B-432B8CE290D6}"/>
    <cellStyle name="Normal 10 6 3 2 4" xfId="24863" xr:uid="{B3055D71-81D0-437D-9D41-F2836BE07C9E}"/>
    <cellStyle name="Normal 10 6 3 2 5" xfId="16767" xr:uid="{4A766B7B-E0F0-456B-A7A7-B6061B2E056F}"/>
    <cellStyle name="Normal 10 6 3 3" xfId="5008" xr:uid="{B637C1DD-301C-44F4-B7A7-79AD509BD66D}"/>
    <cellStyle name="Normal 10 6 3 3 2" xfId="26760" xr:uid="{0A587C40-267B-43F6-8529-3D992534D524}"/>
    <cellStyle name="Normal 10 6 3 3 3" xfId="26382" xr:uid="{8A39AC38-4960-4189-A4F2-FEA8F3F1D7E7}"/>
    <cellStyle name="Normal 10 6 3 3 4" xfId="14303" xr:uid="{6636712E-787F-45E7-B7CE-7C4B22CF90BB}"/>
    <cellStyle name="Normal 10 6 3 4" xfId="6756" xr:uid="{521F4715-30F3-450A-8E70-59A4C856F53B}"/>
    <cellStyle name="Normal 10 6 3 4 2" xfId="28493" xr:uid="{68D5B81F-06F9-4F91-8DA7-F99E5FB63E70}"/>
    <cellStyle name="Normal 10 6 3 4 3" xfId="27729" xr:uid="{A66326AE-615D-4899-9097-F01331D0DC14}"/>
    <cellStyle name="Normal 10 6 3 4 4" xfId="17136" xr:uid="{DFE05748-833C-49B5-8FC2-581C2F669F45}"/>
    <cellStyle name="Normal 10 6 3 5" xfId="9589" xr:uid="{9BEA53C0-A74E-473E-95EB-6E1EFC8E46DA}"/>
    <cellStyle name="Normal 10 6 3 5 2" xfId="29364" xr:uid="{1B00EA1A-C873-4984-AD72-859ACAA6BCF7}"/>
    <cellStyle name="Normal 10 6 3 5 3" xfId="19969" xr:uid="{C54DFF6E-8683-4C6A-AE25-D82FB9F4C314}"/>
    <cellStyle name="Normal 10 6 3 6" xfId="23752" xr:uid="{C3E94CB5-A5A2-47A9-A8D2-C9F20271064B}"/>
    <cellStyle name="Normal 10 6 3 7" xfId="13668" xr:uid="{431234E6-A6AB-4CDD-9650-3B70FE740AD1}"/>
    <cellStyle name="Normal 10 6 4" xfId="650" xr:uid="{00000000-0005-0000-0000-000036040000}"/>
    <cellStyle name="Normal 10 6 4 2" xfId="5009" xr:uid="{CDC7742B-7B1D-44B1-A6C7-1F7BF825D790}"/>
    <cellStyle name="Normal 10 6 4 2 2" xfId="25618" xr:uid="{90403AD1-87A2-4A06-B8D4-461532C87A2B}"/>
    <cellStyle name="Normal 10 6 4 2 3" xfId="26948" xr:uid="{8F25B05A-6692-41D6-AC10-02DF8228ABF7}"/>
    <cellStyle name="Normal 10 6 4 2 4" xfId="14304" xr:uid="{DE45C426-2429-44FA-BF31-64B37C6D2B76}"/>
    <cellStyle name="Normal 10 6 4 3" xfId="6757" xr:uid="{8DD2C49C-88CC-4D1E-9FC3-B3DB4EDF03DE}"/>
    <cellStyle name="Normal 10 6 4 3 2" xfId="27044" xr:uid="{29447C94-2B87-406A-A6EC-A96BA26D6005}"/>
    <cellStyle name="Normal 10 6 4 3 3" xfId="17137" xr:uid="{DA62D91E-8730-4317-BBDC-371015900A8A}"/>
    <cellStyle name="Normal 10 6 4 4" xfId="9590" xr:uid="{8D5F5DC9-0F6D-4E91-BB28-C2224301C004}"/>
    <cellStyle name="Normal 10 6 4 4 2" xfId="19970" xr:uid="{BDE4E12D-F3FD-40EB-ADC3-760BA283CA50}"/>
    <cellStyle name="Normal 10 6 4 5" xfId="23635" xr:uid="{EA37B6BC-5E00-4185-891A-4FC7F30E6DE9}"/>
    <cellStyle name="Normal 10 6 4 6" xfId="13395" xr:uid="{AE8005BD-9DD0-4DFB-9025-EA49D1ED0B05}"/>
    <cellStyle name="Normal 10 6 5" xfId="2581" xr:uid="{00000000-0005-0000-0000-00004D030000}"/>
    <cellStyle name="Normal 10 6 5 2" xfId="5846" xr:uid="{FE6DE163-301C-4795-9D06-4A5573B6961C}"/>
    <cellStyle name="Normal 10 6 5 2 2" xfId="26620" xr:uid="{3B123A76-95AA-4AF0-B4E8-68558BE41F55}"/>
    <cellStyle name="Normal 10 6 5 2 3" xfId="15253" xr:uid="{508EC014-028B-40B4-A293-3AE342E1137C}"/>
    <cellStyle name="Normal 10 6 5 3" xfId="7706" xr:uid="{03F66AF6-0F94-47D4-BCE0-E4F38834EC61}"/>
    <cellStyle name="Normal 10 6 5 3 2" xfId="18086" xr:uid="{09400E10-ADC3-428B-86CB-4AF8165E69E4}"/>
    <cellStyle name="Normal 10 6 5 4" xfId="10539" xr:uid="{86986A51-A91C-4172-AC43-10C674BD080F}"/>
    <cellStyle name="Normal 10 6 5 4 2" xfId="20919" xr:uid="{22F9676A-0A99-40C1-8725-F5A266751B24}"/>
    <cellStyle name="Normal 10 6 5 5" xfId="23403" xr:uid="{E89352E2-534E-475D-8CD3-48D0129E04DA}"/>
    <cellStyle name="Normal 10 6 5 6" xfId="12969" xr:uid="{D3105435-CF6A-4D95-9759-F0B25EEDE91F}"/>
    <cellStyle name="Normal 10 6 6" xfId="2307" xr:uid="{00000000-0005-0000-0000-000047030000}"/>
    <cellStyle name="Normal 10 6 6 2" xfId="7434" xr:uid="{F1276FE4-3F1A-44B8-B22D-1BCFFE76D63A}"/>
    <cellStyle name="Normal 10 6 6 2 2" xfId="26778" xr:uid="{B0BBD40A-C10E-4E20-8B65-20FF403BF4C4}"/>
    <cellStyle name="Normal 10 6 6 2 3" xfId="17814" xr:uid="{C074B1F8-18E2-4DEE-A23E-D7FDFD521CA2}"/>
    <cellStyle name="Normal 10 6 6 3" xfId="10267" xr:uid="{285AAFDB-F04D-43BE-9987-4E22A93AECB8}"/>
    <cellStyle name="Normal 10 6 6 3 2" xfId="20647" xr:uid="{B193B365-E63E-4F24-A47E-36330FBA0B4B}"/>
    <cellStyle name="Normal 10 6 6 4" xfId="24797" xr:uid="{9786D1C4-93E6-461A-BB9A-2F390036C635}"/>
    <cellStyle name="Normal 10 6 6 5" xfId="14981" xr:uid="{958DBBFA-20D9-4A0B-BE07-59CAABDC4B74}"/>
    <cellStyle name="Normal 10 6 7" xfId="3908" xr:uid="{A60CFB81-47FF-43EC-B87D-7B2942726973}"/>
    <cellStyle name="Normal 10 6 7 2" xfId="8740" xr:uid="{117CF4B0-DC20-439A-9C13-DE813CBE2479}"/>
    <cellStyle name="Normal 10 6 7 2 2" xfId="19120" xr:uid="{6D224E80-2EC9-4682-B730-A7D49657996C}"/>
    <cellStyle name="Normal 10 6 7 3" xfId="11573" xr:uid="{6E3979E6-29FC-4AD6-A1C8-A556A0047BFD}"/>
    <cellStyle name="Normal 10 6 7 3 2" xfId="21953" xr:uid="{0D3647C2-022A-4930-85A8-0685315DF9D0}"/>
    <cellStyle name="Normal 10 6 7 4" xfId="26978" xr:uid="{1AFC1FBA-F9D5-46EC-A43F-0046A8D48EC0}"/>
    <cellStyle name="Normal 10 6 7 5" xfId="16287" xr:uid="{946ACEF6-C366-4EA0-B9A2-DD5644EA8DD7}"/>
    <cellStyle name="Normal 10 6 8" xfId="5005" xr:uid="{CFAADE8E-03E3-433D-842C-3097079E60E5}"/>
    <cellStyle name="Normal 10 6 8 2" xfId="14300" xr:uid="{BD482CB5-9EAB-4853-B0E2-071175A9790D}"/>
    <cellStyle name="Normal 10 6 9" xfId="6753" xr:uid="{2058E728-6CCA-4E62-8143-E5BCB0205D8E}"/>
    <cellStyle name="Normal 10 6 9 2" xfId="17133" xr:uid="{FAA1640A-AFD2-4287-AD13-70DFDB6442C3}"/>
    <cellStyle name="Normal 10 7" xfId="651" xr:uid="{00000000-0005-0000-0000-000037040000}"/>
    <cellStyle name="Normal 10 7 10" xfId="12540" xr:uid="{F821FDA3-12BC-4518-8F28-E452748F667F}"/>
    <cellStyle name="Normal 10 7 2" xfId="652" xr:uid="{00000000-0005-0000-0000-000038040000}"/>
    <cellStyle name="Normal 10 7 2 2" xfId="2892" xr:uid="{00000000-0005-0000-0000-000050030000}"/>
    <cellStyle name="Normal 10 7 2 2 2" xfId="6078" xr:uid="{CC2ECD8F-407B-4927-ABEA-D40D40D24F66}"/>
    <cellStyle name="Normal 10 7 2 2 2 2" xfId="27281" xr:uid="{882C2F25-DCBF-4694-AA17-02BB48F7B57E}"/>
    <cellStyle name="Normal 10 7 2 2 2 3" xfId="26432" xr:uid="{DF87DB64-E865-49CB-9FDC-157286E0647D}"/>
    <cellStyle name="Normal 10 7 2 2 2 4" xfId="15556" xr:uid="{7EA5F5C9-C78D-415C-9D6F-9362545C0D7C}"/>
    <cellStyle name="Normal 10 7 2 2 3" xfId="8009" xr:uid="{94FA797D-4915-4A54-A568-7FEF5F6F8D40}"/>
    <cellStyle name="Normal 10 7 2 2 3 2" xfId="28450" xr:uid="{AEE86EF5-1F81-4D7C-8A04-C59592590F03}"/>
    <cellStyle name="Normal 10 7 2 2 3 3" xfId="18389" xr:uid="{228C6A02-AE5C-4173-A679-937E957CD907}"/>
    <cellStyle name="Normal 10 7 2 2 4" xfId="10842" xr:uid="{CF1B72B4-4A3F-4F90-A469-E1241D344A7F}"/>
    <cellStyle name="Normal 10 7 2 2 4 2" xfId="21222" xr:uid="{45CCC362-57C6-49C0-993A-DE7C70B0BADB}"/>
    <cellStyle name="Normal 10 7 2 2 5" xfId="24893" xr:uid="{57C54EAD-27D1-4A4D-9B91-6F36FCFB2DFE}"/>
    <cellStyle name="Normal 10 7 2 2 6" xfId="13396" xr:uid="{5FF3E50C-48B5-4A13-A404-BC06F6BFCA6D}"/>
    <cellStyle name="Normal 10 7 2 3" xfId="5011" xr:uid="{FBDBE7E8-6F8E-4593-9927-D38559C06384}"/>
    <cellStyle name="Normal 10 7 2 3 2" xfId="25201" xr:uid="{992B24E4-E892-44B1-90A3-931ACC9D3048}"/>
    <cellStyle name="Normal 10 7 2 3 3" xfId="28699" xr:uid="{90F417C6-03DE-4C3A-92A9-AC7D5FE1C73C}"/>
    <cellStyle name="Normal 10 7 2 3 4" xfId="14306" xr:uid="{0CF190E2-42DC-4B88-88DA-17A866438CF3}"/>
    <cellStyle name="Normal 10 7 2 4" xfId="6759" xr:uid="{A0459E73-A983-4DDF-9714-8E97BD05D5D6}"/>
    <cellStyle name="Normal 10 7 2 4 2" xfId="28297" xr:uid="{A292C127-3B59-4345-8BF7-9EC1B8D0DC4A}"/>
    <cellStyle name="Normal 10 7 2 4 3" xfId="27531" xr:uid="{EAD04638-6469-4367-8D06-21510AA38F8E}"/>
    <cellStyle name="Normal 10 7 2 4 4" xfId="17139" xr:uid="{558ABC0A-95E8-4546-9D32-71B526151466}"/>
    <cellStyle name="Normal 10 7 2 5" xfId="9592" xr:uid="{1784AC74-1DFC-4771-AE3E-D68ED207F8EE}"/>
    <cellStyle name="Normal 10 7 2 5 2" xfId="29365" xr:uid="{CF24331F-8507-4C5D-BFCC-1D3F38373ABE}"/>
    <cellStyle name="Normal 10 7 2 5 3" xfId="19972" xr:uid="{C3ECC58A-68DB-4012-A294-0326A38AC199}"/>
    <cellStyle name="Normal 10 7 2 6" xfId="22777" xr:uid="{B22A62FB-71E1-4CEA-8DA1-514420CD1381}"/>
    <cellStyle name="Normal 10 7 2 7" xfId="12698" xr:uid="{E4679F30-9D82-48AD-8C5B-CE3E86709B40}"/>
    <cellStyle name="Normal 10 7 3" xfId="653" xr:uid="{00000000-0005-0000-0000-000039040000}"/>
    <cellStyle name="Normal 10 7 3 2" xfId="5012" xr:uid="{C88D703C-81D9-4E77-A9D3-E3A21517C11B}"/>
    <cellStyle name="Normal 10 7 3 2 2" xfId="26637" xr:uid="{D73DE642-9C95-4957-8D2E-3DF02C734610}"/>
    <cellStyle name="Normal 10 7 3 2 3" xfId="26235" xr:uid="{638ADA3B-9727-4610-9F27-6A8251079301}"/>
    <cellStyle name="Normal 10 7 3 2 4" xfId="14307" xr:uid="{97DB6D93-0FB0-40C0-8035-803DA0B0EED5}"/>
    <cellStyle name="Normal 10 7 3 3" xfId="6760" xr:uid="{4E8E6403-062F-4D33-B367-EFB72E124076}"/>
    <cellStyle name="Normal 10 7 3 3 2" xfId="26746" xr:uid="{50992C7C-F8DB-4CD2-A1D6-F4DB4AA7DF31}"/>
    <cellStyle name="Normal 10 7 3 3 3" xfId="26567" xr:uid="{5EE0FC62-3A65-427E-BAF7-A25739160E17}"/>
    <cellStyle name="Normal 10 7 3 3 4" xfId="17140" xr:uid="{A8AA640D-8C7D-4575-AAFC-4DAADC06BCDA}"/>
    <cellStyle name="Normal 10 7 3 4" xfId="9593" xr:uid="{EE2FC9AD-A65D-4B9A-8732-6B708047D937}"/>
    <cellStyle name="Normal 10 7 3 4 2" xfId="29366" xr:uid="{32611AD5-F7BB-4BC4-BCB9-A2E09C46AC95}"/>
    <cellStyle name="Normal 10 7 3 4 3" xfId="19973" xr:uid="{2B1A8C81-742B-46B5-84AD-00923842F051}"/>
    <cellStyle name="Normal 10 7 3 5" xfId="22870" xr:uid="{4DDD050D-7732-43E9-90C4-007065CD737D}"/>
    <cellStyle name="Normal 10 7 3 6" xfId="13133" xr:uid="{5F5A99A5-EF3A-4D04-B501-071509441D16}"/>
    <cellStyle name="Normal 10 7 4" xfId="2308" xr:uid="{00000000-0005-0000-0000-00004E030000}"/>
    <cellStyle name="Normal 10 7 4 2" xfId="7435" xr:uid="{BAF217EA-ABDC-42D9-9E6F-41A7B7DE8930}"/>
    <cellStyle name="Normal 10 7 4 2 2" xfId="28146" xr:uid="{A559740B-61C2-4534-A1F4-8F727F634966}"/>
    <cellStyle name="Normal 10 7 4 2 3" xfId="17815" xr:uid="{AB56073A-238B-40AC-BFBA-98C82DDD024F}"/>
    <cellStyle name="Normal 10 7 4 3" xfId="10268" xr:uid="{DDDC7BD6-B3FE-46EE-9E13-DD6DB8618B71}"/>
    <cellStyle name="Normal 10 7 4 3 2" xfId="20648" xr:uid="{C96C7EF9-3262-4674-BF86-7BD8EC2521DD}"/>
    <cellStyle name="Normal 10 7 4 4" xfId="23389" xr:uid="{458D4371-4EFE-4C1D-832F-9A8A629CD593}"/>
    <cellStyle name="Normal 10 7 4 5" xfId="14982" xr:uid="{B299F396-D6F3-4F44-804C-772EFBD69A4E}"/>
    <cellStyle name="Normal 10 7 5" xfId="3909" xr:uid="{61C603DD-50F2-47B0-BCA8-B5EB6B4B49E1}"/>
    <cellStyle name="Normal 10 7 5 2" xfId="8741" xr:uid="{B49ABC57-6C3A-4AA0-B697-397F7ABD4B90}"/>
    <cellStyle name="Normal 10 7 5 2 2" xfId="28969" xr:uid="{ECD4C1E9-2E16-4E43-BC25-666E2AB156C1}"/>
    <cellStyle name="Normal 10 7 5 2 3" xfId="19121" xr:uid="{17C24AE6-B0A5-4521-86AC-96BAD9EAE656}"/>
    <cellStyle name="Normal 10 7 5 3" xfId="11574" xr:uid="{C81BDC82-E733-4F9D-938D-25440A8EEDD4}"/>
    <cellStyle name="Normal 10 7 5 3 2" xfId="21954" xr:uid="{DE0AD418-101F-4343-93B5-357FED240FAF}"/>
    <cellStyle name="Normal 10 7 5 4" xfId="25689" xr:uid="{DA66FF33-3ED4-4FF5-884F-8E76CA287F4D}"/>
    <cellStyle name="Normal 10 7 5 5" xfId="16288" xr:uid="{3A0456F9-E35C-4571-BD66-61535D499AF1}"/>
    <cellStyle name="Normal 10 7 6" xfId="5010" xr:uid="{85677112-D774-4197-804C-C7161A506172}"/>
    <cellStyle name="Normal 10 7 6 2" xfId="26308" xr:uid="{7EF06433-0338-44F1-A066-86EA325F5537}"/>
    <cellStyle name="Normal 10 7 6 3" xfId="27161" xr:uid="{EAE7A6D8-C933-46E4-B21C-514D984637C4}"/>
    <cellStyle name="Normal 10 7 6 4" xfId="14305" xr:uid="{2B4195E4-819A-4BBE-99A5-78CA492C5487}"/>
    <cellStyle name="Normal 10 7 7" xfId="6758" xr:uid="{6CB15D54-D6BE-4B60-8229-8F91DBFF0962}"/>
    <cellStyle name="Normal 10 7 7 2" xfId="27449" xr:uid="{4345BBE0-7708-4EFA-B388-A2920912B8B0}"/>
    <cellStyle name="Normal 10 7 7 3" xfId="17138" xr:uid="{3FA8B168-32A7-44B9-A805-AC0D19DB1902}"/>
    <cellStyle name="Normal 10 7 8" xfId="9591" xr:uid="{A30B71C2-1253-4D9E-8E5A-96397D10B1A0}"/>
    <cellStyle name="Normal 10 7 8 2" xfId="19971" xr:uid="{68E2C79B-3351-427E-90A4-9F8EE4F19241}"/>
    <cellStyle name="Normal 10 7 9" xfId="22894" xr:uid="{EE917F65-BFB8-4AFD-A29D-EA140501DFF2}"/>
    <cellStyle name="Normal 10 8" xfId="654" xr:uid="{00000000-0005-0000-0000-00003A040000}"/>
    <cellStyle name="Normal 10 8 10" xfId="12541" xr:uid="{EE31A128-3B45-438F-9726-B19FCB184595}"/>
    <cellStyle name="Normal 10 8 2" xfId="655" xr:uid="{00000000-0005-0000-0000-00003B040000}"/>
    <cellStyle name="Normal 10 8 2 2" xfId="2893" xr:uid="{00000000-0005-0000-0000-000054030000}"/>
    <cellStyle name="Normal 10 8 2 2 2" xfId="6079" xr:uid="{A0CFB994-EA60-4B02-AA68-B03074C76735}"/>
    <cellStyle name="Normal 10 8 2 2 2 2" xfId="28398" xr:uid="{D5975A2B-9295-469A-A133-0EBC572336E0}"/>
    <cellStyle name="Normal 10 8 2 2 2 3" xfId="27063" xr:uid="{70555EC4-546F-41C0-B750-52D6A322269C}"/>
    <cellStyle name="Normal 10 8 2 2 2 4" xfId="15557" xr:uid="{794DBC6E-14A2-4734-99F7-70D117FBBAD0}"/>
    <cellStyle name="Normal 10 8 2 2 3" xfId="8010" xr:uid="{FBAF8402-64FF-45F9-A42F-592C594DC771}"/>
    <cellStyle name="Normal 10 8 2 2 3 2" xfId="25986" xr:uid="{9097DAC1-B209-4E21-AE4E-BCAE804BAEFE}"/>
    <cellStyle name="Normal 10 8 2 2 3 3" xfId="18390" xr:uid="{CAE71BF5-3F3D-4465-B553-BCFC6E73AF9D}"/>
    <cellStyle name="Normal 10 8 2 2 4" xfId="10843" xr:uid="{6FC633C3-D4A3-42B9-AFCB-1ECA9A33E754}"/>
    <cellStyle name="Normal 10 8 2 2 4 2" xfId="21223" xr:uid="{1D1CE3C8-1DB9-4DB7-A522-1FDDFAADDA5E}"/>
    <cellStyle name="Normal 10 8 2 2 5" xfId="24857" xr:uid="{EB632C0D-AD4B-4FCC-8228-E986BEAEE4B1}"/>
    <cellStyle name="Normal 10 8 2 2 6" xfId="13397" xr:uid="{4FED0E67-E53E-4A17-AAA0-0A54730B296C}"/>
    <cellStyle name="Normal 10 8 2 3" xfId="5014" xr:uid="{409B2478-6962-4107-A19E-0FB21C35F15C}"/>
    <cellStyle name="Normal 10 8 2 3 2" xfId="24766" xr:uid="{CFA91C3D-2253-4631-B07D-0522ADC66C9B}"/>
    <cellStyle name="Normal 10 8 2 3 3" xfId="28165" xr:uid="{972AC645-2F54-44C0-987C-BB9102FC5DE8}"/>
    <cellStyle name="Normal 10 8 2 3 4" xfId="14309" xr:uid="{2D2E11D5-34E7-4B68-A643-72F678070917}"/>
    <cellStyle name="Normal 10 8 2 4" xfId="6762" xr:uid="{1584479C-892A-4314-962F-4E68ADB6D5E5}"/>
    <cellStyle name="Normal 10 8 2 4 2" xfId="28374" xr:uid="{CA89F0A2-B79D-43E4-9223-BD20D06DFA40}"/>
    <cellStyle name="Normal 10 8 2 4 3" xfId="26653" xr:uid="{F72933AC-3920-49BC-A29A-2ADF779F0C81}"/>
    <cellStyle name="Normal 10 8 2 4 4" xfId="17142" xr:uid="{21D46F1C-F270-4F2E-B443-4BE2392A6BB7}"/>
    <cellStyle name="Normal 10 8 2 5" xfId="9595" xr:uid="{317A581C-C5FB-445B-93C4-0A1BE1730DE7}"/>
    <cellStyle name="Normal 10 8 2 5 2" xfId="29367" xr:uid="{D0F43B31-E562-48A9-9176-AA5F40F37B3C}"/>
    <cellStyle name="Normal 10 8 2 5 3" xfId="19975" xr:uid="{92C0130D-6161-4069-ACD0-5D1D49843D38}"/>
    <cellStyle name="Normal 10 8 2 6" xfId="24666" xr:uid="{8DE1D7DF-FF9D-4516-A4A3-9FF161B67641}"/>
    <cellStyle name="Normal 10 8 2 7" xfId="12699" xr:uid="{F3D7643F-E5BE-412E-90FF-8EDF06986B0A}"/>
    <cellStyle name="Normal 10 8 3" xfId="656" xr:uid="{00000000-0005-0000-0000-00003C040000}"/>
    <cellStyle name="Normal 10 8 3 2" xfId="5015" xr:uid="{CAE5D93E-5D45-48CC-B987-3875BFAADF96}"/>
    <cellStyle name="Normal 10 8 3 2 2" xfId="26529" xr:uid="{47C137B0-9F61-45C8-BF19-4E2E1C05E6FE}"/>
    <cellStyle name="Normal 10 8 3 2 3" xfId="27571" xr:uid="{E8F109B9-33A9-41CC-91A6-5AB2C9B69C61}"/>
    <cellStyle name="Normal 10 8 3 2 4" xfId="14310" xr:uid="{AB4E8A9C-01B8-438D-9B99-62BE1966F05F}"/>
    <cellStyle name="Normal 10 8 3 3" xfId="6763" xr:uid="{A22C5863-B2D3-4AEC-A96F-85228836E625}"/>
    <cellStyle name="Normal 10 8 3 3 2" xfId="26856" xr:uid="{6ABAE12B-5A3C-48EC-A6EA-795259A43F37}"/>
    <cellStyle name="Normal 10 8 3 3 3" xfId="26173" xr:uid="{64A3C3EE-5345-4EA9-A7ED-8F7696168E86}"/>
    <cellStyle name="Normal 10 8 3 3 4" xfId="17143" xr:uid="{734FADE0-5EE3-4874-8BF2-008752407627}"/>
    <cellStyle name="Normal 10 8 3 4" xfId="9596" xr:uid="{EB7E1E39-BF3C-4703-8287-CB441AAE210D}"/>
    <cellStyle name="Normal 10 8 3 4 2" xfId="29368" xr:uid="{B25A99E3-6995-487D-A1B1-71C4FF5FF6CF}"/>
    <cellStyle name="Normal 10 8 3 4 3" xfId="19976" xr:uid="{F471CF1F-0349-4DBC-9773-0612DF90A625}"/>
    <cellStyle name="Normal 10 8 3 5" xfId="23461" xr:uid="{D0EFAB01-FE0D-4A03-A9A3-CA9F0E3D1FE0}"/>
    <cellStyle name="Normal 10 8 3 6" xfId="13134" xr:uid="{35FEE4B3-836F-4F9E-9143-C316473FB6F6}"/>
    <cellStyle name="Normal 10 8 4" xfId="2309" xr:uid="{00000000-0005-0000-0000-000052030000}"/>
    <cellStyle name="Normal 10 8 4 2" xfId="7436" xr:uid="{8FF68166-9F49-494D-8462-25DE2B08EE2E}"/>
    <cellStyle name="Normal 10 8 4 2 2" xfId="26885" xr:uid="{4669CDC5-AE32-433E-B6A4-3AE4679915BE}"/>
    <cellStyle name="Normal 10 8 4 2 3" xfId="17816" xr:uid="{70364681-6142-4D63-B7DE-0F5B7101ADAD}"/>
    <cellStyle name="Normal 10 8 4 3" xfId="10269" xr:uid="{488C0532-C5F5-45E2-B7BD-5CA7C011EA91}"/>
    <cellStyle name="Normal 10 8 4 3 2" xfId="20649" xr:uid="{30FDD3FA-02F4-47DB-8A7A-CAC4633D2432}"/>
    <cellStyle name="Normal 10 8 4 4" xfId="24216" xr:uid="{5EFFEEF8-FFC8-4640-85FA-258239ACB54A}"/>
    <cellStyle name="Normal 10 8 4 5" xfId="14983" xr:uid="{C9A74A77-D189-4A5F-BE8B-C46B08914AE5}"/>
    <cellStyle name="Normal 10 8 5" xfId="3910" xr:uid="{C8F123DD-E0F6-4353-820B-E926F9972A75}"/>
    <cellStyle name="Normal 10 8 5 2" xfId="8742" xr:uid="{8F970CBC-8B8E-4BE5-91D5-B32D299E0C52}"/>
    <cellStyle name="Normal 10 8 5 2 2" xfId="28970" xr:uid="{1B312749-DA4D-4BFD-8951-FB227F931A60}"/>
    <cellStyle name="Normal 10 8 5 2 3" xfId="19122" xr:uid="{F076B2C6-4BA3-4F4A-9744-89DC8E5F2DA0}"/>
    <cellStyle name="Normal 10 8 5 3" xfId="11575" xr:uid="{DAE36C14-F7EF-42EC-9DDD-DA03FD75FAFE}"/>
    <cellStyle name="Normal 10 8 5 3 2" xfId="21955" xr:uid="{D7DADB29-3C49-4D5F-B11D-4483FA22B25D}"/>
    <cellStyle name="Normal 10 8 5 4" xfId="23050" xr:uid="{6A8155D8-4B40-41BD-8C49-098456DFD963}"/>
    <cellStyle name="Normal 10 8 5 5" xfId="16289" xr:uid="{02F3164E-78E2-46D4-9BA6-C9EC3EA0CA17}"/>
    <cellStyle name="Normal 10 8 6" xfId="5013" xr:uid="{73290ACF-874E-4463-BF29-35BF3C392A42}"/>
    <cellStyle name="Normal 10 8 6 2" xfId="27012" xr:uid="{05E55131-60F5-414F-90BD-5809515F18DE}"/>
    <cellStyle name="Normal 10 8 6 3" xfId="28622" xr:uid="{FA43042F-556E-47EF-BE99-43541F3F04F3}"/>
    <cellStyle name="Normal 10 8 6 4" xfId="14308" xr:uid="{7A1DFDA4-BFFE-4316-976D-5C0000D69D46}"/>
    <cellStyle name="Normal 10 8 7" xfId="6761" xr:uid="{833A8830-F59C-4B79-94D7-4628C3C62663}"/>
    <cellStyle name="Normal 10 8 7 2" xfId="27919" xr:uid="{545609B8-E434-4CC6-8A8F-8B96C19D7E3D}"/>
    <cellStyle name="Normal 10 8 7 3" xfId="17141" xr:uid="{DB5D6570-175C-4332-8757-3BF2DA3031F1}"/>
    <cellStyle name="Normal 10 8 8" xfId="9594" xr:uid="{D3C09DE8-C693-446C-B052-83ABF954DF2A}"/>
    <cellStyle name="Normal 10 8 8 2" xfId="19974" xr:uid="{1C13563C-18B1-4DF8-ABE6-F35F41AFD964}"/>
    <cellStyle name="Normal 10 8 9" xfId="24296" xr:uid="{B603D7A7-04B1-4ED7-88ED-BFC0E0C71988}"/>
    <cellStyle name="Normal 10 9" xfId="657" xr:uid="{00000000-0005-0000-0000-00003D040000}"/>
    <cellStyle name="Normal 10 9 10" xfId="12534" xr:uid="{6A35C548-C03B-41DB-89F5-E67E3EC2B6B8}"/>
    <cellStyle name="Normal 10 9 2" xfId="658" xr:uid="{00000000-0005-0000-0000-00003E040000}"/>
    <cellStyle name="Normal 10 9 2 2" xfId="5017" xr:uid="{44EA2E7B-0E28-4354-ADFF-C1824D0A66F5}"/>
    <cellStyle name="Normal 10 9 2 2 2" xfId="25679" xr:uid="{49F5C2C5-B8A4-4A2F-B8EF-288E2B6DD99D}"/>
    <cellStyle name="Normal 10 9 2 2 3" xfId="28069" xr:uid="{C5C0F6E1-80A2-467C-8197-E34ABA307372}"/>
    <cellStyle name="Normal 10 9 2 2 4" xfId="14312" xr:uid="{BC7474D3-290D-4433-9889-54AF8D03D824}"/>
    <cellStyle name="Normal 10 9 2 3" xfId="6765" xr:uid="{35CE7DCA-172E-41D1-AEDF-D6BDD15EF4BE}"/>
    <cellStyle name="Normal 10 9 2 3 2" xfId="26055" xr:uid="{037D4F64-AFC1-4B88-8F04-59F028158B0E}"/>
    <cellStyle name="Normal 10 9 2 3 3" xfId="26706" xr:uid="{727E0F45-F15A-4771-A83B-58D00358145B}"/>
    <cellStyle name="Normal 10 9 2 3 4" xfId="17145" xr:uid="{BEBCC9DC-6C69-4362-8885-4504A4A3058D}"/>
    <cellStyle name="Normal 10 9 2 4" xfId="9598" xr:uid="{3012AD1B-DAF3-4034-8022-9E938CE83436}"/>
    <cellStyle name="Normal 10 9 2 4 2" xfId="29369" xr:uid="{332065EF-1C3C-48D9-8992-87DE9C467AFE}"/>
    <cellStyle name="Normal 10 9 2 4 3" xfId="19978" xr:uid="{42CEACA7-1BC8-4363-853A-DF1FCF5E462A}"/>
    <cellStyle name="Normal 10 9 2 5" xfId="24585" xr:uid="{9CAE7B6A-39D2-4C48-9EE7-84D4FD6E1A64}"/>
    <cellStyle name="Normal 10 9 2 6" xfId="13669" xr:uid="{9DEB3DFF-343C-40F6-A724-425256BF1796}"/>
    <cellStyle name="Normal 10 9 3" xfId="659" xr:uid="{00000000-0005-0000-0000-00003F040000}"/>
    <cellStyle name="Normal 10 9 3 2" xfId="2703" xr:uid="{00000000-0005-0000-0000-000058030000}"/>
    <cellStyle name="Normal 10 9 3 2 2" xfId="7827" xr:uid="{2BC96A01-13A6-43CF-9A41-B31CCAED71FF}"/>
    <cellStyle name="Normal 10 9 3 2 2 2" xfId="18207" xr:uid="{D0E5DF64-B356-420C-A17C-FC4B250E48FB}"/>
    <cellStyle name="Normal 10 9 3 2 3" xfId="10660" xr:uid="{109CB8A7-E0E7-403C-BF11-6492C60BA467}"/>
    <cellStyle name="Normal 10 9 3 2 3 2" xfId="21040" xr:uid="{CB50AAB3-2FDA-4AE0-BAAD-EE57FEBDB697}"/>
    <cellStyle name="Normal 10 9 3 2 4" xfId="27811" xr:uid="{7DB748C1-9AD9-4060-ABE2-5B42446CC4E2}"/>
    <cellStyle name="Normal 10 9 3 2 5" xfId="15374" xr:uid="{8A1082E3-E28F-4BA8-BE5A-701F36954EB8}"/>
    <cellStyle name="Normal 10 9 3 3" xfId="3626" xr:uid="{00000000-0005-0000-0000-00003F040000}"/>
    <cellStyle name="Normal 10 9 3 4" xfId="5018" xr:uid="{0C061EC0-651E-4DB0-B891-F07E2F1BDD54}"/>
    <cellStyle name="Normal 10 9 3 4 2" xfId="29762" xr:uid="{7DD32FFB-9842-4328-84E5-E9D8D2B0F68E}"/>
    <cellStyle name="Normal 10 9 3 5" xfId="25107" xr:uid="{A45BE94C-D0DC-47D2-B563-6A624B103F55}"/>
    <cellStyle name="Normal 10 9 3 6" xfId="13121" xr:uid="{C69776D5-8F20-4F3F-A364-1CB5A543619C}"/>
    <cellStyle name="Normal 10 9 4" xfId="2302" xr:uid="{00000000-0005-0000-0000-000056030000}"/>
    <cellStyle name="Normal 10 9 4 2" xfId="7429" xr:uid="{9EF342DE-D374-45F9-84AF-CFDBD2020EC2}"/>
    <cellStyle name="Normal 10 9 4 2 2" xfId="26515" xr:uid="{47B76C65-A14F-45B4-86BE-32651113DE28}"/>
    <cellStyle name="Normal 10 9 4 2 3" xfId="17809" xr:uid="{6A00B2B1-1E41-43BF-844E-E441F7A086EB}"/>
    <cellStyle name="Normal 10 9 4 3" xfId="10262" xr:uid="{682143A9-6192-47B4-93BA-0CB37927D3EE}"/>
    <cellStyle name="Normal 10 9 4 3 2" xfId="20642" xr:uid="{53B223BB-7E51-48BD-B152-655A411727BD}"/>
    <cellStyle name="Normal 10 9 4 4" xfId="24826" xr:uid="{4B75FB7A-6443-4AD5-A663-73E034A91ED2}"/>
    <cellStyle name="Normal 10 9 4 5" xfId="14976" xr:uid="{B9FD1D9C-4B85-4425-9107-F3FAA7C3292F}"/>
    <cellStyle name="Normal 10 9 5" xfId="3833" xr:uid="{38BEE9A2-138A-41C8-B897-26528965E9DC}"/>
    <cellStyle name="Normal 10 9 5 2" xfId="8666" xr:uid="{B1742B3F-F04A-46A7-9828-8E973F14E9E6}"/>
    <cellStyle name="Normal 10 9 5 2 2" xfId="19046" xr:uid="{12F12C3C-1009-41E4-BBFA-73E7EDC440C5}"/>
    <cellStyle name="Normal 10 9 5 3" xfId="11499" xr:uid="{A752D179-299D-4CED-84AC-43D333648C84}"/>
    <cellStyle name="Normal 10 9 5 3 2" xfId="21879" xr:uid="{CE83D025-6021-4861-A652-A8E895DDA20B}"/>
    <cellStyle name="Normal 10 9 5 4" xfId="24303" xr:uid="{7E973DDE-E521-4FF7-8B24-244FD6CEED26}"/>
    <cellStyle name="Normal 10 9 5 5" xfId="16213" xr:uid="{4CE5572E-57F1-406B-B8C2-60A4D9CDF3DA}"/>
    <cellStyle name="Normal 10 9 6" xfId="5016" xr:uid="{AEAAFD5F-4136-4B13-B97E-E1E6C09730CD}"/>
    <cellStyle name="Normal 10 9 6 2" xfId="14311" xr:uid="{4C8CA4C8-5764-4A18-B6E2-6CF1E28FDB22}"/>
    <cellStyle name="Normal 10 9 7" xfId="6764" xr:uid="{8784D988-4DCD-4478-948C-0E41BDC10F40}"/>
    <cellStyle name="Normal 10 9 7 2" xfId="17144" xr:uid="{25522DA6-EE50-4885-8B3B-D83433D1611A}"/>
    <cellStyle name="Normal 10 9 8" xfId="9597" xr:uid="{27AEA380-710C-4BDB-900B-A2D1A307B94E}"/>
    <cellStyle name="Normal 10 9 8 2" xfId="19977" xr:uid="{30E46A4B-4D08-4DB9-B09C-757CA4C06A5D}"/>
    <cellStyle name="Normal 10 9 9" xfId="23672" xr:uid="{85013132-E928-4914-B06F-88A658A30795}"/>
    <cellStyle name="Normal 11" xfId="660" xr:uid="{00000000-0005-0000-0000-000040040000}"/>
    <cellStyle name="Normal 11 10" xfId="3911" xr:uid="{B5FFDD0D-8E0B-4ED0-8A0D-4B8007D11A86}"/>
    <cellStyle name="Normal 11 10 2" xfId="8743" xr:uid="{AAB818BF-5CBB-4811-A7E4-A58D68CC5CE6}"/>
    <cellStyle name="Normal 11 10 2 2" xfId="19123" xr:uid="{C4FDB22F-4B32-4AFE-B1AC-B26D9CF0FEB6}"/>
    <cellStyle name="Normal 11 10 3" xfId="11576" xr:uid="{D8EDAFB7-A8BA-4FFF-91B2-6F2F30E36C13}"/>
    <cellStyle name="Normal 11 10 3 2" xfId="21956" xr:uid="{482897BE-7CE2-40D9-842C-3D6ACA578724}"/>
    <cellStyle name="Normal 11 10 4" xfId="27742" xr:uid="{34AA4C46-2A82-4BEC-A34F-A934DFD40F05}"/>
    <cellStyle name="Normal 11 10 5" xfId="16290" xr:uid="{D3184AC5-B09E-4D07-9B20-2FC93E3C3148}"/>
    <cellStyle name="Normal 11 11" xfId="5019" xr:uid="{4441E4E4-3C73-4FAC-9B9C-BDA790075A13}"/>
    <cellStyle name="Normal 11 11 2" xfId="14313" xr:uid="{646FA8FC-F484-45CF-B8FB-D6C592D859AF}"/>
    <cellStyle name="Normal 11 12" xfId="6766" xr:uid="{A351784F-7502-4117-838D-712C558F09FF}"/>
    <cellStyle name="Normal 11 12 2" xfId="17146" xr:uid="{2569FF26-C820-41A3-B9C6-C00588A74406}"/>
    <cellStyle name="Normal 11 13" xfId="9599" xr:uid="{A86FF662-0F53-4B38-8D1E-BE7AAF8E4A33}"/>
    <cellStyle name="Normal 11 13 2" xfId="19979" xr:uid="{0FC1EA5E-0F5F-486C-9AF6-605A65B49914}"/>
    <cellStyle name="Normal 11 14" xfId="22815" xr:uid="{5833387D-E9A9-4441-B9FE-4D9EAFAC98D4}"/>
    <cellStyle name="Normal 11 15" xfId="12488" xr:uid="{7EFC5989-DA7E-48B8-880F-CC6997E49A5D}"/>
    <cellStyle name="Normal 11 2" xfId="661" xr:uid="{00000000-0005-0000-0000-000041040000}"/>
    <cellStyle name="Normal 11 2 10" xfId="12543" xr:uid="{7E869A50-9584-4C5E-9D24-F234CDB98485}"/>
    <cellStyle name="Normal 11 2 2" xfId="662" xr:uid="{00000000-0005-0000-0000-000042040000}"/>
    <cellStyle name="Normal 11 2 2 2" xfId="663" xr:uid="{00000000-0005-0000-0000-000043040000}"/>
    <cellStyle name="Normal 11 2 2 2 2" xfId="5022" xr:uid="{BA8DA40D-765F-4216-82AB-BCD7EFE51A86}"/>
    <cellStyle name="Normal 11 2 2 2 2 2" xfId="26767" xr:uid="{D7BC8985-AC76-484A-83F1-F401BDDEC26E}"/>
    <cellStyle name="Normal 11 2 2 2 2 3" xfId="26093" xr:uid="{395AE3D6-859A-4CE7-A280-6E488F1674D3}"/>
    <cellStyle name="Normal 11 2 2 2 2 4" xfId="14316" xr:uid="{B2FC0D89-6FFE-420A-BBC4-6244EB26879D}"/>
    <cellStyle name="Normal 11 2 2 2 3" xfId="6769" xr:uid="{6ED8C70E-7C6C-4CA0-891E-0EEECA17AA0B}"/>
    <cellStyle name="Normal 11 2 2 2 3 2" xfId="27561" xr:uid="{094EEDDA-A4DD-4F1C-ABB6-2BE7049EC4E0}"/>
    <cellStyle name="Normal 11 2 2 2 3 3" xfId="17149" xr:uid="{6439F4BB-E5F4-4187-B455-B2E1C3FE540A}"/>
    <cellStyle name="Normal 11 2 2 2 4" xfId="9602" xr:uid="{18713007-5CA2-4DE3-A579-91CDBA2B003D}"/>
    <cellStyle name="Normal 11 2 2 2 4 2" xfId="19982" xr:uid="{B954F003-7930-465D-BCF0-331C99E7F348}"/>
    <cellStyle name="Normal 11 2 2 2 5" xfId="22838" xr:uid="{71469C86-025B-4C88-9D43-019C15117EF9}"/>
    <cellStyle name="Normal 11 2 2 2 6" xfId="13399" xr:uid="{86A143AF-F29F-4F80-B659-86F5E63994C2}"/>
    <cellStyle name="Normal 11 2 2 3" xfId="5021" xr:uid="{3666E523-EAB3-4F61-8F2A-1ED85699C265}"/>
    <cellStyle name="Normal 11 2 2 3 2" xfId="25103" xr:uid="{A78CBC4B-639F-4CB4-8708-3B4C0F09661D}"/>
    <cellStyle name="Normal 11 2 2 3 3" xfId="28020" xr:uid="{429137E1-1FD7-4D02-BE96-8AE50CA8DCE0}"/>
    <cellStyle name="Normal 11 2 2 3 4" xfId="14315" xr:uid="{92DA86C5-C158-4A16-B7A1-8B534FB7D785}"/>
    <cellStyle name="Normal 11 2 2 4" xfId="6768" xr:uid="{E0CD5663-441D-498F-A2EB-60988238896E}"/>
    <cellStyle name="Normal 11 2 2 4 2" xfId="23148" xr:uid="{B44FB618-BE3C-4955-9D18-97BD37EE7801}"/>
    <cellStyle name="Normal 11 2 2 4 3" xfId="26285" xr:uid="{32FF9B93-DE82-4AF8-A8A0-FB357E510D26}"/>
    <cellStyle name="Normal 11 2 2 4 4" xfId="17148" xr:uid="{A617F348-0250-40A7-9E68-6603C4F1233F}"/>
    <cellStyle name="Normal 11 2 2 5" xfId="9601" xr:uid="{669B17C0-DD9D-485B-8A13-678C00CFD102}"/>
    <cellStyle name="Normal 11 2 2 5 2" xfId="29370" xr:uid="{5BED36D4-72D3-43BB-A326-B56F2A7DB586}"/>
    <cellStyle name="Normal 11 2 2 5 3" xfId="19981" xr:uid="{04AF60EA-E3B2-4C0D-888A-5643CF5F053A}"/>
    <cellStyle name="Normal 11 2 2 6" xfId="24036" xr:uid="{2A976BB5-7227-426B-BAF5-710F9FB7AD66}"/>
    <cellStyle name="Normal 11 2 2 7" xfId="12701" xr:uid="{B9B44B2F-09F4-4F5A-81A4-A363C3B08CD8}"/>
    <cellStyle name="Normal 11 2 3" xfId="664" xr:uid="{00000000-0005-0000-0000-000044040000}"/>
    <cellStyle name="Normal 11 2 3 2" xfId="5023" xr:uid="{8D7B7765-0EE9-4AB0-9533-6D02F1D32CA6}"/>
    <cellStyle name="Normal 11 2 3 2 2" xfId="24060" xr:uid="{13EE7752-BAC5-4761-8D52-865BD1687F8B}"/>
    <cellStyle name="Normal 11 2 3 2 3" xfId="26422" xr:uid="{3F65E947-7EC7-4CA6-9FA9-31FBAAC4DB31}"/>
    <cellStyle name="Normal 11 2 3 2 4" xfId="14317" xr:uid="{36110C57-00AC-439B-9109-7B28C2CE2368}"/>
    <cellStyle name="Normal 11 2 3 3" xfId="6770" xr:uid="{D2360609-4E98-41CE-9402-047DAEBF7659}"/>
    <cellStyle name="Normal 11 2 3 3 2" xfId="25744" xr:uid="{9BF657A4-76E3-4294-96AC-9699E9AD370A}"/>
    <cellStyle name="Normal 11 2 3 3 3" xfId="28560" xr:uid="{5B8552F4-CAA9-45AB-A23A-F3B977DEA90C}"/>
    <cellStyle name="Normal 11 2 3 3 4" xfId="17150" xr:uid="{1EE0F6BE-5908-4A06-8918-BCBC0962A927}"/>
    <cellStyle name="Normal 11 2 3 4" xfId="9603" xr:uid="{E227C0A7-82F8-433F-AAF0-F42C79778371}"/>
    <cellStyle name="Normal 11 2 3 4 2" xfId="29371" xr:uid="{47494459-9E4E-4E1E-9967-DF12DF0B497D}"/>
    <cellStyle name="Normal 11 2 3 4 3" xfId="19983" xr:uid="{FC34B077-EBC7-4E7B-B96A-5617E40A1C2B}"/>
    <cellStyle name="Normal 11 2 3 5" xfId="25353" xr:uid="{2C1C60BF-0ED5-4A71-A86B-258F3212A8ED}"/>
    <cellStyle name="Normal 11 2 3 6" xfId="13136" xr:uid="{CE0F4D07-EED5-46F9-80EE-7ECBB432934E}"/>
    <cellStyle name="Normal 11 2 4" xfId="665" xr:uid="{00000000-0005-0000-0000-000045040000}"/>
    <cellStyle name="Normal 11 2 4 2" xfId="6771" xr:uid="{6FC13055-6C37-4A68-84C0-0EF1382DF28E}"/>
    <cellStyle name="Normal 11 2 4 2 2" xfId="27254" xr:uid="{41EC3C82-FA1C-4CB9-A3E7-F65B4905A12C}"/>
    <cellStyle name="Normal 11 2 4 2 3" xfId="17151" xr:uid="{2AEBD2DB-F0C3-47CB-BEF5-8D3B2C03CCC4}"/>
    <cellStyle name="Normal 11 2 4 3" xfId="9604" xr:uid="{149F13F6-B3CB-4D97-A0CE-2FFA9F125BEF}"/>
    <cellStyle name="Normal 11 2 4 3 2" xfId="19984" xr:uid="{05C9874B-CE67-4883-ABF1-BF3E014ED98B}"/>
    <cellStyle name="Normal 11 2 4 4" xfId="24290" xr:uid="{7EA0A519-3A89-48B0-9F76-76FA7FC64127}"/>
    <cellStyle name="Normal 11 2 4 5" xfId="14318" xr:uid="{3B4D1103-8FD6-4B6F-A67D-2616A7686505}"/>
    <cellStyle name="Normal 11 2 5" xfId="3912" xr:uid="{6D6FC8A0-19C3-4AFB-B0F3-1A70299C8861}"/>
    <cellStyle name="Normal 11 2 5 2" xfId="8744" xr:uid="{F42E2E87-920C-451F-A729-A8A289DF4DA6}"/>
    <cellStyle name="Normal 11 2 5 2 2" xfId="28971" xr:uid="{54456655-4F9A-48B2-BDC1-89B46144FB14}"/>
    <cellStyle name="Normal 11 2 5 2 3" xfId="19124" xr:uid="{65BFA062-C9FB-4635-A3E3-75513F96D177}"/>
    <cellStyle name="Normal 11 2 5 3" xfId="11577" xr:uid="{1B5C27D1-9672-4C2A-AFF7-0103D9DCCFF8}"/>
    <cellStyle name="Normal 11 2 5 3 2" xfId="21957" xr:uid="{D4500874-26D1-47F2-BA91-E45F7B7C840F}"/>
    <cellStyle name="Normal 11 2 5 4" xfId="25610" xr:uid="{FF225065-C54F-40C4-9707-1FAC0F1087E9}"/>
    <cellStyle name="Normal 11 2 5 5" xfId="16291" xr:uid="{93EDE843-9A22-4B3F-A14C-23A596433670}"/>
    <cellStyle name="Normal 11 2 6" xfId="5020" xr:uid="{3D522979-40D5-4A0D-812B-B82FFA87AAE4}"/>
    <cellStyle name="Normal 11 2 6 2" xfId="25733" xr:uid="{A09E37DF-F035-4BCA-A2E3-7A1295B00C72}"/>
    <cellStyle name="Normal 11 2 6 3" xfId="26553" xr:uid="{2C88A89D-BE01-464B-ACA7-6C72CCE9D11C}"/>
    <cellStyle name="Normal 11 2 6 4" xfId="14314" xr:uid="{7644D493-7267-4E52-AE60-1BA38E58EDDC}"/>
    <cellStyle name="Normal 11 2 7" xfId="6767" xr:uid="{41A70720-8E2A-42FE-9FBA-A60213032968}"/>
    <cellStyle name="Normal 11 2 7 2" xfId="27773" xr:uid="{ECB8DF8A-84B3-4F5D-B320-3B309D58FA40}"/>
    <cellStyle name="Normal 11 2 7 3" xfId="17147" xr:uid="{D41CF98A-C869-4219-9D61-63C9438080EF}"/>
    <cellStyle name="Normal 11 2 8" xfId="9600" xr:uid="{03680630-C21E-427F-A1D7-05E958DC8ADA}"/>
    <cellStyle name="Normal 11 2 8 2" xfId="19980" xr:uid="{8E89BE1B-ADF8-4A58-B216-FE5A5BCD1E3C}"/>
    <cellStyle name="Normal 11 2 9" xfId="23176" xr:uid="{81460E23-6EB1-49D8-A645-1A3E44E65310}"/>
    <cellStyle name="Normal 11 3" xfId="666" xr:uid="{00000000-0005-0000-0000-000046040000}"/>
    <cellStyle name="Normal 11 3 10" xfId="12544" xr:uid="{DE5CB4EC-3856-4404-8BD5-694F19EB3F2D}"/>
    <cellStyle name="Normal 11 3 2" xfId="667" xr:uid="{00000000-0005-0000-0000-000047040000}"/>
    <cellStyle name="Normal 11 3 2 2" xfId="668" xr:uid="{00000000-0005-0000-0000-000048040000}"/>
    <cellStyle name="Normal 11 3 2 2 2" xfId="5026" xr:uid="{C586F6EF-9902-4006-9902-EFBD3D1B3642}"/>
    <cellStyle name="Normal 11 3 2 2 2 2" xfId="26768" xr:uid="{0E88BB26-8DE8-4727-8EE1-C4104993574F}"/>
    <cellStyle name="Normal 11 3 2 2 2 3" xfId="26174" xr:uid="{9B686E4D-46C1-400F-BDB0-7E4DF50065AF}"/>
    <cellStyle name="Normal 11 3 2 2 2 4" xfId="14321" xr:uid="{4C7A75A4-55C7-4E8D-9CC7-EAF58D0D639A}"/>
    <cellStyle name="Normal 11 3 2 2 3" xfId="6774" xr:uid="{61E2EB25-B676-4750-8EF4-67A1701A3DF1}"/>
    <cellStyle name="Normal 11 3 2 2 3 2" xfId="27562" xr:uid="{9975980D-517F-4D31-8D2C-7D36363CCB32}"/>
    <cellStyle name="Normal 11 3 2 2 3 3" xfId="17154" xr:uid="{FB084660-5EC1-4824-888F-AAD9D6A5A50B}"/>
    <cellStyle name="Normal 11 3 2 2 4" xfId="9607" xr:uid="{B93F1DC8-F2EB-4222-9E05-D11416E9425E}"/>
    <cellStyle name="Normal 11 3 2 2 4 2" xfId="19987" xr:uid="{FA781ABD-CA61-4631-8DAF-3991ED4F265C}"/>
    <cellStyle name="Normal 11 3 2 2 5" xfId="24448" xr:uid="{DAC33619-D368-4550-A016-8622F25A9985}"/>
    <cellStyle name="Normal 11 3 2 2 6" xfId="13400" xr:uid="{D18452EE-469E-4F40-A03A-DF8D1F87B9CF}"/>
    <cellStyle name="Normal 11 3 2 3" xfId="5025" xr:uid="{DBAD4C82-4BF6-469F-81BD-0D549C5FFEAE}"/>
    <cellStyle name="Normal 11 3 2 3 2" xfId="23760" xr:uid="{EC0EF743-3D30-43D1-B983-4201625E7AD6}"/>
    <cellStyle name="Normal 11 3 2 3 3" xfId="28496" xr:uid="{8E1709E5-F404-41D5-B7E0-7AEA04AEB1FD}"/>
    <cellStyle name="Normal 11 3 2 3 4" xfId="14320" xr:uid="{5A480C38-8B8B-4B06-8B69-93FA2FF2396C}"/>
    <cellStyle name="Normal 11 3 2 4" xfId="6773" xr:uid="{05A750AD-AE05-48AD-B276-D9CA212BFE29}"/>
    <cellStyle name="Normal 11 3 2 4 2" xfId="24828" xr:uid="{0BBCF30A-9949-44A1-B8C4-E0C4D4D5D345}"/>
    <cellStyle name="Normal 11 3 2 4 3" xfId="28613" xr:uid="{C01ED12D-4FAB-49DF-A5F2-D3A87905D3BD}"/>
    <cellStyle name="Normal 11 3 2 4 4" xfId="17153" xr:uid="{3B0486EB-1E20-4ED3-A24E-DD6F37DF8F78}"/>
    <cellStyle name="Normal 11 3 2 5" xfId="9606" xr:uid="{549D58CD-3A88-48EC-9E8F-308ACBA6E02D}"/>
    <cellStyle name="Normal 11 3 2 5 2" xfId="29372" xr:uid="{EA46AE19-808A-4B5C-B068-F29641C577CC}"/>
    <cellStyle name="Normal 11 3 2 5 3" xfId="19986" xr:uid="{6B09AE4B-A9F8-4E59-AF75-B41B85C3F703}"/>
    <cellStyle name="Normal 11 3 2 6" xfId="23837" xr:uid="{27B6450B-2151-40CE-BF23-437819165869}"/>
    <cellStyle name="Normal 11 3 2 7" xfId="12702" xr:uid="{AEE0F9C2-DBED-4C83-9B30-1BFF1EF0E86D}"/>
    <cellStyle name="Normal 11 3 3" xfId="669" xr:uid="{00000000-0005-0000-0000-000049040000}"/>
    <cellStyle name="Normal 11 3 3 2" xfId="5027" xr:uid="{8C06DBC2-DDA8-4EF3-BD25-C5AA42C4564D}"/>
    <cellStyle name="Normal 11 3 3 2 2" xfId="26769" xr:uid="{A25B506B-BAF3-4505-8C8B-22FF2B6837ED}"/>
    <cellStyle name="Normal 11 3 3 2 3" xfId="28291" xr:uid="{CB6A426F-82A5-4260-A673-F81C3686242E}"/>
    <cellStyle name="Normal 11 3 3 2 4" xfId="14322" xr:uid="{0935CDD8-A7DB-4461-A014-80E9BEF715E7}"/>
    <cellStyle name="Normal 11 3 3 3" xfId="6775" xr:uid="{A41BC5D5-5123-4ED0-95F1-D9D160AC9C9D}"/>
    <cellStyle name="Normal 11 3 3 3 2" xfId="27563" xr:uid="{1A5F9BCC-B8AF-4809-8026-C15ADB9475A0}"/>
    <cellStyle name="Normal 11 3 3 3 3" xfId="26755" xr:uid="{477DA55A-367C-46B8-AC6D-106F743997AE}"/>
    <cellStyle name="Normal 11 3 3 3 4" xfId="17155" xr:uid="{93677684-FB0B-435D-A229-1C0AA2DA0D95}"/>
    <cellStyle name="Normal 11 3 3 4" xfId="9608" xr:uid="{6F0DFD3F-9895-4D8B-A8F5-981B36E0833D}"/>
    <cellStyle name="Normal 11 3 3 4 2" xfId="29373" xr:uid="{37D965CF-A197-4014-AFCA-5E70F1CD73C5}"/>
    <cellStyle name="Normal 11 3 3 4 3" xfId="19988" xr:uid="{296E0623-3297-40EC-93A6-E57B3F4A63A3}"/>
    <cellStyle name="Normal 11 3 3 5" xfId="24234" xr:uid="{0D851AD1-5272-4B55-9B36-BC31461895C4}"/>
    <cellStyle name="Normal 11 3 3 6" xfId="13137" xr:uid="{72F81136-ACE5-4FE5-A423-15E999396A2B}"/>
    <cellStyle name="Normal 11 3 4" xfId="670" xr:uid="{00000000-0005-0000-0000-00004A040000}"/>
    <cellStyle name="Normal 11 3 4 2" xfId="6776" xr:uid="{525E3984-2309-474D-8E61-2FBEDEDD798E}"/>
    <cellStyle name="Normal 11 3 4 2 2" xfId="27239" xr:uid="{18DF850A-9BB7-49F7-87DC-E6724D416728}"/>
    <cellStyle name="Normal 11 3 4 2 3" xfId="17156" xr:uid="{D4BEB83E-59B7-466C-B2C6-BE7ED1AC57D3}"/>
    <cellStyle name="Normal 11 3 4 3" xfId="9609" xr:uid="{7B93175C-3CC7-4031-B187-09D083BC8DD3}"/>
    <cellStyle name="Normal 11 3 4 3 2" xfId="19989" xr:uid="{EA99FA9B-4552-4798-981D-D2D03430BACB}"/>
    <cellStyle name="Normal 11 3 4 4" xfId="22881" xr:uid="{BA692C8E-869D-49A4-9FBB-086A65872992}"/>
    <cellStyle name="Normal 11 3 4 5" xfId="14323" xr:uid="{429B78E7-79ED-4010-8247-8AE18B06BFDD}"/>
    <cellStyle name="Normal 11 3 5" xfId="3913" xr:uid="{5F8D0651-3182-4A9E-AA1E-9C3AA1F77872}"/>
    <cellStyle name="Normal 11 3 5 2" xfId="8745" xr:uid="{1E1AD780-6E4E-4309-A722-2ECEAD03D09D}"/>
    <cellStyle name="Normal 11 3 5 2 2" xfId="28972" xr:uid="{30B45775-90E9-42E7-8B5C-46CCA9BAF7D7}"/>
    <cellStyle name="Normal 11 3 5 2 3" xfId="19125" xr:uid="{B67135CF-3284-4839-AAB7-7A6E3C0EBE03}"/>
    <cellStyle name="Normal 11 3 5 3" xfId="11578" xr:uid="{BD6BA976-0F9A-4F2C-90BB-CC1A607DED1A}"/>
    <cellStyle name="Normal 11 3 5 3 2" xfId="21958" xr:uid="{DE7A4E47-0D13-4BFE-8D85-77E6EBB294CC}"/>
    <cellStyle name="Normal 11 3 5 4" xfId="23999" xr:uid="{FC38D255-9A66-4C5C-B6F8-2FA9BE087CEF}"/>
    <cellStyle name="Normal 11 3 5 5" xfId="16292" xr:uid="{7DBADBA1-71E0-4C63-BF7C-8B98471971B0}"/>
    <cellStyle name="Normal 11 3 6" xfId="5024" xr:uid="{D4B640ED-396F-451B-B450-FED05EC40CCF}"/>
    <cellStyle name="Normal 11 3 6 2" xfId="23498" xr:uid="{45C3B587-B34B-4C0C-88D8-F99AF9F39D21}"/>
    <cellStyle name="Normal 11 3 6 3" xfId="27393" xr:uid="{D818418A-E729-4CFB-82CD-736FF1664127}"/>
    <cellStyle name="Normal 11 3 6 4" xfId="14319" xr:uid="{6A686EA7-3EC9-44F1-A330-0BA34D3C04DE}"/>
    <cellStyle name="Normal 11 3 7" xfId="6772" xr:uid="{AFE4D348-22E3-4EB0-8EB2-3C3195851085}"/>
    <cellStyle name="Normal 11 3 7 2" xfId="27384" xr:uid="{35B54A7C-0AE2-4961-8813-85FFE7E9F321}"/>
    <cellStyle name="Normal 11 3 7 3" xfId="17152" xr:uid="{E8A39245-1E46-4E1B-BEC6-4CE9E1F208E1}"/>
    <cellStyle name="Normal 11 3 8" xfId="9605" xr:uid="{E413EBD7-91A4-4C65-A0EC-EBF30833767A}"/>
    <cellStyle name="Normal 11 3 8 2" xfId="19985" xr:uid="{1B735CB8-671D-4E0E-B092-914FB5F16E02}"/>
    <cellStyle name="Normal 11 3 9" xfId="24660" xr:uid="{2AE20C54-B79E-4CDD-8E85-0E151CBDC13D}"/>
    <cellStyle name="Normal 11 4" xfId="671" xr:uid="{00000000-0005-0000-0000-00004B040000}"/>
    <cellStyle name="Normal 11 4 10" xfId="12545" xr:uid="{32DA3DB1-B217-4604-9AFD-0F53DC3D9D79}"/>
    <cellStyle name="Normal 11 4 2" xfId="672" xr:uid="{00000000-0005-0000-0000-00004C040000}"/>
    <cellStyle name="Normal 11 4 2 2" xfId="2894" xr:uid="{00000000-0005-0000-0000-000064030000}"/>
    <cellStyle name="Normal 11 4 2 2 2" xfId="6080" xr:uid="{638AB7AD-2EFD-4587-8170-B6C9ABC8A860}"/>
    <cellStyle name="Normal 11 4 2 2 2 2" xfId="27504" xr:uid="{44BCF25B-3303-491B-9398-AC74199A8FB7}"/>
    <cellStyle name="Normal 11 4 2 2 2 3" xfId="27958" xr:uid="{421CA5BC-66DE-4C11-8560-8085836A964F}"/>
    <cellStyle name="Normal 11 4 2 2 2 4" xfId="15558" xr:uid="{77D678A6-FB04-499A-8D50-6CC3EF7377B6}"/>
    <cellStyle name="Normal 11 4 2 2 3" xfId="8011" xr:uid="{92A64233-E5FA-4DF0-9033-18F2C8D20752}"/>
    <cellStyle name="Normal 11 4 2 2 3 2" xfId="27482" xr:uid="{A24A71F0-CF05-4172-B496-E2FD313B6CA9}"/>
    <cellStyle name="Normal 11 4 2 2 3 3" xfId="18391" xr:uid="{8535BAF6-E18C-4E47-A456-D14F8A6AAF7D}"/>
    <cellStyle name="Normal 11 4 2 2 4" xfId="10844" xr:uid="{0E33385C-032E-4B16-86D0-C2EC2609EB17}"/>
    <cellStyle name="Normal 11 4 2 2 4 2" xfId="21224" xr:uid="{0A965AF9-165C-4F2E-A797-A6545CDDAC86}"/>
    <cellStyle name="Normal 11 4 2 2 5" xfId="24841" xr:uid="{6C4EF4A7-F04B-40EB-B0CB-D2FB244C5B1D}"/>
    <cellStyle name="Normal 11 4 2 2 6" xfId="13401" xr:uid="{FF490721-9360-45FF-B598-4A6DEAEF1BD9}"/>
    <cellStyle name="Normal 11 4 2 3" xfId="5029" xr:uid="{09D41346-65F9-4754-8981-A6AE4D6D2B71}"/>
    <cellStyle name="Normal 11 4 2 3 2" xfId="23138" xr:uid="{A5B4D553-00F5-4278-A192-BCA5460DB1D2}"/>
    <cellStyle name="Normal 11 4 2 3 3" xfId="27655" xr:uid="{DA2178ED-C0B4-47E7-9A18-D04930947376}"/>
    <cellStyle name="Normal 11 4 2 3 4" xfId="14325" xr:uid="{8C3C65EE-A230-4AE1-A48F-8F19DD39C15D}"/>
    <cellStyle name="Normal 11 4 2 4" xfId="6778" xr:uid="{3FC43918-8A16-43A7-86EC-EF093A22A354}"/>
    <cellStyle name="Normal 11 4 2 4 2" xfId="26985" xr:uid="{F9C89338-8822-49FE-A0F9-344C1828451B}"/>
    <cellStyle name="Normal 11 4 2 4 3" xfId="28196" xr:uid="{CAFE39BD-9339-49FD-BE1D-24FC802D2383}"/>
    <cellStyle name="Normal 11 4 2 4 4" xfId="17158" xr:uid="{BE195126-BF42-46F0-80F9-B7BDBD2D837F}"/>
    <cellStyle name="Normal 11 4 2 5" xfId="9611" xr:uid="{FA3BF229-151C-4960-B5B6-9BD084993B34}"/>
    <cellStyle name="Normal 11 4 2 5 2" xfId="29374" xr:uid="{C66D6D37-59E4-46D1-9486-9A0AA0B9946A}"/>
    <cellStyle name="Normal 11 4 2 5 3" xfId="19991" xr:uid="{15262610-0F77-49C1-8B94-420F88791E14}"/>
    <cellStyle name="Normal 11 4 2 6" xfId="23280" xr:uid="{9B5595E7-9D85-47DE-A5FF-B00EA32836C6}"/>
    <cellStyle name="Normal 11 4 2 7" xfId="12703" xr:uid="{CE0D822D-5F48-4257-89C6-FAE62D7003F1}"/>
    <cellStyle name="Normal 11 4 3" xfId="673" xr:uid="{00000000-0005-0000-0000-00004D040000}"/>
    <cellStyle name="Normal 11 4 3 2" xfId="5030" xr:uid="{0C5810A7-7868-4A70-B763-EFD90EACFF69}"/>
    <cellStyle name="Normal 11 4 3 2 2" xfId="27263" xr:uid="{95ED38D0-6E85-4036-B35C-1751487878B3}"/>
    <cellStyle name="Normal 11 4 3 2 3" xfId="28067" xr:uid="{04B9A4C7-6478-42D6-90BF-88A3E2705691}"/>
    <cellStyle name="Normal 11 4 3 2 4" xfId="14326" xr:uid="{5C58E733-5A2F-4AD8-8A2A-8E8AFD15AB66}"/>
    <cellStyle name="Normal 11 4 3 3" xfId="6779" xr:uid="{D2ABF370-7D95-4DC2-9860-4CF5DB0775BE}"/>
    <cellStyle name="Normal 11 4 3 3 2" xfId="27795" xr:uid="{8DB23A2A-405D-4EF1-BDCA-91298B2F4FDA}"/>
    <cellStyle name="Normal 11 4 3 3 3" xfId="28404" xr:uid="{542C35E4-DE9B-4FD1-AC17-9798A51217D5}"/>
    <cellStyle name="Normal 11 4 3 3 4" xfId="17159" xr:uid="{69FE33AE-1816-4A43-89F9-3170E4FBBB41}"/>
    <cellStyle name="Normal 11 4 3 4" xfId="9612" xr:uid="{DC1B4FCE-FA02-4419-A0F4-7832434EF505}"/>
    <cellStyle name="Normal 11 4 3 4 2" xfId="29375" xr:uid="{1B44CD20-4F94-4165-8758-24170B523D18}"/>
    <cellStyle name="Normal 11 4 3 4 3" xfId="19992" xr:uid="{6EEE6ED3-74BF-4802-9021-5CF73EF5E5E3}"/>
    <cellStyle name="Normal 11 4 3 5" xfId="23337" xr:uid="{913A5553-8E2D-491A-9ECD-001DA73C9D57}"/>
    <cellStyle name="Normal 11 4 3 6" xfId="13138" xr:uid="{D9C8ABD3-EB57-455D-B81C-45325FB4E9B5}"/>
    <cellStyle name="Normal 11 4 4" xfId="2311" xr:uid="{00000000-0005-0000-0000-000062030000}"/>
    <cellStyle name="Normal 11 4 4 2" xfId="7438" xr:uid="{394811E4-217E-4816-8676-94FAE0589D3B}"/>
    <cellStyle name="Normal 11 4 4 2 2" xfId="26726" xr:uid="{1AF97864-D37D-4037-84D1-6CCD2AE37F6A}"/>
    <cellStyle name="Normal 11 4 4 2 3" xfId="17818" xr:uid="{22C4DDA3-0E64-4F06-8798-CE2CF1C14E38}"/>
    <cellStyle name="Normal 11 4 4 3" xfId="10271" xr:uid="{9A3D01F3-3A79-4FC6-B0B3-6124229E4D93}"/>
    <cellStyle name="Normal 11 4 4 3 2" xfId="20651" xr:uid="{C29B0363-002B-411E-895A-035368462CED}"/>
    <cellStyle name="Normal 11 4 4 4" xfId="25164" xr:uid="{D83C62A1-72F3-433C-BBC3-3EA1C796A097}"/>
    <cellStyle name="Normal 11 4 4 5" xfId="14985" xr:uid="{E5B598D3-FBC0-4B13-8358-920035AFF140}"/>
    <cellStyle name="Normal 11 4 5" xfId="3914" xr:uid="{9902BB13-0532-49D2-AEAD-792FC1809C68}"/>
    <cellStyle name="Normal 11 4 5 2" xfId="8746" xr:uid="{15F0FC37-5EC8-4DBB-AB36-1807EBF63018}"/>
    <cellStyle name="Normal 11 4 5 2 2" xfId="28973" xr:uid="{8CB43262-9F07-43E1-A748-EC554C77FA7B}"/>
    <cellStyle name="Normal 11 4 5 2 3" xfId="19126" xr:uid="{75928AAB-E63A-4E0D-B91B-1CB56A039DA7}"/>
    <cellStyle name="Normal 11 4 5 3" xfId="11579" xr:uid="{0405A663-ADD8-4A00-B9EC-955BAA456DF8}"/>
    <cellStyle name="Normal 11 4 5 3 2" xfId="21959" xr:uid="{23CC4FBC-7AC6-4FC7-BB7E-4EC14EF4FD8B}"/>
    <cellStyle name="Normal 11 4 5 4" xfId="23501" xr:uid="{CFD8BA40-1C3D-4CC8-8CB4-2F43131FAC8C}"/>
    <cellStyle name="Normal 11 4 5 5" xfId="16293" xr:uid="{608C74BC-40EF-43E7-8644-7C6CDFA9BA1E}"/>
    <cellStyle name="Normal 11 4 6" xfId="5028" xr:uid="{530B1860-0E38-4AB1-82D5-34D2D503466A}"/>
    <cellStyle name="Normal 11 4 6 2" xfId="26625" xr:uid="{6E4FFAB8-89DA-48A3-860E-AECD758CC5DF}"/>
    <cellStyle name="Normal 11 4 6 3" xfId="28681" xr:uid="{3FB66B60-3A9D-4335-8BCD-F245C49E3A54}"/>
    <cellStyle name="Normal 11 4 6 4" xfId="14324" xr:uid="{D3CE1157-80D7-4098-A91E-25BC0F82AE7C}"/>
    <cellStyle name="Normal 11 4 7" xfId="6777" xr:uid="{FA6FE495-F3FF-4302-943D-6B551539A985}"/>
    <cellStyle name="Normal 11 4 7 2" xfId="26817" xr:uid="{C8C05CDF-F846-41C0-A7BD-E6BF2BBE40CA}"/>
    <cellStyle name="Normal 11 4 7 3" xfId="17157" xr:uid="{C919DAC2-5ED6-4CA6-9C63-167B91DD9B7C}"/>
    <cellStyle name="Normal 11 4 8" xfId="9610" xr:uid="{E9EBDB79-4531-45D4-BD3C-274B2FF4B4C8}"/>
    <cellStyle name="Normal 11 4 8 2" xfId="19990" xr:uid="{FFA46CB1-C19C-4FD7-86AB-486C0515D668}"/>
    <cellStyle name="Normal 11 4 9" xfId="24256" xr:uid="{E8D0F19D-FDF9-43A5-91F0-731DE19A0A38}"/>
    <cellStyle name="Normal 11 5" xfId="674" xr:uid="{00000000-0005-0000-0000-00004E040000}"/>
    <cellStyle name="Normal 11 5 10" xfId="12542" xr:uid="{51AC1F11-C3FE-4EE9-8A11-26E03486E04E}"/>
    <cellStyle name="Normal 11 5 2" xfId="675" xr:uid="{00000000-0005-0000-0000-00004F040000}"/>
    <cellStyle name="Normal 11 5 2 2" xfId="5032" xr:uid="{2ECDA429-4EC8-4F67-98C9-7D876071CA03}"/>
    <cellStyle name="Normal 11 5 2 2 2" xfId="23179" xr:uid="{D6939B94-C692-4BBC-915C-45AE47A84439}"/>
    <cellStyle name="Normal 11 5 2 2 3" xfId="28360" xr:uid="{D36EC450-F19F-4975-AFB9-0B6FBC0C572B}"/>
    <cellStyle name="Normal 11 5 2 2 4" xfId="14328" xr:uid="{5D1E616E-3750-4D32-8DF1-D7426BDEB46B}"/>
    <cellStyle name="Normal 11 5 2 3" xfId="6781" xr:uid="{D1E164DC-1B11-469A-A7D5-A802A85B6DB3}"/>
    <cellStyle name="Normal 11 5 2 3 2" xfId="27565" xr:uid="{88109015-6CD9-4DC7-AE64-38E719ED4739}"/>
    <cellStyle name="Normal 11 5 2 3 3" xfId="28263" xr:uid="{0F2F7947-5A46-4A3D-8922-F710568EAD34}"/>
    <cellStyle name="Normal 11 5 2 3 4" xfId="17161" xr:uid="{D65AD02B-E74C-4006-B96B-120B8260D3AF}"/>
    <cellStyle name="Normal 11 5 2 4" xfId="9614" xr:uid="{E3B27907-6F21-42C4-BE25-292AEB6116F5}"/>
    <cellStyle name="Normal 11 5 2 4 2" xfId="29376" xr:uid="{88499F2D-8EDE-4595-B670-5C59F4C4079E}"/>
    <cellStyle name="Normal 11 5 2 4 3" xfId="19994" xr:uid="{A0AC8923-E63F-4815-87E4-1F847DC99337}"/>
    <cellStyle name="Normal 11 5 2 5" xfId="22897" xr:uid="{10AC2A4C-25B8-407B-86EB-D23AC8AE782F}"/>
    <cellStyle name="Normal 11 5 2 6" xfId="13670" xr:uid="{76BB1F48-F840-4163-B2ED-D67E928F6313}"/>
    <cellStyle name="Normal 11 5 3" xfId="2711" xr:uid="{00000000-0005-0000-0000-000068030000}"/>
    <cellStyle name="Normal 11 5 3 2" xfId="5929" xr:uid="{6F92EF33-8D36-4526-A477-9E3E38C0EF3D}"/>
    <cellStyle name="Normal 11 5 3 2 2" xfId="28482" xr:uid="{3D87EF29-19C2-41BB-8C2A-1F71A97B2050}"/>
    <cellStyle name="Normal 11 5 3 2 3" xfId="15382" xr:uid="{61F7D16C-D0BE-4935-AD5F-5C37E576F00C}"/>
    <cellStyle name="Normal 11 5 3 3" xfId="7835" xr:uid="{DC9D65AA-0A05-4438-B41F-99F031A1D619}"/>
    <cellStyle name="Normal 11 5 3 3 2" xfId="18215" xr:uid="{39276640-D55F-4F75-835D-12F838513141}"/>
    <cellStyle name="Normal 11 5 3 4" xfId="10668" xr:uid="{37F29275-441E-4E18-BABE-CF5B89C41A13}"/>
    <cellStyle name="Normal 11 5 3 4 2" xfId="21048" xr:uid="{5843CE77-DEA0-46CE-BA6D-3AA8FC5A9BC7}"/>
    <cellStyle name="Normal 11 5 3 5" xfId="24015" xr:uid="{4F462E06-2789-43B4-9538-4BFEF5954722}"/>
    <cellStyle name="Normal 11 5 3 6" xfId="13135" xr:uid="{99B4E794-325F-4CD6-91D4-ACCEC952CE5D}"/>
    <cellStyle name="Normal 11 5 4" xfId="2310" xr:uid="{00000000-0005-0000-0000-000066030000}"/>
    <cellStyle name="Normal 11 5 4 2" xfId="7437" xr:uid="{35B10574-9D4D-4578-AC4E-A61C69771504}"/>
    <cellStyle name="Normal 11 5 4 2 2" xfId="27376" xr:uid="{C8368EE2-DA1F-43DE-8F75-E476DF764D55}"/>
    <cellStyle name="Normal 11 5 4 2 3" xfId="17817" xr:uid="{419A3659-2A11-44E1-A28C-26C85944F939}"/>
    <cellStyle name="Normal 11 5 4 3" xfId="10270" xr:uid="{C8B48D61-49CA-4B57-9C8B-DBD170D7F774}"/>
    <cellStyle name="Normal 11 5 4 3 2" xfId="20650" xr:uid="{DCC9D1B5-17C8-42D9-BC5F-22A86B416D42}"/>
    <cellStyle name="Normal 11 5 4 4" xfId="25359" xr:uid="{5C49BD4A-9C02-47AF-9DA1-A08A087E6962}"/>
    <cellStyle name="Normal 11 5 4 5" xfId="14984" xr:uid="{A07DE548-936A-4CB8-94E7-52FA4E3A9589}"/>
    <cellStyle name="Normal 11 5 5" xfId="3837" xr:uid="{D19BC1C9-2E10-4B47-B0C8-B6F0346CE62D}"/>
    <cellStyle name="Normal 11 5 5 2" xfId="8670" xr:uid="{98449998-45F3-41E3-BEFC-C7A5CD274203}"/>
    <cellStyle name="Normal 11 5 5 2 2" xfId="19050" xr:uid="{D9DFE239-6AE4-49FD-91BC-4D8FE9CC916D}"/>
    <cellStyle name="Normal 11 5 5 3" xfId="11503" xr:uid="{ECB60C65-AE28-4FD2-A77A-C8F5F5E542F8}"/>
    <cellStyle name="Normal 11 5 5 3 2" xfId="21883" xr:uid="{D537F629-95BF-4A91-AE3A-8202DF7F1EAD}"/>
    <cellStyle name="Normal 11 5 5 4" xfId="26818" xr:uid="{1132127F-3DB5-46A5-BB43-6BCF4B34D10F}"/>
    <cellStyle name="Normal 11 5 5 5" xfId="16217" xr:uid="{7BA8269A-E710-4EEF-BE55-A3B6C7D256FA}"/>
    <cellStyle name="Normal 11 5 6" xfId="5031" xr:uid="{ACC57913-C41D-415C-AB56-B836E90863CC}"/>
    <cellStyle name="Normal 11 5 6 2" xfId="14327" xr:uid="{3918465B-9A15-4C3E-9B12-CCF9B5CA9EF1}"/>
    <cellStyle name="Normal 11 5 7" xfId="6780" xr:uid="{BA1E19AF-9C0A-4A8D-8781-6A9D8108365F}"/>
    <cellStyle name="Normal 11 5 7 2" xfId="17160" xr:uid="{8BE4348E-2A2B-4371-99E8-1FAAFC57962E}"/>
    <cellStyle name="Normal 11 5 8" xfId="9613" xr:uid="{1EF09A24-7522-4965-91FA-F627EED0F86E}"/>
    <cellStyle name="Normal 11 5 8 2" xfId="19993" xr:uid="{36C7FCF1-DF08-49D1-B277-C0EA1EF462A2}"/>
    <cellStyle name="Normal 11 5 9" xfId="23309" xr:uid="{0BB148A3-0364-4042-9D78-23888DA62354}"/>
    <cellStyle name="Normal 11 6" xfId="676" xr:uid="{00000000-0005-0000-0000-000050040000}"/>
    <cellStyle name="Normal 11 6 2" xfId="3143" xr:uid="{00000000-0005-0000-0000-00006A030000}"/>
    <cellStyle name="Normal 11 6 2 2" xfId="6201" xr:uid="{BD2FB26E-5A54-4702-8AD8-BF4594B190BE}"/>
    <cellStyle name="Normal 11 6 2 2 2" xfId="27433" xr:uid="{8411C2E7-6F5C-4B86-9ABF-BFF24311035C}"/>
    <cellStyle name="Normal 11 6 2 2 3" xfId="27278" xr:uid="{99477210-CFF4-4DA4-9107-C7EDD774EF58}"/>
    <cellStyle name="Normal 11 6 2 2 4" xfId="15770" xr:uid="{2A1554A1-6644-46C6-AD6B-A491CE4466C2}"/>
    <cellStyle name="Normal 11 6 2 3" xfId="8223" xr:uid="{1977EEAB-C78B-4F89-A0A2-57B4FE295A7A}"/>
    <cellStyle name="Normal 11 6 2 3 2" xfId="28868" xr:uid="{9AEE0E77-4E08-48C3-9C2F-5E9C4C8DCA98}"/>
    <cellStyle name="Normal 11 6 2 3 3" xfId="18603" xr:uid="{4FB95FB6-A6BC-4810-A27B-07F758FEBEF0}"/>
    <cellStyle name="Normal 11 6 2 4" xfId="11056" xr:uid="{5DC9A81C-8400-4BF9-B424-33BD0E155F50}"/>
    <cellStyle name="Normal 11 6 2 4 2" xfId="21436" xr:uid="{3245FFD4-9E08-459A-805A-681AC8FDAD7D}"/>
    <cellStyle name="Normal 11 6 2 5" xfId="24378" xr:uid="{9788469F-2D8A-4D77-A45D-F5DD89018255}"/>
    <cellStyle name="Normal 11 6 2 6" xfId="13671" xr:uid="{6D5378A5-9F6A-4DD9-88B5-A35EDAE7891B}"/>
    <cellStyle name="Normal 11 6 3" xfId="2859" xr:uid="{00000000-0005-0000-0000-00006B030000}"/>
    <cellStyle name="Normal 11 6 3 2" xfId="6072" xr:uid="{15DD6167-203B-433F-A9E3-2A16E6DED355}"/>
    <cellStyle name="Normal 11 6 3 2 2" xfId="26194" xr:uid="{4BEDC51B-725A-4593-9E6F-94F99D7F80AA}"/>
    <cellStyle name="Normal 11 6 3 2 3" xfId="15528" xr:uid="{49E981A8-79E2-4F5A-B95F-10B2AB8193C5}"/>
    <cellStyle name="Normal 11 6 3 3" xfId="7981" xr:uid="{08214E28-A72D-40B5-A0FF-BBC0FE4C1529}"/>
    <cellStyle name="Normal 11 6 3 3 2" xfId="18361" xr:uid="{43EB3EFD-E78F-4679-BBDC-835B346BDB3B}"/>
    <cellStyle name="Normal 11 6 3 4" xfId="10814" xr:uid="{A1CE415C-D7A7-430E-B35E-FA2D26E8C63C}"/>
    <cellStyle name="Normal 11 6 3 4 2" xfId="21194" xr:uid="{3E53748C-901F-4ABE-B0FB-05984115E6B7}"/>
    <cellStyle name="Normal 11 6 3 5" xfId="24150" xr:uid="{D95C5E7B-8D7F-4AFD-9FFC-363BC5D9368F}"/>
    <cellStyle name="Normal 11 6 3 6" xfId="13348" xr:uid="{A7160CAA-E05C-42CC-9C4E-7CF2940DD71A}"/>
    <cellStyle name="Normal 11 6 4" xfId="4150" xr:uid="{8897D64D-3888-4BB8-9522-58EB076CD29F}"/>
    <cellStyle name="Normal 11 6 4 2" xfId="8922" xr:uid="{34FD39BE-6E6B-4AD5-BEC0-389BB156B5B3}"/>
    <cellStyle name="Normal 11 6 4 2 2" xfId="29021" xr:uid="{96374AE3-3679-4035-B9B3-F79B3DA14166}"/>
    <cellStyle name="Normal 11 6 4 2 3" xfId="19302" xr:uid="{217AB037-360E-43AE-B0B0-259481AA9338}"/>
    <cellStyle name="Normal 11 6 4 3" xfId="11755" xr:uid="{A9DA5D51-E46E-4BCB-8481-C81DCA54B20A}"/>
    <cellStyle name="Normal 11 6 4 3 2" xfId="22135" xr:uid="{2FF41ADB-2ECD-4F50-AC3B-147B5FE36219}"/>
    <cellStyle name="Normal 11 6 4 4" xfId="28484" xr:uid="{75AA98EB-F151-4117-9127-C1275A9C0006}"/>
    <cellStyle name="Normal 11 6 4 5" xfId="16469" xr:uid="{078E3D01-56AA-4595-9FB7-B04864440EC3}"/>
    <cellStyle name="Normal 11 6 5" xfId="5033" xr:uid="{CC1A95E0-B1E7-46CF-AFFF-52BB857E64C8}"/>
    <cellStyle name="Normal 11 6 5 2" xfId="27489" xr:uid="{64B45BFB-1BBC-4084-97A0-74B6A5E9A3EA}"/>
    <cellStyle name="Normal 11 6 5 3" xfId="14329" xr:uid="{FA70D1E4-E891-43DE-A664-7C2EE46E6787}"/>
    <cellStyle name="Normal 11 6 6" xfId="6782" xr:uid="{7D48E33C-69FE-439E-942C-4531C77FC840}"/>
    <cellStyle name="Normal 11 6 6 2" xfId="17162" xr:uid="{C9D6E1D2-24A2-448A-B67A-2510BAAC2BC4}"/>
    <cellStyle name="Normal 11 6 7" xfId="9615" xr:uid="{D7C41B80-F05F-49AC-9D45-D2A58C8503A3}"/>
    <cellStyle name="Normal 11 6 7 2" xfId="19995" xr:uid="{B05B765F-6156-4216-9857-FFAFC4C46E29}"/>
    <cellStyle name="Normal 11 6 8" xfId="25569" xr:uid="{F67A65D7-3B24-4110-8BA4-D4600D14EC47}"/>
    <cellStyle name="Normal 11 6 9" xfId="12700" xr:uid="{7B8BA89E-E580-44A4-B170-94A6475269B6}"/>
    <cellStyle name="Normal 11 7" xfId="677" xr:uid="{00000000-0005-0000-0000-000051040000}"/>
    <cellStyle name="Normal 11 7 2" xfId="5034" xr:uid="{E2F2A623-6DC7-4ADF-87D8-C8404433EF29}"/>
    <cellStyle name="Normal 11 7 2 2" xfId="24299" xr:uid="{6658F537-39AE-4CEA-A705-BFA760AE7921}"/>
    <cellStyle name="Normal 11 7 2 3" xfId="28287" xr:uid="{4AF7F0B1-F341-4D19-B61E-35484FCA54DA}"/>
    <cellStyle name="Normal 11 7 2 4" xfId="14330" xr:uid="{172FED5F-EF95-4CE1-895E-131F5BFE53E3}"/>
    <cellStyle name="Normal 11 7 3" xfId="6783" xr:uid="{C70B7F4A-CFDA-408D-8E8C-60D74F6957C8}"/>
    <cellStyle name="Normal 11 7 3 2" xfId="26915" xr:uid="{45EE320C-490B-472A-84F1-B3CD9D7A21FE}"/>
    <cellStyle name="Normal 11 7 3 3" xfId="17163" xr:uid="{DA37AFFF-3F63-4AF7-BA68-6F52E5231E45}"/>
    <cellStyle name="Normal 11 7 4" xfId="9616" xr:uid="{207D58B0-82A5-4E81-BBD0-2A00B8F9B192}"/>
    <cellStyle name="Normal 11 7 4 2" xfId="19996" xr:uid="{217F3421-304B-4632-AAD6-496D87CB8017}"/>
    <cellStyle name="Normal 11 7 5" xfId="24073" xr:uid="{17114C85-D6E0-4CA6-8C08-BE54408EB7E6}"/>
    <cellStyle name="Normal 11 7 6" xfId="13398" xr:uid="{FA874369-E5D4-4170-94AB-236BD918FFB8}"/>
    <cellStyle name="Normal 11 8" xfId="2651" xr:uid="{00000000-0005-0000-0000-00006D030000}"/>
    <cellStyle name="Normal 11 8 2" xfId="5913" xr:uid="{3C16B3C4-9BA2-4BA5-B56C-569FDC9C4593}"/>
    <cellStyle name="Normal 11 8 2 2" xfId="26111" xr:uid="{54BF3F3F-E486-4A98-8F86-41E336AFA9FE}"/>
    <cellStyle name="Normal 11 8 2 3" xfId="15323" xr:uid="{C9968FD0-A6FD-4FFC-8DD2-8D5D8F8B13DB}"/>
    <cellStyle name="Normal 11 8 3" xfId="7776" xr:uid="{1CBB693E-D222-4711-9277-F48DC820F811}"/>
    <cellStyle name="Normal 11 8 3 2" xfId="18156" xr:uid="{695EB2FB-8162-4F8F-AB9B-77C49AC9BC6D}"/>
    <cellStyle name="Normal 11 8 4" xfId="10609" xr:uid="{9DDBDCA2-A42D-46D7-A65A-9B5B5F7571DF}"/>
    <cellStyle name="Normal 11 8 4 2" xfId="20989" xr:uid="{E64107D0-E411-4EED-ABAC-042DFC620510}"/>
    <cellStyle name="Normal 11 8 5" xfId="24148" xr:uid="{DE3B9CCD-AB2F-43CC-8B21-43E9D3C24ECA}"/>
    <cellStyle name="Normal 11 8 6" xfId="13053" xr:uid="{683EF287-66DA-4C6E-89BD-CBED583B0E34}"/>
    <cellStyle name="Normal 11 9" xfId="2256" xr:uid="{00000000-0005-0000-0000-000059030000}"/>
    <cellStyle name="Normal 11 9 2" xfId="7383" xr:uid="{CC45CD05-6C38-4C8F-969D-40CD46DD4EC2}"/>
    <cellStyle name="Normal 11 9 2 2" xfId="27280" xr:uid="{72E147AB-D952-44EA-AF13-327D60A7B6A6}"/>
    <cellStyle name="Normal 11 9 2 3" xfId="17763" xr:uid="{8A41127B-A9DB-421D-8BAB-419AD756C79D}"/>
    <cellStyle name="Normal 11 9 3" xfId="10216" xr:uid="{1EAA9FB2-92CE-410F-B029-E2AE91B18BE7}"/>
    <cellStyle name="Normal 11 9 3 2" xfId="20596" xr:uid="{4321BE4B-2DA1-492D-8447-49E3C6028460}"/>
    <cellStyle name="Normal 11 9 4" xfId="23172" xr:uid="{9FB7D291-3478-42A8-8F80-95239D39C086}"/>
    <cellStyle name="Normal 11 9 5" xfId="14930" xr:uid="{9FD45EBF-AC69-4791-830E-35A1B66B4468}"/>
    <cellStyle name="Normal 12" xfId="678" xr:uid="{00000000-0005-0000-0000-000052040000}"/>
    <cellStyle name="Normal 12 10" xfId="22965" xr:uid="{033343EA-8A5A-4D18-A061-28041EF0DCC6}"/>
    <cellStyle name="Normal 12 11" xfId="12496" xr:uid="{C76A44B9-FF9F-49AA-868F-89A514942165}"/>
    <cellStyle name="Normal 12 2" xfId="679" xr:uid="{00000000-0005-0000-0000-000053040000}"/>
    <cellStyle name="Normal 12 2 2" xfId="5036" xr:uid="{AD475A3E-73E0-4B12-B0FE-634B3B93A6DB}"/>
    <cellStyle name="Normal 12 2 2 2" xfId="25710" xr:uid="{7DEF7E45-F8D2-4063-B834-3C42CF35FB5A}"/>
    <cellStyle name="Normal 12 2 2 3" xfId="28324" xr:uid="{47B5D16A-CAC2-48DD-97F0-0C9E4E57B817}"/>
    <cellStyle name="Normal 12 2 2 4" xfId="14332" xr:uid="{073FA9A3-B4A4-40BF-82B1-D44419344B16}"/>
    <cellStyle name="Normal 12 2 3" xfId="6785" xr:uid="{7E55DEA3-BC79-4550-9BF7-EE947CFB9519}"/>
    <cellStyle name="Normal 12 2 3 2" xfId="26153" xr:uid="{81BE5766-15C6-4192-B29B-386BCB362BB7}"/>
    <cellStyle name="Normal 12 2 3 3" xfId="28618" xr:uid="{41EE9D90-22B5-4D91-B56D-7AEBE4D80B29}"/>
    <cellStyle name="Normal 12 2 3 4" xfId="17165" xr:uid="{EB77552A-3E39-4B3A-B257-4C2ECD7599FC}"/>
    <cellStyle name="Normal 12 2 4" xfId="9618" xr:uid="{F376DB83-EF64-4A8A-8A23-F57AF8F0224E}"/>
    <cellStyle name="Normal 12 2 4 2" xfId="29377" xr:uid="{16BF253E-C692-4009-9718-45A3A081B9C4}"/>
    <cellStyle name="Normal 12 2 4 3" xfId="19998" xr:uid="{C7955B86-9016-4C69-83B8-7A3A2A612F4F}"/>
    <cellStyle name="Normal 12 2 5" xfId="23084" xr:uid="{01633C0A-A72D-4EE4-9F1A-3DF12E369B3B}"/>
    <cellStyle name="Normal 12 2 6" xfId="13349" xr:uid="{04ADC0D9-B86A-46C2-99CE-0C892D77FB6D}"/>
    <cellStyle name="Normal 12 3" xfId="3144" xr:uid="{00000000-0005-0000-0000-000070030000}"/>
    <cellStyle name="Normal 12 3 2" xfId="6202" xr:uid="{7D022FC5-7870-45D9-8D59-60C6C14ADAA5}"/>
    <cellStyle name="Normal 12 3 2 2" xfId="22821" xr:uid="{A94978FC-D56E-43B3-9DC5-0274A2631273}"/>
    <cellStyle name="Normal 12 3 2 3" xfId="28691" xr:uid="{B751A062-B9D7-469D-A5F7-D39FB081053B}"/>
    <cellStyle name="Normal 12 3 2 4" xfId="15771" xr:uid="{12715E97-5114-4E2C-8FB6-DE55CB85D0A7}"/>
    <cellStyle name="Normal 12 3 3" xfId="8224" xr:uid="{280E29AF-96C5-490F-A35E-4FE1D8B8925E}"/>
    <cellStyle name="Normal 12 3 3 2" xfId="28869" xr:uid="{DB1364C7-AF5D-4030-A5A3-4EC5C448E437}"/>
    <cellStyle name="Normal 12 3 3 3" xfId="18604" xr:uid="{4A4433A0-54AB-4011-AC64-8F7A09961B7A}"/>
    <cellStyle name="Normal 12 3 4" xfId="11057" xr:uid="{967ED9CC-BE3E-49B9-B845-28C03999D68A}"/>
    <cellStyle name="Normal 12 3 4 2" xfId="21437" xr:uid="{709F180A-4DE2-4C8B-8544-6FE558FA0956}"/>
    <cellStyle name="Normal 12 3 5" xfId="23530" xr:uid="{D5234BF6-12FD-419A-8C41-7A9641DE3930}"/>
    <cellStyle name="Normal 12 3 6" xfId="13672" xr:uid="{0E151977-D1A2-40E0-AF8A-9538AD77A839}"/>
    <cellStyle name="Normal 12 4" xfId="2659" xr:uid="{00000000-0005-0000-0000-000071030000}"/>
    <cellStyle name="Normal 12 4 2" xfId="5919" xr:uid="{770C451C-813B-4FF8-B587-13F9DBD1EDDF}"/>
    <cellStyle name="Normal 12 4 2 2" xfId="26365" xr:uid="{A71634E2-0DF5-493D-84C0-FC73DA14EE97}"/>
    <cellStyle name="Normal 12 4 2 3" xfId="15331" xr:uid="{CC0B48EF-C0F2-4E06-A1BC-09A8A75F57FE}"/>
    <cellStyle name="Normal 12 4 3" xfId="7784" xr:uid="{BE42800C-35A8-4D46-A402-C7092A9B236B}"/>
    <cellStyle name="Normal 12 4 3 2" xfId="18164" xr:uid="{7B232A74-B0B6-4F4E-96AB-6D93C640B5A0}"/>
    <cellStyle name="Normal 12 4 4" xfId="10617" xr:uid="{FA08CA2A-FAAF-443C-9DDE-1D77E1DEA92C}"/>
    <cellStyle name="Normal 12 4 4 2" xfId="20997" xr:uid="{92F78D94-E3D1-471E-BEDA-A74745FCF85D}"/>
    <cellStyle name="Normal 12 4 5" xfId="23750" xr:uid="{DD1E9B09-6FEC-4C59-9677-7A102651FFEB}"/>
    <cellStyle name="Normal 12 4 6" xfId="13061" xr:uid="{A5C88BF8-7A2F-4C5B-A0D7-BBF24B97022B}"/>
    <cellStyle name="Normal 12 5" xfId="2264" xr:uid="{00000000-0005-0000-0000-00006E030000}"/>
    <cellStyle name="Normal 12 5 2" xfId="7391" xr:uid="{7E50454D-933B-4840-8B3F-BB52394ED944}"/>
    <cellStyle name="Normal 12 5 2 2" xfId="17771" xr:uid="{4048479F-63F7-41DF-BC82-7A11D85C922E}"/>
    <cellStyle name="Normal 12 5 3" xfId="10224" xr:uid="{F12FA1EC-A2E7-45E9-BE43-2774C2E1BC84}"/>
    <cellStyle name="Normal 12 5 3 2" xfId="20604" xr:uid="{B9D70D8E-2672-4BF9-9869-6734F15C2519}"/>
    <cellStyle name="Normal 12 5 4" xfId="24477" xr:uid="{DFAA973F-326E-446E-A2AD-301ABEE1A675}"/>
    <cellStyle name="Normal 12 5 5" xfId="14938" xr:uid="{10721356-729C-4D58-94C5-73C19FEC5DA1}"/>
    <cellStyle name="Normal 12 6" xfId="3787" xr:uid="{FC5D471A-BA1A-4CEB-A00A-3C532FA45458}"/>
    <cellStyle name="Normal 12 6 2" xfId="8626" xr:uid="{4A058FC5-A2EB-4011-AFB4-00F15F2B6912}"/>
    <cellStyle name="Normal 12 6 2 2" xfId="19006" xr:uid="{317FE9FD-0925-4241-B2DD-16B933DBA824}"/>
    <cellStyle name="Normal 12 6 3" xfId="11459" xr:uid="{F70DC20A-4CB9-48B4-9B61-85C555A8C8E9}"/>
    <cellStyle name="Normal 12 6 3 2" xfId="21839" xr:uid="{0810842A-5B40-4B7C-9C40-6719AEEE95F9}"/>
    <cellStyle name="Normal 12 6 4" xfId="16173" xr:uid="{5BB47EA7-B128-4837-9360-E10735DAAB63}"/>
    <cellStyle name="Normal 12 7" xfId="5035" xr:uid="{D8E44DB6-B01F-4F4D-BD68-0CD5A36983BA}"/>
    <cellStyle name="Normal 12 7 2" xfId="14331" xr:uid="{8BB7854B-15D0-42A0-B9E8-58D48B1E44D2}"/>
    <cellStyle name="Normal 12 8" xfId="6784" xr:uid="{A16B3C71-8F9F-450E-843E-AC7EFF0240D8}"/>
    <cellStyle name="Normal 12 8 2" xfId="17164" xr:uid="{B73FF3CB-5A5C-4E83-9F3D-74B341F1AA0B}"/>
    <cellStyle name="Normal 12 9" xfId="9617" xr:uid="{1F8F4189-B832-4E1E-A1D8-D39FD28B04F1}"/>
    <cellStyle name="Normal 12 9 2" xfId="19997" xr:uid="{8DD72BD7-34D7-44AA-991F-BA6B4ED22B16}"/>
    <cellStyle name="Normal 13" xfId="680" xr:uid="{00000000-0005-0000-0000-000054040000}"/>
    <cellStyle name="Normal 13 2" xfId="2857" xr:uid="{00000000-0005-0000-0000-000073030000}"/>
    <cellStyle name="Normal 13 2 2" xfId="6070" xr:uid="{AA45E48B-09ED-4685-8AB6-AA6F639FBB2D}"/>
    <cellStyle name="Normal 13 2 2 2" xfId="27453" xr:uid="{0ECDDCD3-2C26-43D1-B28A-9066ED64A0C3}"/>
    <cellStyle name="Normal 13 2 2 3" xfId="15526" xr:uid="{5315A895-933C-4175-B1C5-5A178C13C8AC}"/>
    <cellStyle name="Normal 13 2 3" xfId="7979" xr:uid="{D6ED7299-EB16-4696-9CA3-92A77439F31C}"/>
    <cellStyle name="Normal 13 2 3 2" xfId="18359" xr:uid="{D5E1AFA7-D19D-42A0-9BA6-AB9511E67ADC}"/>
    <cellStyle name="Normal 13 2 4" xfId="10812" xr:uid="{A6E33D61-2B9E-43E3-8C2E-E87F8B37CAB6}"/>
    <cellStyle name="Normal 13 2 4 2" xfId="21192" xr:uid="{0F36D579-9F20-4F18-916E-96830EF010CE}"/>
    <cellStyle name="Normal 13 2 5" xfId="25076" xr:uid="{4FF1AE43-EA66-47B5-B73F-454B5E6A16AC}"/>
    <cellStyle name="Normal 13 2 6" xfId="13346" xr:uid="{D4F3D36C-A7FC-4FDC-AAE9-E1EEBC23B8B9}"/>
    <cellStyle name="Normal 13 3" xfId="5037" xr:uid="{5EF0DBC1-19E6-4D57-AA65-7566483BF4E3}"/>
    <cellStyle name="Normal 13 3 2" xfId="23887" xr:uid="{BAF24BDA-9EA4-4E49-9C2F-0A1B24FBA196}"/>
    <cellStyle name="Normal 13 3 3" xfId="14333" xr:uid="{9DE4D361-8895-4AF1-9B4A-485DAAF66D82}"/>
    <cellStyle name="Normal 13 3 4" xfId="30031" xr:uid="{A3EAF4AB-5115-481D-A447-9586BF9ECF1A}"/>
    <cellStyle name="Normal 13 4" xfId="6786" xr:uid="{E5B61214-23AE-4E08-9C32-6624FB8807D7}"/>
    <cellStyle name="Normal 13 4 2" xfId="24750" xr:uid="{30EAA314-B589-4A22-96C7-402013D2E5F1}"/>
    <cellStyle name="Normal 13 4 3" xfId="17166" xr:uid="{CD1AFCFF-8A29-40F4-BCB3-13A9938CCB65}"/>
    <cellStyle name="Normal 13 5" xfId="9619" xr:uid="{A64C81F3-8753-4787-8678-DA3C0B4E0D5D}"/>
    <cellStyle name="Normal 13 5 2" xfId="19999" xr:uid="{6AD10095-07EB-44EC-BF77-DAA26E917E4A}"/>
    <cellStyle name="Normal 13 6" xfId="24643" xr:uid="{C31D4092-6773-469F-B36E-534BE4E414D1}"/>
    <cellStyle name="Normal 13 7" xfId="12654" xr:uid="{8816A397-40EB-4D81-AB75-F4B738433536}"/>
    <cellStyle name="Normal 14" xfId="681" xr:uid="{00000000-0005-0000-0000-000055040000}"/>
    <cellStyle name="Normal 14 2" xfId="5038" xr:uid="{0D3D8E5F-1EDF-435C-B1B0-BD478797D276}"/>
    <cellStyle name="Normal 14 2 2" xfId="24478" xr:uid="{C034AB12-76B5-486A-9894-6A048BC7366A}"/>
    <cellStyle name="Normal 14 2 3" xfId="27542" xr:uid="{2A7A1040-187C-4B84-82AB-F3A4C14E60F4}"/>
    <cellStyle name="Normal 14 2 4" xfId="14334" xr:uid="{1F912A46-1F27-4E86-990F-1ED3312AE108}"/>
    <cellStyle name="Normal 14 3" xfId="6787" xr:uid="{F3711F9B-2A3C-4CD8-BBD7-40DE750693A8}"/>
    <cellStyle name="Normal 14 3 2" xfId="26276" xr:uid="{2E219A78-E01D-45C7-835F-4A082BBDE51C}"/>
    <cellStyle name="Normal 14 3 3" xfId="17167" xr:uid="{98E27F91-1457-4546-AA50-24A60B093E5D}"/>
    <cellStyle name="Normal 14 4" xfId="9620" xr:uid="{24ACE589-6F58-480C-A0A9-E0CCB13410CC}"/>
    <cellStyle name="Normal 14 4 2" xfId="20000" xr:uid="{34A16C81-10AF-4836-996D-F492EE7E1506}"/>
    <cellStyle name="Normal 14 5" xfId="24460" xr:uid="{B2C5D97A-D174-4AE7-8B7D-B2C708EFC8E7}"/>
    <cellStyle name="Normal 14 6" xfId="13352" xr:uid="{A6F71BD5-6E29-429D-86A0-A3FE750FA4A2}"/>
    <cellStyle name="Normal 15" xfId="2426" xr:uid="{00000000-0005-0000-0000-000075030000}"/>
    <cellStyle name="Normal 15 2" xfId="23095" xr:uid="{2C9AB8CE-D120-4791-BB69-A1D95A2CF072}"/>
    <cellStyle name="Normal 15 3" xfId="25234" xr:uid="{43C97933-000E-4EB9-ADD0-F68EC944A8A0}"/>
    <cellStyle name="Normal 15 4" xfId="29985" xr:uid="{4C44E769-B72D-47F8-BFD8-967FDABB778E}"/>
    <cellStyle name="Normal 16" xfId="2425" xr:uid="{00000000-0005-0000-0000-000076030000}"/>
    <cellStyle name="Normal 16 2" xfId="5725" xr:uid="{B477EC25-0A93-45EF-93C3-5F54D32200CD}"/>
    <cellStyle name="Normal 16 2 2" xfId="28319" xr:uid="{D5DCF4FC-BC09-4702-B3D6-AB3F7724FBFD}"/>
    <cellStyle name="Normal 16 2 3" xfId="15099" xr:uid="{29037CB6-2C9A-47AC-9730-FFD64DBF95FD}"/>
    <cellStyle name="Normal 16 3" xfId="7552" xr:uid="{63D701BD-ABDA-4964-8C51-6402DDBE271A}"/>
    <cellStyle name="Normal 16 3 2" xfId="17932" xr:uid="{9D219CFE-1969-42B2-A553-D5847A6DA9DD}"/>
    <cellStyle name="Normal 16 4" xfId="10385" xr:uid="{D2522661-93A0-4956-9697-D1730F5CFA20}"/>
    <cellStyle name="Normal 16 4 2" xfId="20765" xr:uid="{5137FD37-CDFD-4897-8D9B-C3DCFC154183}"/>
    <cellStyle name="Normal 16 5" xfId="25181" xr:uid="{7A977A69-078F-4B3B-A863-D178A5FF7356}"/>
    <cellStyle name="Normal 16 6" xfId="12812" xr:uid="{29E9BBF2-7804-4601-B0CA-D6862E03B065}"/>
    <cellStyle name="Normal 17" xfId="4845" xr:uid="{4EC3EDA1-0B49-4397-ACE6-F65BB86475E3}"/>
    <cellStyle name="Normal 17 2" xfId="26264" xr:uid="{F9058EFE-70AF-4C20-8F8B-416CE835CA40}"/>
    <cellStyle name="Normal 17 3" xfId="14133" xr:uid="{19AEF679-6457-4A98-AD6A-ED8181B653C8}"/>
    <cellStyle name="Normal 17 4" xfId="29613" xr:uid="{1408406F-0F3E-4B32-8FAF-E9953EA12EC1}"/>
    <cellStyle name="Normal 17 5" xfId="29588" xr:uid="{4ED93E39-21EF-4DCF-B005-6E3097EA06BD}"/>
    <cellStyle name="Normal 17 5 2" xfId="29640" xr:uid="{45B16796-CAAF-4DF6-B906-098BDC71E282}"/>
    <cellStyle name="Normal 17 5 2 2" xfId="30107" xr:uid="{F7E39ECD-4D10-4D07-8F21-75FAF9DEBFA7}"/>
    <cellStyle name="Normal 17 5 3" xfId="30382" xr:uid="{B45CE350-A162-4B94-B9BF-8DDA18EE9D32}"/>
    <cellStyle name="Normal 17 5 4" xfId="30369" xr:uid="{8603D28E-B236-4EC6-AE4B-CCA2E34ECDF2}"/>
    <cellStyle name="Normal 17 5 4 2" xfId="31708" xr:uid="{8378316B-0AEB-4628-8314-F5A160EE652A}"/>
    <cellStyle name="Normal 17 6" xfId="29638" xr:uid="{2615603F-F587-465C-9DB1-DFE5AAD13470}"/>
    <cellStyle name="Normal 17 6 2" xfId="30106" xr:uid="{1CE297B0-511C-45BD-82B6-9F5EFC6F4E9E}"/>
    <cellStyle name="Normal 17 7" xfId="30352" xr:uid="{B6AE06BD-E46D-4EF1-88E1-B52B46EEF606}"/>
    <cellStyle name="Normal 17 7 2" xfId="31692" xr:uid="{715E5696-15DC-46D7-B1F6-6B19405350CB}"/>
    <cellStyle name="Normal 18" xfId="6586" xr:uid="{41350291-B8D4-4B0F-BB97-B6A2FEFF55C8}"/>
    <cellStyle name="Normal 18 2" xfId="16966" xr:uid="{A08ADA9E-880A-423A-BC21-A77F0F152E4B}"/>
    <cellStyle name="Normal 19" xfId="9419" xr:uid="{EEFE1ADD-8068-4691-A806-69EFDD9F49C8}"/>
    <cellStyle name="Normal 19 2" xfId="19799" xr:uid="{B56B06F7-E066-401E-BD37-8901D45D37C2}"/>
    <cellStyle name="Normal 2" xfId="682" xr:uid="{00000000-0005-0000-0000-000056040000}"/>
    <cellStyle name="Normal 2 10" xfId="683" xr:uid="{00000000-0005-0000-0000-000057040000}"/>
    <cellStyle name="Normal 2 10 10" xfId="9621" xr:uid="{6A978DBD-1903-4566-A76F-D9BD2824005F}"/>
    <cellStyle name="Normal 2 10 10 2" xfId="20001" xr:uid="{FCAF2797-04A4-45F3-AAB4-4974094B7C05}"/>
    <cellStyle name="Normal 2 10 11" xfId="24309" xr:uid="{7CE40F8D-2C6C-40A0-827F-401595517E6B}"/>
    <cellStyle name="Normal 2 10 12" xfId="12546" xr:uid="{D8F2B4BC-75C0-46DD-AA3E-912AAFB27616}"/>
    <cellStyle name="Normal 2 10 2" xfId="684" xr:uid="{00000000-0005-0000-0000-000058040000}"/>
    <cellStyle name="Normal 2 10 2 10" xfId="12704" xr:uid="{03590174-D100-4823-9470-1F863032040F}"/>
    <cellStyle name="Normal 2 10 2 2" xfId="685" xr:uid="{00000000-0005-0000-0000-000059040000}"/>
    <cellStyle name="Normal 2 10 2 2 2" xfId="5041" xr:uid="{4B1D97E6-96DB-48FB-BE29-9C4A808EEAF1}"/>
    <cellStyle name="Normal 2 10 2 2 2 2" xfId="25027" xr:uid="{85EF3525-AC41-4E56-B053-2013675EAF5F}"/>
    <cellStyle name="Normal 2 10 2 2 2 3" xfId="27770" xr:uid="{E3908DE8-2AA8-4280-BAA0-A0384637A422}"/>
    <cellStyle name="Normal 2 10 2 2 2 4" xfId="14337" xr:uid="{715D0DB7-0BAC-4BB5-8734-41CF55C22CDC}"/>
    <cellStyle name="Normal 2 10 2 2 3" xfId="6790" xr:uid="{0E5A8F5D-0961-4D45-9D50-F9720832934F}"/>
    <cellStyle name="Normal 2 10 2 2 3 2" xfId="27569" xr:uid="{FC2BD4B1-3FF0-4C9B-B62C-30EB7E056146}"/>
    <cellStyle name="Normal 2 10 2 2 3 3" xfId="28314" xr:uid="{2E712B32-BDE8-415B-A965-6709DFF53A01}"/>
    <cellStyle name="Normal 2 10 2 2 3 4" xfId="17170" xr:uid="{7732C903-252A-4177-B4EE-01EA203637C3}"/>
    <cellStyle name="Normal 2 10 2 2 4" xfId="9623" xr:uid="{90E5D0CC-8E0F-4145-AD1C-7A6B585F163D}"/>
    <cellStyle name="Normal 2 10 2 2 4 2" xfId="29378" xr:uid="{48816090-0EC0-4318-9EF0-31208B402F94}"/>
    <cellStyle name="Normal 2 10 2 2 4 3" xfId="20003" xr:uid="{BAC9179B-5B3E-4B5E-946C-494A9C64BE30}"/>
    <cellStyle name="Normal 2 10 2 2 5" xfId="24022" xr:uid="{69D296D9-4E64-4349-A6C1-12380EBC0D27}"/>
    <cellStyle name="Normal 2 10 2 2 6" xfId="13673" xr:uid="{21AB60BC-1520-40B2-80EB-15E14175247D}"/>
    <cellStyle name="Normal 2 10 2 3" xfId="2712" xr:uid="{00000000-0005-0000-0000-00007B030000}"/>
    <cellStyle name="Normal 2 10 2 3 2" xfId="5930" xr:uid="{6F9B445A-F519-4F2B-841F-0828963C8272}"/>
    <cellStyle name="Normal 2 10 2 3 2 2" xfId="27657" xr:uid="{84CDA419-4F55-43FC-ADC1-410564068752}"/>
    <cellStyle name="Normal 2 10 2 3 2 3" xfId="15383" xr:uid="{4BF48A87-A58E-48C5-B237-DBBC0B37BCFF}"/>
    <cellStyle name="Normal 2 10 2 3 3" xfId="7836" xr:uid="{756D2142-0636-4E39-AA65-B82595E47ED9}"/>
    <cellStyle name="Normal 2 10 2 3 3 2" xfId="18216" xr:uid="{8974FC1F-3940-4551-8566-90BF8E1DBE46}"/>
    <cellStyle name="Normal 2 10 2 3 4" xfId="10669" xr:uid="{981C3D8B-0BC7-4C56-8B70-DF9DCC096F32}"/>
    <cellStyle name="Normal 2 10 2 3 4 2" xfId="21049" xr:uid="{04A75ED6-0273-48B9-957F-A9EF01D42227}"/>
    <cellStyle name="Normal 2 10 2 3 5" xfId="23045" xr:uid="{A8EBECA3-327C-48A7-853D-6A48EDFE396E}"/>
    <cellStyle name="Normal 2 10 2 3 6" xfId="13139" xr:uid="{C2DFDE86-C1D5-41D4-BE4E-0A9C42D6D918}"/>
    <cellStyle name="Normal 2 10 2 4" xfId="2420" xr:uid="{00000000-0005-0000-0000-000079030000}"/>
    <cellStyle name="Normal 2 10 2 4 2" xfId="7547" xr:uid="{3B36CAC2-FF81-448A-95FB-1AA5EF72530D}"/>
    <cellStyle name="Normal 2 10 2 4 2 2" xfId="27933" xr:uid="{D2FE575E-6C08-4270-98DA-54828BC91846}"/>
    <cellStyle name="Normal 2 10 2 4 2 3" xfId="17927" xr:uid="{F6D443BF-C32A-492D-865E-6B60716A332A}"/>
    <cellStyle name="Normal 2 10 2 4 3" xfId="10380" xr:uid="{78384D6C-1B9B-4ED5-A6E0-75FBD89CE93B}"/>
    <cellStyle name="Normal 2 10 2 4 3 2" xfId="20760" xr:uid="{B112BDC5-E73D-4943-A297-053DD2012967}"/>
    <cellStyle name="Normal 2 10 2 4 4" xfId="24924" xr:uid="{54163CFA-A981-416D-A52A-8376976FC0C9}"/>
    <cellStyle name="Normal 2 10 2 4 5" xfId="15094" xr:uid="{5725EBF2-79D5-45F0-9961-B3DD42B887C3}"/>
    <cellStyle name="Normal 2 10 2 5" xfId="3916" xr:uid="{BD5E7341-68BF-4756-8305-A435157C6732}"/>
    <cellStyle name="Normal 2 10 2 5 2" xfId="8748" xr:uid="{7215D1F5-0354-459D-8EC2-14DB0923EF4F}"/>
    <cellStyle name="Normal 2 10 2 5 2 2" xfId="19128" xr:uid="{1B946FF3-D8FF-49C9-8E18-EDA76F7B3291}"/>
    <cellStyle name="Normal 2 10 2 5 3" xfId="11581" xr:uid="{A2149190-495C-499F-817F-63A921074BCE}"/>
    <cellStyle name="Normal 2 10 2 5 3 2" xfId="21961" xr:uid="{CCB3DD2F-6369-4CCF-A0BB-9B6FD6A06564}"/>
    <cellStyle name="Normal 2 10 2 5 4" xfId="26099" xr:uid="{12B3E98C-809D-4A86-BBB9-BCD3ED4B0349}"/>
    <cellStyle name="Normal 2 10 2 5 5" xfId="16295" xr:uid="{12D5A544-ABFE-4F3E-BCE3-3E0259E3DDDD}"/>
    <cellStyle name="Normal 2 10 2 6" xfId="5040" xr:uid="{D5B2E7E1-955B-4DE0-AE72-078AEA147FA3}"/>
    <cellStyle name="Normal 2 10 2 6 2" xfId="14336" xr:uid="{B1481CA9-47DB-478D-B9E6-EDCB74F5F9FE}"/>
    <cellStyle name="Normal 2 10 2 7" xfId="6789" xr:uid="{836EDE06-7085-4C14-AD6D-C9F5F92FC2A3}"/>
    <cellStyle name="Normal 2 10 2 7 2" xfId="17169" xr:uid="{38C9EFBA-9DB9-48BD-96E0-0CB7D0C9787F}"/>
    <cellStyle name="Normal 2 10 2 8" xfId="9622" xr:uid="{B9D44309-A423-4CC3-8623-A597779FE67A}"/>
    <cellStyle name="Normal 2 10 2 8 2" xfId="20002" xr:uid="{D7D18A0B-24F2-45BA-8A57-C998D2A2B2F1}"/>
    <cellStyle name="Normal 2 10 2 9" xfId="23586" xr:uid="{8CE583E1-4E59-4591-9A6A-677E69EF0669}"/>
    <cellStyle name="Normal 2 10 3" xfId="686" xr:uid="{00000000-0005-0000-0000-00005A040000}"/>
    <cellStyle name="Normal 2 10 3 2" xfId="4449" xr:uid="{056BFCF5-1274-4918-A4DB-F87B2191CBDF}"/>
    <cellStyle name="Normal 2 10 3 2 2" xfId="9221" xr:uid="{050CFBA6-16B7-4853-A509-E414C781678D}"/>
    <cellStyle name="Normal 2 10 3 2 2 2" xfId="29214" xr:uid="{2BA3FFC7-FF5D-4274-8170-8C001DC032FF}"/>
    <cellStyle name="Normal 2 10 3 2 2 3" xfId="19601" xr:uid="{3F2C4159-088E-40FF-8CC1-40E4F01F2175}"/>
    <cellStyle name="Normal 2 10 3 2 3" xfId="12054" xr:uid="{1737CD57-5D2B-42D0-AF93-FA54A6266609}"/>
    <cellStyle name="Normal 2 10 3 2 3 2" xfId="22434" xr:uid="{92A273E8-584A-4750-B49B-6A439EE7CDCF}"/>
    <cellStyle name="Normal 2 10 3 2 4" xfId="25658" xr:uid="{939EA17D-5404-42BF-9BCE-F96FB7F08C8C}"/>
    <cellStyle name="Normal 2 10 3 2 5" xfId="16768" xr:uid="{5BD07587-E792-4E60-81B5-E88AF2F62CBA}"/>
    <cellStyle name="Normal 2 10 3 3" xfId="5042" xr:uid="{A07D5222-E95C-4645-B95C-D413E152A2E0}"/>
    <cellStyle name="Normal 2 10 3 3 2" xfId="24507" xr:uid="{E4FB581A-5B57-460F-9BFE-9BBB58D36D54}"/>
    <cellStyle name="Normal 2 10 3 3 3" xfId="26533" xr:uid="{EB907162-DEC4-4F5E-9493-D102550CE772}"/>
    <cellStyle name="Normal 2 10 3 3 4" xfId="14338" xr:uid="{42913208-0214-447A-AAC1-150923146ADA}"/>
    <cellStyle name="Normal 2 10 3 4" xfId="6791" xr:uid="{C7792434-52BD-4AF3-90AC-0E6F0DB2DE3B}"/>
    <cellStyle name="Normal 2 10 3 4 2" xfId="24387" xr:uid="{ACBB8426-ADCF-4399-A188-1C03473A4B6F}"/>
    <cellStyle name="Normal 2 10 3 4 3" xfId="25865" xr:uid="{C99A89DD-C295-4A1A-AEFA-162926ACA3B9}"/>
    <cellStyle name="Normal 2 10 3 4 4" xfId="17171" xr:uid="{0F2D2FA9-4751-42CD-9D77-7FED9BC3B7DD}"/>
    <cellStyle name="Normal 2 10 3 5" xfId="9624" xr:uid="{D3E6235E-5788-4E8F-827B-7F0456FA5E08}"/>
    <cellStyle name="Normal 2 10 3 5 2" xfId="29379" xr:uid="{23296332-AF0F-4B31-8C10-BDC4A4C91A07}"/>
    <cellStyle name="Normal 2 10 3 5 3" xfId="20004" xr:uid="{0A543DC3-5871-41AF-A95F-CCCD8399027A}"/>
    <cellStyle name="Normal 2 10 3 6" xfId="23881" xr:uid="{88A6EF82-244A-4931-A304-409A70362C02}"/>
    <cellStyle name="Normal 2 10 3 7" xfId="13674" xr:uid="{35D9751C-52C4-44B3-AE92-A0BE2C32FF41}"/>
    <cellStyle name="Normal 2 10 4" xfId="687" xr:uid="{00000000-0005-0000-0000-00005B040000}"/>
    <cellStyle name="Normal 2 10 4 2" xfId="5043" xr:uid="{F0F1627E-1D02-477B-9062-80DFA671F4A1}"/>
    <cellStyle name="Normal 2 10 4 2 2" xfId="25678" xr:uid="{EFD2D526-1985-4BBF-B4E7-627FD67D47DC}"/>
    <cellStyle name="Normal 2 10 4 2 3" xfId="27923" xr:uid="{C17E5783-7881-49DD-859E-5D6DC5FCDACD}"/>
    <cellStyle name="Normal 2 10 4 2 4" xfId="14339" xr:uid="{0D9E0302-872C-41EE-AAD3-1D698F8F637D}"/>
    <cellStyle name="Normal 2 10 4 3" xfId="6792" xr:uid="{2E122C95-0419-48D1-B781-FE19679BDA09}"/>
    <cellStyle name="Normal 2 10 4 3 2" xfId="26672" xr:uid="{756C9BF8-7F4E-4D5D-BFEA-0DC97959D1C8}"/>
    <cellStyle name="Normal 2 10 4 3 3" xfId="17172" xr:uid="{6C9C85BD-F9DC-424A-8FA1-5460624278FD}"/>
    <cellStyle name="Normal 2 10 4 4" xfId="9625" xr:uid="{326FC538-9A19-44D5-B746-510789696F5A}"/>
    <cellStyle name="Normal 2 10 4 4 2" xfId="20005" xr:uid="{C629BCCB-DEA1-46F1-8FCC-A0F4FCAC0B9B}"/>
    <cellStyle name="Normal 2 10 4 5" xfId="24325" xr:uid="{D3B42B4B-9B2D-4347-967B-69A50EED4634}"/>
    <cellStyle name="Normal 2 10 4 6" xfId="13402" xr:uid="{0F9FA0E0-BEE7-41CF-AF3D-4AB2C0132119}"/>
    <cellStyle name="Normal 2 10 5" xfId="2503" xr:uid="{00000000-0005-0000-0000-00007E030000}"/>
    <cellStyle name="Normal 2 10 5 2" xfId="5783" xr:uid="{35CEC759-4A6C-40CC-BF8A-236861E32D53}"/>
    <cellStyle name="Normal 2 10 5 2 2" xfId="28491" xr:uid="{45F6E169-BB30-4E7B-9E02-EE4370FD78A0}"/>
    <cellStyle name="Normal 2 10 5 2 3" xfId="15175" xr:uid="{1C2128C8-39D5-467D-B67D-C52C1ACE183E}"/>
    <cellStyle name="Normal 2 10 5 3" xfId="7628" xr:uid="{58E3CCDA-41AC-456B-8B87-365313B280B1}"/>
    <cellStyle name="Normal 2 10 5 3 2" xfId="18008" xr:uid="{3B8B6460-2202-4356-BD8D-D6C673D66CAF}"/>
    <cellStyle name="Normal 2 10 5 4" xfId="10461" xr:uid="{7BD48EB6-81F0-4168-9D24-324DCFC2998C}"/>
    <cellStyle name="Normal 2 10 5 4 2" xfId="20841" xr:uid="{E05399EA-7298-4A1B-8A5D-E719A730BCFD}"/>
    <cellStyle name="Normal 2 10 5 5" xfId="23021" xr:uid="{A4F06588-7611-44B0-941D-2B3DAE839F8A}"/>
    <cellStyle name="Normal 2 10 5 6" xfId="12891" xr:uid="{77731914-FBAD-4C62-8728-7EB91800362C}"/>
    <cellStyle name="Normal 2 10 6" xfId="2312" xr:uid="{00000000-0005-0000-0000-000078030000}"/>
    <cellStyle name="Normal 2 10 6 2" xfId="7439" xr:uid="{823EDB6F-E493-41CE-A857-F74FF97C3104}"/>
    <cellStyle name="Normal 2 10 6 2 2" xfId="28348" xr:uid="{F9D97EDC-77FD-4C92-8C2F-CB40999DFDDD}"/>
    <cellStyle name="Normal 2 10 6 2 3" xfId="17819" xr:uid="{F5C772A3-31A2-4AF6-92E9-FDFC9BB82E61}"/>
    <cellStyle name="Normal 2 10 6 3" xfId="10272" xr:uid="{97712D6C-5236-40BF-BEE6-725451375070}"/>
    <cellStyle name="Normal 2 10 6 3 2" xfId="20652" xr:uid="{68EC7E14-846C-47E4-A899-7D9526CC3A2A}"/>
    <cellStyle name="Normal 2 10 6 4" xfId="24082" xr:uid="{4D8E30FC-2E63-43FE-A0C3-711DD8F4D046}"/>
    <cellStyle name="Normal 2 10 6 5" xfId="14986" xr:uid="{1181DD5C-0855-4543-8E8D-3FA0D1405AC4}"/>
    <cellStyle name="Normal 2 10 7" xfId="3786" xr:uid="{518FA295-D8E6-4FED-B958-7995796B86E0}"/>
    <cellStyle name="Normal 2 10 7 2" xfId="8625" xr:uid="{DF8E0C14-C08B-4D4E-8B85-5D64FADE70B5}"/>
    <cellStyle name="Normal 2 10 7 2 2" xfId="19005" xr:uid="{ACBA6765-E82B-40E4-8880-08D673526B82}"/>
    <cellStyle name="Normal 2 10 7 3" xfId="11458" xr:uid="{B3B5DF78-D8AF-4EDA-998E-39990D31FCD8}"/>
    <cellStyle name="Normal 2 10 7 3 2" xfId="21838" xr:uid="{92F6B062-43CF-4C49-BC32-F58100DAAC0E}"/>
    <cellStyle name="Normal 2 10 7 4" xfId="26543" xr:uid="{740D2E73-59CD-42D3-B046-5A1CFF56CCE5}"/>
    <cellStyle name="Normal 2 10 7 5" xfId="16172" xr:uid="{E850A9D8-B814-422E-8901-B9B7BCB32F8B}"/>
    <cellStyle name="Normal 2 10 8" xfId="5039" xr:uid="{8B8E9146-C08B-4340-A020-2D969D66A976}"/>
    <cellStyle name="Normal 2 10 8 2" xfId="14335" xr:uid="{E740B02E-4A03-4B04-9557-5007D61D822E}"/>
    <cellStyle name="Normal 2 10 9" xfId="6788" xr:uid="{93F39D5F-0B91-48F9-A606-E5256C9A4BF8}"/>
    <cellStyle name="Normal 2 10 9 2" xfId="17168" xr:uid="{02CFE5B8-BBCE-4940-BE7B-08B07D6A68F7}"/>
    <cellStyle name="Normal 2 11" xfId="688" xr:uid="{00000000-0005-0000-0000-00005C040000}"/>
    <cellStyle name="Normal 2 11 10" xfId="9626" xr:uid="{7548FCAA-9289-4A47-BA79-68BAFF6D3460}"/>
    <cellStyle name="Normal 2 11 10 2" xfId="20006" xr:uid="{A173D02A-D76A-45AF-9D7E-CF93B835499F}"/>
    <cellStyle name="Normal 2 11 11" xfId="23296" xr:uid="{17368848-A1E5-4BD5-A1FE-E3698DB59D92}"/>
    <cellStyle name="Normal 2 11 12" xfId="12547" xr:uid="{CDFC12FC-8415-4608-AA79-491AC8CBA97C}"/>
    <cellStyle name="Normal 2 11 2" xfId="689" xr:uid="{00000000-0005-0000-0000-00005D040000}"/>
    <cellStyle name="Normal 2 11 2 2" xfId="690" xr:uid="{00000000-0005-0000-0000-00005E040000}"/>
    <cellStyle name="Normal 2 11 2 2 2" xfId="5046" xr:uid="{A121F22B-E9DC-42F4-B6C5-AB0316A4170F}"/>
    <cellStyle name="Normal 2 11 2 2 2 2" xfId="24720" xr:uid="{FB5F1BBE-6AB3-41AF-8185-463AD36EB213}"/>
    <cellStyle name="Normal 2 11 2 2 2 3" xfId="26689" xr:uid="{FF9964BB-61F7-4489-80BE-4BF8BFA0CAFD}"/>
    <cellStyle name="Normal 2 11 2 2 2 4" xfId="14342" xr:uid="{85C26CF3-9A61-41B4-9EFA-809A6A39FA16}"/>
    <cellStyle name="Normal 2 11 2 2 3" xfId="6795" xr:uid="{463C792A-969D-45EA-890B-D4320993EA6A}"/>
    <cellStyle name="Normal 2 11 2 2 3 2" xfId="27572" xr:uid="{2450452C-7EDC-4CDD-8592-E8D48DD6E376}"/>
    <cellStyle name="Normal 2 11 2 2 3 3" xfId="26774" xr:uid="{441DF291-444B-43E1-A2AC-6EDBE1179BC5}"/>
    <cellStyle name="Normal 2 11 2 2 3 4" xfId="17175" xr:uid="{E6E690B2-CFF4-4E20-8FE2-C1CE4943C2CE}"/>
    <cellStyle name="Normal 2 11 2 2 4" xfId="9628" xr:uid="{DB6D3923-1ED3-4A63-89AA-B99AC5FED05C}"/>
    <cellStyle name="Normal 2 11 2 2 4 2" xfId="29380" xr:uid="{70BD47A4-93BD-4240-828D-C84766DEECF7}"/>
    <cellStyle name="Normal 2 11 2 2 4 3" xfId="20008" xr:uid="{0E3F1D15-7B3C-4D4B-8FE1-584FDBF7F8E3}"/>
    <cellStyle name="Normal 2 11 2 2 5" xfId="24824" xr:uid="{EBA2E477-AD16-452A-88E4-24DD740FE92F}"/>
    <cellStyle name="Normal 2 11 2 2 6" xfId="13675" xr:uid="{0C357037-5A12-4E9F-A359-B6EE41BB8FAC}"/>
    <cellStyle name="Normal 2 11 2 3" xfId="2713" xr:uid="{00000000-0005-0000-0000-000082030000}"/>
    <cellStyle name="Normal 2 11 2 3 2" xfId="5931" xr:uid="{9A09F166-FA77-4869-954E-ADAB91502713}"/>
    <cellStyle name="Normal 2 11 2 3 2 2" xfId="27083" xr:uid="{D2CD80BB-9D3A-4852-8F45-D9B4481616CB}"/>
    <cellStyle name="Normal 2 11 2 3 2 3" xfId="15384" xr:uid="{F33F2DAC-F98D-48AB-8924-842E8DBA5A51}"/>
    <cellStyle name="Normal 2 11 2 3 3" xfId="7837" xr:uid="{B4A9C05E-4CE1-4774-BB3D-6872279E97A9}"/>
    <cellStyle name="Normal 2 11 2 3 3 2" xfId="18217" xr:uid="{B64314EC-7446-45FD-9DDF-84AD8E4E2989}"/>
    <cellStyle name="Normal 2 11 2 3 4" xfId="10670" xr:uid="{57A0FED7-EE91-4F36-B209-B14BD447FFDB}"/>
    <cellStyle name="Normal 2 11 2 3 4 2" xfId="21050" xr:uid="{4C7B949E-1FB9-4AAC-8BF3-235375D74781}"/>
    <cellStyle name="Normal 2 11 2 3 5" xfId="25371" xr:uid="{0DCA70EE-9F8E-474B-9424-83BEB2617289}"/>
    <cellStyle name="Normal 2 11 2 3 6" xfId="13140" xr:uid="{31C34A61-71BC-4FA9-A305-6233FF33ADB2}"/>
    <cellStyle name="Normal 2 11 2 4" xfId="4151" xr:uid="{6318FECA-3F45-4155-812A-21138AD32A2F}"/>
    <cellStyle name="Normal 2 11 2 4 2" xfId="8923" xr:uid="{B9EC27BE-90BB-40FA-83FF-1CD425CCCAAF}"/>
    <cellStyle name="Normal 2 11 2 4 2 2" xfId="29022" xr:uid="{3A3C317C-E6AC-433D-BEFA-7B1878C467AC}"/>
    <cellStyle name="Normal 2 11 2 4 2 3" xfId="19303" xr:uid="{0A00667E-00DE-44A3-AE8F-86910B1AEDDC}"/>
    <cellStyle name="Normal 2 11 2 4 3" xfId="11756" xr:uid="{D08207BA-352E-413A-819E-FA704D7726FA}"/>
    <cellStyle name="Normal 2 11 2 4 3 2" xfId="22136" xr:uid="{F91428F8-9EF9-4878-98DE-CE6DE92C1F16}"/>
    <cellStyle name="Normal 2 11 2 4 4" xfId="24821" xr:uid="{B6F9C03E-37D1-4BF4-A756-E837032DF0A1}"/>
    <cellStyle name="Normal 2 11 2 4 5" xfId="16470" xr:uid="{BEF11B16-C78A-4FD0-AFBE-C19E85D82267}"/>
    <cellStyle name="Normal 2 11 2 5" xfId="5045" xr:uid="{2109241C-B5BC-4E24-B38E-4BB82FE72988}"/>
    <cellStyle name="Normal 2 11 2 5 2" xfId="27693" xr:uid="{5798BFE2-BADB-43AD-945A-44D3BCAF67DE}"/>
    <cellStyle name="Normal 2 11 2 5 3" xfId="14341" xr:uid="{B3AFDC84-0E9C-4CF5-A8AB-E3F38705A0A1}"/>
    <cellStyle name="Normal 2 11 2 6" xfId="6794" xr:uid="{40B32340-8D5B-460B-8831-8EF4ACC8C41B}"/>
    <cellStyle name="Normal 2 11 2 6 2" xfId="17174" xr:uid="{996A3F2C-39EB-4707-A2F2-F78D870EB6E8}"/>
    <cellStyle name="Normal 2 11 2 7" xfId="9627" xr:uid="{52B71E2C-50C5-44A7-90E1-88009A44BF23}"/>
    <cellStyle name="Normal 2 11 2 7 2" xfId="20007" xr:uid="{A438D991-6F78-4109-A30C-894D3D31F343}"/>
    <cellStyle name="Normal 2 11 2 8" xfId="24104" xr:uid="{AF03A40D-7B56-4DA0-ADCC-41B065F1C27F}"/>
    <cellStyle name="Normal 2 11 2 9" xfId="12705" xr:uid="{5B829EA5-7AAB-4415-9D70-13C1EC52E975}"/>
    <cellStyle name="Normal 2 11 3" xfId="691" xr:uid="{00000000-0005-0000-0000-00005F040000}"/>
    <cellStyle name="Normal 2 11 3 2" xfId="4450" xr:uid="{E4AA06BD-7FE9-48CD-90B1-A362FCBD00C8}"/>
    <cellStyle name="Normal 2 11 3 2 2" xfId="9222" xr:uid="{F0550F66-C55F-492A-A3AD-90BFD7C6BBDC}"/>
    <cellStyle name="Normal 2 11 3 2 2 2" xfId="29215" xr:uid="{37E09FE3-3014-4F20-BFD7-8E250D838089}"/>
    <cellStyle name="Normal 2 11 3 2 2 3" xfId="19602" xr:uid="{3C72F442-633A-4228-8991-E78B9EB79B03}"/>
    <cellStyle name="Normal 2 11 3 2 3" xfId="12055" xr:uid="{B946B2CC-E385-4F3B-AAC6-D354A5957472}"/>
    <cellStyle name="Normal 2 11 3 2 3 2" xfId="22435" xr:uid="{E93E7978-5662-40B0-81D3-620034DA0316}"/>
    <cellStyle name="Normal 2 11 3 2 4" xfId="25492" xr:uid="{D84B4758-CB8C-4D79-8E7D-7EE6146C1370}"/>
    <cellStyle name="Normal 2 11 3 2 5" xfId="16769" xr:uid="{095285EF-4D64-4392-9B31-8190D4A20ED2}"/>
    <cellStyle name="Normal 2 11 3 3" xfId="5047" xr:uid="{E89A2EE6-1ED1-47F2-B0C8-EA5ED086468D}"/>
    <cellStyle name="Normal 2 11 3 3 2" xfId="26775" xr:uid="{8827C68F-BD88-4085-8760-A7E1A3FA6C26}"/>
    <cellStyle name="Normal 2 11 3 3 3" xfId="28720" xr:uid="{662A2953-B65F-4D77-BC6A-49B049514D0B}"/>
    <cellStyle name="Normal 2 11 3 3 4" xfId="14343" xr:uid="{FCA7E365-B79A-448B-BA9F-C1559274F769}"/>
    <cellStyle name="Normal 2 11 3 4" xfId="6796" xr:uid="{C614A644-0336-47E7-A754-B93549ACD5B1}"/>
    <cellStyle name="Normal 2 11 3 4 2" xfId="26104" xr:uid="{BD6077F8-424E-45BA-890F-381664F411F8}"/>
    <cellStyle name="Normal 2 11 3 4 3" xfId="27927" xr:uid="{91779748-978F-4488-92EC-023F7053C0F9}"/>
    <cellStyle name="Normal 2 11 3 4 4" xfId="17176" xr:uid="{E121E7C8-2AD4-413C-B568-6D6773F8980D}"/>
    <cellStyle name="Normal 2 11 3 5" xfId="9629" xr:uid="{A96993EA-D2CD-46B2-AA33-7CA4B13204C7}"/>
    <cellStyle name="Normal 2 11 3 5 2" xfId="29381" xr:uid="{F415137C-BA0B-471C-A285-A0165AA071B4}"/>
    <cellStyle name="Normal 2 11 3 5 3" xfId="20009" xr:uid="{69F6D4C8-E326-4E7C-A2F4-77FAD8FE2A55}"/>
    <cellStyle name="Normal 2 11 3 6" xfId="25039" xr:uid="{24C1CE92-4BC4-4CB8-9D5C-F637E06C03CE}"/>
    <cellStyle name="Normal 2 11 3 7" xfId="13676" xr:uid="{C070D5ED-9226-4525-8A50-EBFAA8BEBDF9}"/>
    <cellStyle name="Normal 2 11 4" xfId="692" xr:uid="{00000000-0005-0000-0000-000060040000}"/>
    <cellStyle name="Normal 2 11 4 2" xfId="5048" xr:uid="{B459AB12-4828-4AA2-8E40-F8B486715A2D}"/>
    <cellStyle name="Normal 2 11 4 2 2" xfId="25261" xr:uid="{5E960269-814D-4456-95E2-655708844D34}"/>
    <cellStyle name="Normal 2 11 4 2 3" xfId="26089" xr:uid="{2C256AD7-078B-4201-9285-BA4F52ED228D}"/>
    <cellStyle name="Normal 2 11 4 2 4" xfId="14344" xr:uid="{6A39B338-3722-45EB-8A96-EA61AD7CBAA7}"/>
    <cellStyle name="Normal 2 11 4 3" xfId="6797" xr:uid="{3CF92346-50DA-4EB4-9C5C-3CCF6DDBC05C}"/>
    <cellStyle name="Normal 2 11 4 3 2" xfId="28542" xr:uid="{B32E054C-5B25-4561-AF31-1988B222402D}"/>
    <cellStyle name="Normal 2 11 4 3 3" xfId="17177" xr:uid="{5B29483F-8037-4C59-95DF-1295B2B45F5D}"/>
    <cellStyle name="Normal 2 11 4 4" xfId="9630" xr:uid="{8C4681F5-AAAA-46E5-9AF1-527E58636B02}"/>
    <cellStyle name="Normal 2 11 4 4 2" xfId="20010" xr:uid="{E0A811DB-F42D-4E4B-B5CF-B8996681460E}"/>
    <cellStyle name="Normal 2 11 4 5" xfId="23097" xr:uid="{C8991AE7-7C46-4C24-A122-733EF8D1EDE0}"/>
    <cellStyle name="Normal 2 11 4 6" xfId="13403" xr:uid="{62845E8B-48F5-4245-B069-A95A01B8AF7B}"/>
    <cellStyle name="Normal 2 11 5" xfId="2563" xr:uid="{00000000-0005-0000-0000-000085030000}"/>
    <cellStyle name="Normal 2 11 5 2" xfId="5832" xr:uid="{3843DFB2-AF84-43EE-B4D8-AE7AFCBBA700}"/>
    <cellStyle name="Normal 2 11 5 2 2" xfId="27268" xr:uid="{8D4F960F-5476-4E3F-B11B-250FAC601B6D}"/>
    <cellStyle name="Normal 2 11 5 2 3" xfId="15235" xr:uid="{D0010BDF-DB6D-45C2-9BF5-B06545F845E0}"/>
    <cellStyle name="Normal 2 11 5 3" xfId="7688" xr:uid="{44B9F64B-A6E0-4186-B934-BA18663C252F}"/>
    <cellStyle name="Normal 2 11 5 3 2" xfId="18068" xr:uid="{97428237-8D3A-49DB-965A-577A4C3636D2}"/>
    <cellStyle name="Normal 2 11 5 4" xfId="10521" xr:uid="{671E1D28-6DC0-42BC-B9C0-60C548BCDE3F}"/>
    <cellStyle name="Normal 2 11 5 4 2" xfId="20901" xr:uid="{A880F3B5-688A-4283-B8C5-7C7FE41008B3}"/>
    <cellStyle name="Normal 2 11 5 5" xfId="23034" xr:uid="{3E971D98-ED51-449C-8034-B00CD32D0621}"/>
    <cellStyle name="Normal 2 11 5 6" xfId="12951" xr:uid="{E1E1477C-2118-45A7-9CD4-049AB2E9D66F}"/>
    <cellStyle name="Normal 2 11 6" xfId="2313" xr:uid="{00000000-0005-0000-0000-00007F030000}"/>
    <cellStyle name="Normal 2 11 6 2" xfId="7440" xr:uid="{69E11F5C-F7BF-4C8E-AD28-0E8B14D6579A}"/>
    <cellStyle name="Normal 2 11 6 2 2" xfId="26937" xr:uid="{9E12E909-DDE7-4313-AB68-987C5001D703}"/>
    <cellStyle name="Normal 2 11 6 2 3" xfId="17820" xr:uid="{373AEC07-D39E-4183-8813-DBA35C3F2492}"/>
    <cellStyle name="Normal 2 11 6 3" xfId="10273" xr:uid="{539AB551-65C7-4741-B5A2-D5FCDB5026CD}"/>
    <cellStyle name="Normal 2 11 6 3 2" xfId="20653" xr:uid="{A8188C4A-C06A-45AD-B4D1-6BC021A6D367}"/>
    <cellStyle name="Normal 2 11 6 4" xfId="22765" xr:uid="{116E2B37-4337-40A3-B329-BE5487142260}"/>
    <cellStyle name="Normal 2 11 6 5" xfId="14987" xr:uid="{67241E7E-C338-4013-BCAF-399ABDFB593E}"/>
    <cellStyle name="Normal 2 11 7" xfId="3917" xr:uid="{06BB3BE3-9D12-4985-BD31-756EEB205484}"/>
    <cellStyle name="Normal 2 11 7 2" xfId="8749" xr:uid="{F57683C8-A1C4-4944-8FD6-7F4EE5939C8F}"/>
    <cellStyle name="Normal 2 11 7 2 2" xfId="19129" xr:uid="{CE16FD75-23A0-4DCC-BFCD-A73B6318A001}"/>
    <cellStyle name="Normal 2 11 7 3" xfId="11582" xr:uid="{82F203D4-7521-454E-A00F-E5AD75C1763C}"/>
    <cellStyle name="Normal 2 11 7 3 2" xfId="21962" xr:uid="{FB0B6F23-F158-4F56-B6D4-B7BC8BEDF650}"/>
    <cellStyle name="Normal 2 11 7 4" xfId="26485" xr:uid="{DBD1EC51-B97B-4FB0-A2A1-503AD5AA6633}"/>
    <cellStyle name="Normal 2 11 7 5" xfId="16296" xr:uid="{C552E4D6-655E-41D0-87B8-4B144DD82BBF}"/>
    <cellStyle name="Normal 2 11 8" xfId="5044" xr:uid="{1F883003-EC5B-4260-8FC9-7C6DB9ABE434}"/>
    <cellStyle name="Normal 2 11 8 2" xfId="14340" xr:uid="{C0136DF8-21E1-4D0E-9F14-3B063A768726}"/>
    <cellStyle name="Normal 2 11 9" xfId="6793" xr:uid="{44DE699F-26F4-406B-AC29-3FB1BDB84D9D}"/>
    <cellStyle name="Normal 2 11 9 2" xfId="17173" xr:uid="{17C94238-CFBE-4971-BCCC-B358BCF6191F}"/>
    <cellStyle name="Normal 2 12" xfId="693" xr:uid="{00000000-0005-0000-0000-000061040000}"/>
    <cellStyle name="Normal 2 12 10" xfId="24314" xr:uid="{C4B1694A-5BCF-45DE-9B73-CFCDB20B6893}"/>
    <cellStyle name="Normal 2 12 11" xfId="12548" xr:uid="{BFFFDA71-7163-41DB-9A19-3654BD8B95EB}"/>
    <cellStyle name="Normal 2 12 2" xfId="694" xr:uid="{00000000-0005-0000-0000-000062040000}"/>
    <cellStyle name="Normal 2 12 2 2" xfId="3145" xr:uid="{00000000-0005-0000-0000-000088030000}"/>
    <cellStyle name="Normal 2 12 2 2 2" xfId="6203" xr:uid="{6C071AA9-8052-4A19-BBC4-C8E53F832150}"/>
    <cellStyle name="Normal 2 12 2 2 2 2" xfId="25989" xr:uid="{F695E4B9-4BC3-47BC-9CA0-3B7921F5510E}"/>
    <cellStyle name="Normal 2 12 2 2 2 3" xfId="27229" xr:uid="{38AFDA61-A737-403B-A881-135D42BED6E6}"/>
    <cellStyle name="Normal 2 12 2 2 2 4" xfId="15772" xr:uid="{FD12E452-2EC6-4BC0-9A90-3CB71518575D}"/>
    <cellStyle name="Normal 2 12 2 2 3" xfId="8225" xr:uid="{EC34CF9E-73C1-4F11-877E-764BEF518540}"/>
    <cellStyle name="Normal 2 12 2 2 3 2" xfId="28870" xr:uid="{6779F0AC-58B0-4A9E-9D88-CC257E668B5C}"/>
    <cellStyle name="Normal 2 12 2 2 3 3" xfId="18605" xr:uid="{A4154F23-51F5-449E-8A05-FDD905E69D20}"/>
    <cellStyle name="Normal 2 12 2 2 4" xfId="11058" xr:uid="{D0A10C70-916A-4888-9EEA-ED28F8E4FF6D}"/>
    <cellStyle name="Normal 2 12 2 2 4 2" xfId="21438" xr:uid="{CF5B5B14-00CE-4717-B460-9F1F01FE11E2}"/>
    <cellStyle name="Normal 2 12 2 2 5" xfId="23631" xr:uid="{26CF3B86-1C4D-4D2A-A134-D8A6565FFB65}"/>
    <cellStyle name="Normal 2 12 2 2 6" xfId="13677" xr:uid="{873C0DE1-ED71-4AE4-AD00-59466186DF89}"/>
    <cellStyle name="Normal 2 12 2 3" xfId="4152" xr:uid="{D6D889A8-360D-4F80-BE4E-266A6A20A4BF}"/>
    <cellStyle name="Normal 2 12 2 3 2" xfId="8924" xr:uid="{A16E22F0-1D4D-45A4-AA47-286B6C3ADAA3}"/>
    <cellStyle name="Normal 2 12 2 3 2 2" xfId="29023" xr:uid="{83CBF888-FA03-447F-8596-28C7633A1CC7}"/>
    <cellStyle name="Normal 2 12 2 3 2 3" xfId="19304" xr:uid="{538EA8EF-BD3F-48CE-8778-1FD143DD9B26}"/>
    <cellStyle name="Normal 2 12 2 3 3" xfId="11757" xr:uid="{F3A7152B-C212-4717-A9E4-13C63A060CD2}"/>
    <cellStyle name="Normal 2 12 2 3 3 2" xfId="22137" xr:uid="{CD431837-B461-4DAD-AEF5-D8B2EA3EC706}"/>
    <cellStyle name="Normal 2 12 2 3 4" xfId="25525" xr:uid="{7C6351C7-1DF0-49F4-89CA-46204D01BE09}"/>
    <cellStyle name="Normal 2 12 2 3 5" xfId="16471" xr:uid="{B1C6F4CE-8387-4716-88CE-B2A151364380}"/>
    <cellStyle name="Normal 2 12 2 4" xfId="5050" xr:uid="{F62C2ABC-1BB4-4029-953A-D59273C67F6E}"/>
    <cellStyle name="Normal 2 12 2 4 2" xfId="26665" xr:uid="{0B9CEAF7-1404-42E7-A05F-D198DDED00CE}"/>
    <cellStyle name="Normal 2 12 2 4 3" xfId="26012" xr:uid="{9DEAB642-BE4E-4E78-A67E-70699AD08010}"/>
    <cellStyle name="Normal 2 12 2 4 4" xfId="14346" xr:uid="{48070E90-91AC-435A-A5A8-EE27C64ECD30}"/>
    <cellStyle name="Normal 2 12 2 5" xfId="6799" xr:uid="{BDA83EE7-03C3-42D1-A66E-72EC9F67172F}"/>
    <cellStyle name="Normal 2 12 2 5 2" xfId="27692" xr:uid="{687265EA-AABC-48CA-A712-B105A5D5D19F}"/>
    <cellStyle name="Normal 2 12 2 5 3" xfId="17179" xr:uid="{82FC7CC3-B637-4692-A214-3CD7CFD6DF5D}"/>
    <cellStyle name="Normal 2 12 2 6" xfId="9632" xr:uid="{1638419B-06C1-42AB-9F98-77B9A86A3617}"/>
    <cellStyle name="Normal 2 12 2 6 2" xfId="20012" xr:uid="{6079A914-03B8-4C16-8E6F-9BCDF6ACEFB3}"/>
    <cellStyle name="Normal 2 12 2 7" xfId="23840" xr:uid="{7C71DCE9-5F17-4CC9-9737-9F99AF9F3569}"/>
    <cellStyle name="Normal 2 12 2 8" xfId="12706" xr:uid="{8DDC709A-75C5-4897-9B52-E8F6F1A3181B}"/>
    <cellStyle name="Normal 2 12 3" xfId="695" xr:uid="{00000000-0005-0000-0000-000063040000}"/>
    <cellStyle name="Normal 2 12 3 2" xfId="5051" xr:uid="{CCC813CD-B7C3-42C7-A528-E5AC42534405}"/>
    <cellStyle name="Normal 2 12 3 2 2" xfId="25266" xr:uid="{A77A91DB-57CE-4117-B9A7-D2B1DBB076DB}"/>
    <cellStyle name="Normal 2 12 3 2 3" xfId="28128" xr:uid="{F62CBC98-6ADF-4C8A-8ADE-D1476DB1C7F4}"/>
    <cellStyle name="Normal 2 12 3 2 4" xfId="14347" xr:uid="{1A6A9825-4FB8-448D-8E8D-BB1048C7D29A}"/>
    <cellStyle name="Normal 2 12 3 3" xfId="6800" xr:uid="{1CFA7D1D-7493-40E9-BCE4-7710842CBAFE}"/>
    <cellStyle name="Normal 2 12 3 3 2" xfId="28732" xr:uid="{41CD5769-6139-4791-9F18-3E8DFDE530F4}"/>
    <cellStyle name="Normal 2 12 3 3 3" xfId="28262" xr:uid="{C966000D-184A-49D0-A2FF-DE2BB300B107}"/>
    <cellStyle name="Normal 2 12 3 3 4" xfId="17180" xr:uid="{EBA3E272-AFDC-446B-977E-9F575C9FF67C}"/>
    <cellStyle name="Normal 2 12 3 4" xfId="9633" xr:uid="{C2EE0B6B-E4B6-4424-B574-89BE29F83862}"/>
    <cellStyle name="Normal 2 12 3 4 2" xfId="26925" xr:uid="{D86BA0A1-F63D-4904-BE59-A0269A7B455F}"/>
    <cellStyle name="Normal 2 12 3 4 3" xfId="29382" xr:uid="{787C53C1-CC97-472E-BB39-879554D19472}"/>
    <cellStyle name="Normal 2 12 3 4 4" xfId="20013" xr:uid="{CD4337CD-DEB4-435A-8FF3-AA4B0D6DFDB8}"/>
    <cellStyle name="Normal 2 12 3 5" xfId="24527" xr:uid="{A71F60CB-D922-4F5A-9AD6-54A8BDC0EB0C}"/>
    <cellStyle name="Normal 2 12 3 6" xfId="26865" xr:uid="{1D230C7E-42DC-4938-B1D1-54C79D0144FB}"/>
    <cellStyle name="Normal 2 12 3 7" xfId="13404" xr:uid="{87A5CEEB-4A97-4BFC-BAA5-FB0FCC8F2AB3}"/>
    <cellStyle name="Normal 2 12 4" xfId="2714" xr:uid="{00000000-0005-0000-0000-00008A030000}"/>
    <cellStyle name="Normal 2 12 4 2" xfId="5932" xr:uid="{6EDD2CC7-2227-43CD-82A7-24FAE130A86C}"/>
    <cellStyle name="Normal 2 12 4 2 2" xfId="26959" xr:uid="{024009E2-69BC-4D14-85E4-41DAC904AAC2}"/>
    <cellStyle name="Normal 2 12 4 2 3" xfId="15385" xr:uid="{038E392B-4452-45D1-8175-0D0EF474C8A6}"/>
    <cellStyle name="Normal 2 12 4 3" xfId="7838" xr:uid="{E0B3EA40-2C1C-44F2-B694-F9521881BF73}"/>
    <cellStyle name="Normal 2 12 4 3 2" xfId="18218" xr:uid="{B472CFE4-A8DF-4F8A-BE9A-CF47B3E19988}"/>
    <cellStyle name="Normal 2 12 4 4" xfId="10671" xr:uid="{D99342C7-A30D-4D14-8108-8C3DECC0681A}"/>
    <cellStyle name="Normal 2 12 4 4 2" xfId="21051" xr:uid="{C3B3BD40-4897-4BAB-AE6F-B5D7241EEB89}"/>
    <cellStyle name="Normal 2 12 4 5" xfId="23046" xr:uid="{403BE773-368D-4016-90E9-A4AFA6A0328E}"/>
    <cellStyle name="Normal 2 12 4 6" xfId="13141" xr:uid="{35741350-EEE0-4A6C-A2C8-88454173C03D}"/>
    <cellStyle name="Normal 2 12 5" xfId="2314" xr:uid="{00000000-0005-0000-0000-000086030000}"/>
    <cellStyle name="Normal 2 12 5 2" xfId="7441" xr:uid="{DC74244F-CEF2-40BA-8E8B-AA2F626EA3B1}"/>
    <cellStyle name="Normal 2 12 5 2 2" xfId="27190" xr:uid="{12ED516D-C73E-4159-ABAD-D572C6B0472C}"/>
    <cellStyle name="Normal 2 12 5 2 3" xfId="17821" xr:uid="{A3327FF1-3D14-4461-8F48-9B893F7E937A}"/>
    <cellStyle name="Normal 2 12 5 3" xfId="10274" xr:uid="{2F6BF530-90FD-4764-B767-726AEAE083C0}"/>
    <cellStyle name="Normal 2 12 5 3 2" xfId="20654" xr:uid="{086AB441-B602-4A8B-8825-81A7CE08EDE3}"/>
    <cellStyle name="Normal 2 12 5 4" xfId="23382" xr:uid="{1930B0EF-6E92-4AD4-91BE-C5868B2324D3}"/>
    <cellStyle name="Normal 2 12 5 5" xfId="14988" xr:uid="{24197653-0156-4DCD-AAC4-185551D9B75C}"/>
    <cellStyle name="Normal 2 12 6" xfId="3918" xr:uid="{862F9C56-87FC-4028-AEE0-D599749BAE49}"/>
    <cellStyle name="Normal 2 12 6 2" xfId="8750" xr:uid="{4FE3C1CA-2370-4773-903B-43E21AD7A1A4}"/>
    <cellStyle name="Normal 2 12 6 2 2" xfId="28974" xr:uid="{88234ACF-7E58-4A8D-8098-E71BB925D1F5}"/>
    <cellStyle name="Normal 2 12 6 2 3" xfId="19130" xr:uid="{8A0FA511-4F05-41B9-9E2A-8EDE7BD4E1C5}"/>
    <cellStyle name="Normal 2 12 6 3" xfId="11583" xr:uid="{42E6267B-FCAD-4BAE-BAD2-0197454CED5A}"/>
    <cellStyle name="Normal 2 12 6 3 2" xfId="21963" xr:uid="{9BEE1500-3526-4456-B1DE-487CBCA099FF}"/>
    <cellStyle name="Normal 2 12 6 4" xfId="27261" xr:uid="{9509CF65-F4CD-4A01-B23A-D9B9F2577566}"/>
    <cellStyle name="Normal 2 12 6 5" xfId="16297" xr:uid="{32B63F1B-CB00-443A-B658-9EF61CC085BF}"/>
    <cellStyle name="Normal 2 12 7" xfId="5049" xr:uid="{205DCC1C-D8B2-45D1-9E98-A8EC02216FA7}"/>
    <cellStyle name="Normal 2 12 7 2" xfId="27216" xr:uid="{0DCF1CAA-9412-4493-867B-E55880945362}"/>
    <cellStyle name="Normal 2 12 7 3" xfId="14345" xr:uid="{45B08D12-5F3A-46E1-8825-F340495B8EA6}"/>
    <cellStyle name="Normal 2 12 8" xfId="6798" xr:uid="{3E9A390C-A202-4D43-8789-BFABD91A663E}"/>
    <cellStyle name="Normal 2 12 8 2" xfId="17178" xr:uid="{D6CDDCE8-823E-46BE-93B7-C9BAD3FB48F6}"/>
    <cellStyle name="Normal 2 12 9" xfId="9631" xr:uid="{9A2B37B7-75C6-4AB4-A526-78B3BAB40987}"/>
    <cellStyle name="Normal 2 12 9 2" xfId="20011" xr:uid="{FD04D961-0A2A-4BFA-9186-70C7CDAB289E}"/>
    <cellStyle name="Normal 2 13" xfId="696" xr:uid="{00000000-0005-0000-0000-000064040000}"/>
    <cellStyle name="Normal 2 13 10" xfId="12549" xr:uid="{607C6339-EF34-4CA7-B007-093589A9DFF1}"/>
    <cellStyle name="Normal 2 13 2" xfId="697" xr:uid="{00000000-0005-0000-0000-000065040000}"/>
    <cellStyle name="Normal 2 13 2 2" xfId="2895" xr:uid="{00000000-0005-0000-0000-00008D030000}"/>
    <cellStyle name="Normal 2 13 2 2 2" xfId="6081" xr:uid="{E7CD39CE-381A-480F-8304-93B35A1E0682}"/>
    <cellStyle name="Normal 2 13 2 2 2 2" xfId="28009" xr:uid="{9854EA64-D986-4B49-A540-0ECA80FCEA37}"/>
    <cellStyle name="Normal 2 13 2 2 2 3" xfId="26642" xr:uid="{3F1FD5B6-B6CD-4ACB-81A0-D882C93C8B85}"/>
    <cellStyle name="Normal 2 13 2 2 2 4" xfId="15559" xr:uid="{870D363D-9308-4DD1-890B-6775A99DE0C9}"/>
    <cellStyle name="Normal 2 13 2 2 3" xfId="8012" xr:uid="{25095A88-A81D-42AE-AF2C-DBADA90D3AC1}"/>
    <cellStyle name="Normal 2 13 2 2 3 2" xfId="27897" xr:uid="{312B33F7-0587-48D5-B937-0C1DDA6D7348}"/>
    <cellStyle name="Normal 2 13 2 2 3 3" xfId="18392" xr:uid="{E002EEA5-C0DA-4285-A382-40BA20D929BD}"/>
    <cellStyle name="Normal 2 13 2 2 4" xfId="10845" xr:uid="{71BB9C2D-DF6D-459D-95F5-030FDE47A73E}"/>
    <cellStyle name="Normal 2 13 2 2 4 2" xfId="21225" xr:uid="{C52CE360-551D-43D7-8E1F-982CAD2A7CE3}"/>
    <cellStyle name="Normal 2 13 2 2 5" xfId="24830" xr:uid="{17456269-B238-4D4B-AB28-04A2ABB60D54}"/>
    <cellStyle name="Normal 2 13 2 2 6" xfId="13405" xr:uid="{38B46987-3AED-480E-8634-DEC961362DBF}"/>
    <cellStyle name="Normal 2 13 2 3" xfId="5053" xr:uid="{C9DD66FA-B797-44BE-9410-5751FBD68DB7}"/>
    <cellStyle name="Normal 2 13 2 3 2" xfId="25400" xr:uid="{D76BF7DB-D0CE-4DA6-8D43-039205485AB8}"/>
    <cellStyle name="Normal 2 13 2 3 3" xfId="28711" xr:uid="{A8A6D2A8-1314-49BF-8395-21ABE9006B2F}"/>
    <cellStyle name="Normal 2 13 2 3 4" xfId="14349" xr:uid="{3E9E1CEC-20B8-4297-AF85-22B2129D76E3}"/>
    <cellStyle name="Normal 2 13 2 4" xfId="6802" xr:uid="{5B4DBFDA-5B2E-45CA-A5D1-EE20766DBB63}"/>
    <cellStyle name="Normal 2 13 2 4 2" xfId="26581" xr:uid="{3C5FB58E-3930-4A1D-AAA5-9891C20A8A77}"/>
    <cellStyle name="Normal 2 13 2 4 3" xfId="26781" xr:uid="{D38BDE4A-B84E-4801-ADA2-55FE88D7D48E}"/>
    <cellStyle name="Normal 2 13 2 4 4" xfId="17182" xr:uid="{35B851E9-70DE-4CEE-AE83-D37F0EA6D399}"/>
    <cellStyle name="Normal 2 13 2 5" xfId="9635" xr:uid="{955ACF57-2DC0-4076-81F5-1243B7117EF2}"/>
    <cellStyle name="Normal 2 13 2 5 2" xfId="29383" xr:uid="{4DA17BA7-05FA-4293-AD12-06B398A16DA6}"/>
    <cellStyle name="Normal 2 13 2 5 3" xfId="20015" xr:uid="{213CDD61-EBBA-4353-A7AD-8D16FE7D192B}"/>
    <cellStyle name="Normal 2 13 2 6" xfId="23568" xr:uid="{A0A782DB-AEF9-44EF-BB70-DDB14D6F3F53}"/>
    <cellStyle name="Normal 2 13 2 7" xfId="12707" xr:uid="{49B418C9-0409-418F-8BC6-D6E3895FCCE4}"/>
    <cellStyle name="Normal 2 13 3" xfId="698" xr:uid="{00000000-0005-0000-0000-000066040000}"/>
    <cellStyle name="Normal 2 13 3 2" xfId="5054" xr:uid="{16B57749-BC2F-4EBA-8A66-16C913CCE0A7}"/>
    <cellStyle name="Normal 2 13 3 2 2" xfId="26675" xr:uid="{4CE37BDF-DDA6-4EF4-A8BE-19F02199E1C5}"/>
    <cellStyle name="Normal 2 13 3 2 3" xfId="26169" xr:uid="{C0B932BA-994D-4246-B559-E24B1500E6E2}"/>
    <cellStyle name="Normal 2 13 3 2 4" xfId="14350" xr:uid="{4B9D994D-9B7F-4BAE-9A81-F34F5BDEB577}"/>
    <cellStyle name="Normal 2 13 3 3" xfId="6803" xr:uid="{629CD0E2-4D5B-451A-B552-F635A4777AA9}"/>
    <cellStyle name="Normal 2 13 3 3 2" xfId="27352" xr:uid="{38F693FB-6BC9-4DE0-96E1-669B38E1019A}"/>
    <cellStyle name="Normal 2 13 3 3 3" xfId="27785" xr:uid="{9680442B-8245-4246-A718-160A9B4BF8B1}"/>
    <cellStyle name="Normal 2 13 3 3 4" xfId="17183" xr:uid="{8323F49B-5484-4FB6-A4F9-5C80BEBC965C}"/>
    <cellStyle name="Normal 2 13 3 4" xfId="9636" xr:uid="{F3E931C3-F020-4CB7-9A99-B88618CE1F14}"/>
    <cellStyle name="Normal 2 13 3 4 2" xfId="29384" xr:uid="{D01D4042-F080-4C53-BD18-CDD381A6175C}"/>
    <cellStyle name="Normal 2 13 3 4 3" xfId="20016" xr:uid="{6DB56589-5B17-4810-8000-63FFF2681DCE}"/>
    <cellStyle name="Normal 2 13 3 5" xfId="23212" xr:uid="{7BF45036-8F2B-49EA-B7BD-11796D6E0761}"/>
    <cellStyle name="Normal 2 13 3 6" xfId="13142" xr:uid="{F3A004A6-7AA8-48A4-9171-2AFF8C2B85B7}"/>
    <cellStyle name="Normal 2 13 4" xfId="2315" xr:uid="{00000000-0005-0000-0000-00008B030000}"/>
    <cellStyle name="Normal 2 13 4 2" xfId="7442" xr:uid="{9FDCFD15-2045-4A73-B622-AAF6F3D2DB93}"/>
    <cellStyle name="Normal 2 13 4 2 2" xfId="27132" xr:uid="{BF7D1718-C9FB-4127-BC76-F04B7B5D282A}"/>
    <cellStyle name="Normal 2 13 4 2 3" xfId="17822" xr:uid="{21DDEA4D-1D09-4C5B-962F-FF6625B56D26}"/>
    <cellStyle name="Normal 2 13 4 3" xfId="10275" xr:uid="{940BD426-6BBD-4FF7-93CB-9B9049819199}"/>
    <cellStyle name="Normal 2 13 4 3 2" xfId="20655" xr:uid="{3E70BC60-4938-42BA-ADAC-D4256578727F}"/>
    <cellStyle name="Normal 2 13 4 4" xfId="23221" xr:uid="{BDD319B5-62A8-4F8E-837C-6526D1A0B017}"/>
    <cellStyle name="Normal 2 13 4 5" xfId="14989" xr:uid="{E57267F2-BDCA-4007-B707-B4B798846748}"/>
    <cellStyle name="Normal 2 13 5" xfId="3919" xr:uid="{AC20E962-BB90-4FD9-AACA-F35BDE47B5CC}"/>
    <cellStyle name="Normal 2 13 5 2" xfId="8751" xr:uid="{B76659DB-71A3-4D9A-81B3-85C900BAE2A4}"/>
    <cellStyle name="Normal 2 13 5 2 2" xfId="28975" xr:uid="{ABE0CF6F-4A69-4581-B8E2-387E2E91F688}"/>
    <cellStyle name="Normal 2 13 5 2 3" xfId="19131" xr:uid="{2EEF2137-3ACA-45D2-BDD9-EC95A5EF6D5A}"/>
    <cellStyle name="Normal 2 13 5 3" xfId="11584" xr:uid="{B612831D-FB7F-41B9-906D-ADCD843F1893}"/>
    <cellStyle name="Normal 2 13 5 3 2" xfId="21964" xr:uid="{E4933414-0080-41AE-BF13-7DEFA8A01D4A}"/>
    <cellStyle name="Normal 2 13 5 4" xfId="24186" xr:uid="{93C18363-F828-42DA-900A-A93383C46AF8}"/>
    <cellStyle name="Normal 2 13 5 5" xfId="16298" xr:uid="{8071185E-916E-422A-8C47-1CEDA5601695}"/>
    <cellStyle name="Normal 2 13 6" xfId="5052" xr:uid="{7B2222A7-5518-4240-ABEF-BB54564377AF}"/>
    <cellStyle name="Normal 2 13 6 2" xfId="28664" xr:uid="{509D706F-B397-497B-B228-7E14A9FD0E9D}"/>
    <cellStyle name="Normal 2 13 6 3" xfId="28526" xr:uid="{995C575B-22C2-4EB5-9366-2DA73AF2183D}"/>
    <cellStyle name="Normal 2 13 6 4" xfId="14348" xr:uid="{B52B2403-5BC0-40BA-9B3C-4D3583CA869C}"/>
    <cellStyle name="Normal 2 13 7" xfId="6801" xr:uid="{51956793-B0A0-42C4-AF73-0CD50D0F0060}"/>
    <cellStyle name="Normal 2 13 7 2" xfId="25837" xr:uid="{B020079B-E1E3-4D6B-892E-4E6785B372D3}"/>
    <cellStyle name="Normal 2 13 7 3" xfId="17181" xr:uid="{6FABBDF4-5A02-47AC-8BBA-64ED8D97D7BD}"/>
    <cellStyle name="Normal 2 13 8" xfId="9634" xr:uid="{29066DE0-0AC4-40A5-A210-1F32B4403DD1}"/>
    <cellStyle name="Normal 2 13 8 2" xfId="20014" xr:uid="{40C4E7B4-633A-405F-98B9-71C300C04F3E}"/>
    <cellStyle name="Normal 2 13 9" xfId="23536" xr:uid="{E3D13D6F-55A0-45A0-8F71-C656C2403A8B}"/>
    <cellStyle name="Normal 2 14" xfId="699" xr:uid="{00000000-0005-0000-0000-000067040000}"/>
    <cellStyle name="Normal 2 14 10" xfId="12497" xr:uid="{E4B5DED5-9547-46A4-84B7-2070BD7594F5}"/>
    <cellStyle name="Normal 2 14 2" xfId="700" xr:uid="{00000000-0005-0000-0000-000068040000}"/>
    <cellStyle name="Normal 2 14 2 2" xfId="5056" xr:uid="{1363D8E9-2358-4A8D-9C52-EE95A4EF83AB}"/>
    <cellStyle name="Normal 2 14 2 2 2" xfId="23646" xr:uid="{858CFCC9-7183-4B2F-B333-E1BC88013BC4}"/>
    <cellStyle name="Normal 2 14 2 2 3" xfId="26029" xr:uid="{40B98B3B-FF7B-495D-BA61-32A07F1C7778}"/>
    <cellStyle name="Normal 2 14 2 2 4" xfId="14352" xr:uid="{AEA686FA-6D4B-45CB-AA24-5FCE2B657FDE}"/>
    <cellStyle name="Normal 2 14 2 3" xfId="6805" xr:uid="{B71CAB16-0D84-48BE-9FE6-E95E192B92BF}"/>
    <cellStyle name="Normal 2 14 2 3 2" xfId="26480" xr:uid="{4F89B049-78E2-40D9-B8C7-1D736BF01293}"/>
    <cellStyle name="Normal 2 14 2 3 3" xfId="17185" xr:uid="{EFE3F972-A6A9-417F-8812-50DAFD47C87F}"/>
    <cellStyle name="Normal 2 14 2 4" xfId="9638" xr:uid="{6CA6BDB9-9B84-4635-8818-F3FF250B3FF6}"/>
    <cellStyle name="Normal 2 14 2 4 2" xfId="20018" xr:uid="{8DA8322E-FA58-48C2-9857-5F86B153E87A}"/>
    <cellStyle name="Normal 2 14 2 5" xfId="24373" xr:uid="{CEF9AF8D-2CF6-4C9A-8003-3940DE7E9F12}"/>
    <cellStyle name="Normal 2 14 2 6" xfId="13678" xr:uid="{174C2A17-2022-4783-8EFD-559BCAD0B7C8}"/>
    <cellStyle name="Normal 2 14 3" xfId="2865" xr:uid="{00000000-0005-0000-0000-000091030000}"/>
    <cellStyle name="Normal 2 14 3 2" xfId="6073" xr:uid="{433CEF8A-6A09-4ED8-AB5B-0926C5EB880D}"/>
    <cellStyle name="Normal 2 14 3 2 2" xfId="28114" xr:uid="{ED8068E4-02E9-4FD7-B3C2-595B9801CF8B}"/>
    <cellStyle name="Normal 2 14 3 2 3" xfId="15529" xr:uid="{FD6EB884-8A67-412A-97AB-66F0E8320116}"/>
    <cellStyle name="Normal 2 14 3 3" xfId="7982" xr:uid="{BA1B966F-DF06-49F3-9029-ABF63BD6DC72}"/>
    <cellStyle name="Normal 2 14 3 3 2" xfId="18362" xr:uid="{B5AA080D-5C5E-4BF3-A5AF-C3BA3DFBB6E8}"/>
    <cellStyle name="Normal 2 14 3 4" xfId="10815" xr:uid="{08498F0A-B8A9-456B-824D-8206B1236DB3}"/>
    <cellStyle name="Normal 2 14 3 4 2" xfId="21195" xr:uid="{49E6165B-1E45-482D-A6DA-B1691A0050C5}"/>
    <cellStyle name="Normal 2 14 3 5" xfId="23790" xr:uid="{D5072974-2C03-4927-BE24-8778772FACC3}"/>
    <cellStyle name="Normal 2 14 3 6" xfId="13350" xr:uid="{7CB9BDEC-71AE-46E8-AC9D-08D2EC46FF1D}"/>
    <cellStyle name="Normal 2 14 4" xfId="2265" xr:uid="{00000000-0005-0000-0000-00008F030000}"/>
    <cellStyle name="Normal 2 14 4 2" xfId="7392" xr:uid="{0B907001-6677-447A-A6C2-0B09DF739454}"/>
    <cellStyle name="Normal 2 14 4 2 2" xfId="28253" xr:uid="{C0F8C62A-F16A-4B3C-AF8B-30750ECC8415}"/>
    <cellStyle name="Normal 2 14 4 2 3" xfId="17772" xr:uid="{3C0F6D6B-5410-44C0-A2DB-223EC0D3F1BC}"/>
    <cellStyle name="Normal 2 14 4 3" xfId="10225" xr:uid="{08302955-BB10-41D8-909E-3E8424E9FBB3}"/>
    <cellStyle name="Normal 2 14 4 3 2" xfId="20605" xr:uid="{3013B32C-E195-4AA3-8280-F836F29D0E34}"/>
    <cellStyle name="Normal 2 14 4 4" xfId="23519" xr:uid="{C86BF460-B055-49D0-BA39-328E04DA1CEE}"/>
    <cellStyle name="Normal 2 14 4 5" xfId="14939" xr:uid="{355B811E-59FE-40CC-B377-45F176EF503D}"/>
    <cellStyle name="Normal 2 14 5" xfId="3808" xr:uid="{D9DAA485-8357-442D-9B98-92C0F260699D}"/>
    <cellStyle name="Normal 2 14 5 2" xfId="8643" xr:uid="{FFA257BC-0620-463A-8892-FF98F7E2FEA9}"/>
    <cellStyle name="Normal 2 14 5 2 2" xfId="19023" xr:uid="{C254367F-4AEE-4169-94FB-52330374D4F4}"/>
    <cellStyle name="Normal 2 14 5 3" xfId="11476" xr:uid="{CC096F01-573E-4C8E-A134-F943EA1CE1B8}"/>
    <cellStyle name="Normal 2 14 5 3 2" xfId="21856" xr:uid="{440DB34D-A26C-498E-BEAB-741B827F6018}"/>
    <cellStyle name="Normal 2 14 5 4" xfId="26722" xr:uid="{72278402-EFDA-4577-8A0D-2FF38D6C0467}"/>
    <cellStyle name="Normal 2 14 5 5" xfId="16190" xr:uid="{23538F8E-01F0-4BE4-968D-C2682A3143FB}"/>
    <cellStyle name="Normal 2 14 6" xfId="5055" xr:uid="{003AE1A6-2D71-41E4-8367-493182C6B595}"/>
    <cellStyle name="Normal 2 14 6 2" xfId="14351" xr:uid="{5DC8EE2A-B3AE-479B-8C67-FF5DB3DD5D9A}"/>
    <cellStyle name="Normal 2 14 7" xfId="6804" xr:uid="{BFD99BEB-92C6-46EC-A90C-D7FFF9A4A6DD}"/>
    <cellStyle name="Normal 2 14 7 2" xfId="17184" xr:uid="{C535D681-CD2F-4176-A2D3-4607F3A12937}"/>
    <cellStyle name="Normal 2 14 8" xfId="9637" xr:uid="{4CC85F6F-785C-4071-B5FD-E355E9959BC3}"/>
    <cellStyle name="Normal 2 14 8 2" xfId="20017" xr:uid="{245A27DE-B47D-4235-8FF5-2773DE19B130}"/>
    <cellStyle name="Normal 2 14 9" xfId="25427" xr:uid="{55DD9E7F-4A86-4C45-BB96-9BFBCE3F7FCB}"/>
    <cellStyle name="Normal 2 15" xfId="701" xr:uid="{00000000-0005-0000-0000-000069040000}"/>
    <cellStyle name="Normal 2 15 2" xfId="702" xr:uid="{00000000-0005-0000-0000-00006A040000}"/>
    <cellStyle name="Normal 2 15 2 2" xfId="5058" xr:uid="{2BFEB100-9E5C-4387-B323-D67574CF9B7E}"/>
    <cellStyle name="Normal 2 15 2 2 2" xfId="26554" xr:uid="{A2B43DCB-B00A-482D-A40B-EE72A1E43D53}"/>
    <cellStyle name="Normal 2 15 2 2 3" xfId="14354" xr:uid="{3D68C065-92F3-43AB-99E1-4F65DB8487D7}"/>
    <cellStyle name="Normal 2 15 2 3" xfId="6807" xr:uid="{7B49F8A6-84DA-45DA-9ABE-2256DFC46515}"/>
    <cellStyle name="Normal 2 15 2 3 2" xfId="17187" xr:uid="{CAA3F761-7097-401C-A1B3-3B23208D0B9D}"/>
    <cellStyle name="Normal 2 15 2 4" xfId="9640" xr:uid="{5527F7A9-E05B-4E2E-9705-E11411FA6C58}"/>
    <cellStyle name="Normal 2 15 2 4 2" xfId="20020" xr:uid="{7503549F-4A4C-4279-AD31-4F76F925ABC4}"/>
    <cellStyle name="Normal 2 15 2 5" xfId="22892" xr:uid="{39EF4E33-F99E-4775-AB98-C096AB7B8D4D}"/>
    <cellStyle name="Normal 2 15 2 6" xfId="13353" xr:uid="{31590658-156D-4AB2-BE37-F7F99165142D}"/>
    <cellStyle name="Normal 2 15 3" xfId="5057" xr:uid="{2CBAD390-B99A-43FD-9248-D8EFF22F6AC0}"/>
    <cellStyle name="Normal 2 15 3 2" xfId="25722" xr:uid="{6A9C28D9-3083-46F9-BD79-130EB0FE65BE}"/>
    <cellStyle name="Normal 2 15 3 3" xfId="27308" xr:uid="{74C16C77-A14C-43B2-98C1-C7ADD053C533}"/>
    <cellStyle name="Normal 2 15 3 4" xfId="14353" xr:uid="{5D2F0C45-D806-4776-8CAB-00970BA81410}"/>
    <cellStyle name="Normal 2 15 4" xfId="6806" xr:uid="{6D31F998-186C-4A82-B044-AB8AC20D8683}"/>
    <cellStyle name="Normal 2 15 4 2" xfId="25634" xr:uid="{91E43EBE-1915-4800-B7E0-94D2E29B09F0}"/>
    <cellStyle name="Normal 2 15 4 3" xfId="17186" xr:uid="{623333CB-EDDB-4765-A904-CE9FBC3BF16B}"/>
    <cellStyle name="Normal 2 15 5" xfId="9639" xr:uid="{B7199FFC-96E7-4347-B276-3A7FC63208A7}"/>
    <cellStyle name="Normal 2 15 5 2" xfId="20019" xr:uid="{95357289-5930-45E0-BAB5-2E572F5D4028}"/>
    <cellStyle name="Normal 2 15 6" xfId="24644" xr:uid="{228E92B8-911F-4BEC-90AB-1F2260168AC5}"/>
    <cellStyle name="Normal 2 15 7" xfId="12655" xr:uid="{5EFFA12E-06D8-49A5-8274-9AAF4DD80AA9}"/>
    <cellStyle name="Normal 2 16" xfId="703" xr:uid="{00000000-0005-0000-0000-00006B040000}"/>
    <cellStyle name="Normal 2 16 2" xfId="5059" xr:uid="{51280BA4-E357-4EC2-9A34-789C36438E69}"/>
    <cellStyle name="Normal 2 16 2 2" xfId="25752" xr:uid="{CCCD803B-7AE1-4D41-ABE9-B9F6DA72F6FB}"/>
    <cellStyle name="Normal 2 16 2 3" xfId="14355" xr:uid="{8F0649BB-FB29-4495-8867-9DADDE3172C1}"/>
    <cellStyle name="Normal 2 16 3" xfId="6808" xr:uid="{4AF8C3FB-1633-48BC-AC40-61D949CAD707}"/>
    <cellStyle name="Normal 2 16 3 2" xfId="25304" xr:uid="{5BB29FFF-05A9-49BD-9902-2A0D82D89346}"/>
    <cellStyle name="Normal 2 16 3 3" xfId="17188" xr:uid="{A72A8BC0-DA84-4C90-9A1A-1B149D8DB9CF}"/>
    <cellStyle name="Normal 2 16 4" xfId="9641" xr:uid="{7769E6A8-C929-46BD-9D9B-0CE77F82B4BD}"/>
    <cellStyle name="Normal 2 16 4 2" xfId="20021" xr:uid="{1B964D72-BC3E-4B50-B774-79758B8AF137}"/>
    <cellStyle name="Normal 2 16 5" xfId="25116" xr:uid="{39C6474D-79C0-4B4E-B2DD-74132C6BA907}"/>
    <cellStyle name="Normal 2 16 6" xfId="12814" xr:uid="{6C7A0E04-A236-4994-AD69-90C1FC6ADB2C}"/>
    <cellStyle name="Normal 2 17" xfId="704" xr:uid="{00000000-0005-0000-0000-00006C040000}"/>
    <cellStyle name="Normal 2 17 2" xfId="6809" xr:uid="{1585CA1A-B0BC-44CA-B92E-8C4A5C1CAD0A}"/>
    <cellStyle name="Normal 2 17 2 2" xfId="24635" xr:uid="{3ED16BA5-56C6-4154-967B-867B46BD49CE}"/>
    <cellStyle name="Normal 2 17 2 3" xfId="17189" xr:uid="{568842C7-4E9D-4D74-8F9A-50A419319891}"/>
    <cellStyle name="Normal 2 17 3" xfId="9642" xr:uid="{68A23A47-558E-4E49-9C63-20825D5B2438}"/>
    <cellStyle name="Normal 2 17 3 2" xfId="22673" xr:uid="{B1FAF7FF-9E8C-4DA4-A408-DDB7E7A7F771}"/>
    <cellStyle name="Normal 2 17 3 3" xfId="20022" xr:uid="{E61D0583-2D14-4241-9338-5AB767513FAC}"/>
    <cellStyle name="Normal 2 17 4" xfId="22654" xr:uid="{2D14B024-0C15-4849-A1C9-CC6835BF0F10}"/>
    <cellStyle name="Normal 2 17 5" xfId="25999" xr:uid="{48156FCF-7B74-410D-844E-48DE9A4DB097}"/>
    <cellStyle name="Normal 2 17 6" xfId="14356" xr:uid="{0FDB1D7D-3738-4279-AFC1-D13102CF7782}"/>
    <cellStyle name="Normal 2 18" xfId="3778" xr:uid="{687AD789-15F4-45FC-8C5E-5A0C50946765}"/>
    <cellStyle name="Normal 2 18 2" xfId="8618" xr:uid="{D0E1F64E-A739-4764-9D73-CF87B51A5F00}"/>
    <cellStyle name="Normal 2 18 2 2" xfId="25820" xr:uid="{BEE5FA88-0071-4F52-8AB1-13C8648A6374}"/>
    <cellStyle name="Normal 2 18 2 3" xfId="18998" xr:uid="{F51F4F5B-90B2-4451-9A34-FF469B481271}"/>
    <cellStyle name="Normal 2 18 2 4" xfId="31000" xr:uid="{F18E5E9C-D8D8-4F69-9CEA-1EB84E6CB813}"/>
    <cellStyle name="Normal 2 18 2 5" xfId="30915" xr:uid="{C8A5B2B3-A9B4-4CC3-9248-93D24488B8AF}"/>
    <cellStyle name="Normal 2 18 3" xfId="11451" xr:uid="{CDA90886-5D08-49E0-9163-5C00974CD9B6}"/>
    <cellStyle name="Normal 2 18 3 2" xfId="24300" xr:uid="{0C326032-0FD6-4917-9657-495AC37DBBE3}"/>
    <cellStyle name="Normal 2 18 3 3" xfId="21831" xr:uid="{8A722C41-4A34-4A02-A2B3-53A584E5910E}"/>
    <cellStyle name="Normal 2 18 4" xfId="25128" xr:uid="{BA8BD175-2F83-4035-AE66-B7D2C8E6709A}"/>
    <cellStyle name="Normal 2 18 5" xfId="24075" xr:uid="{FE883123-03AC-49F1-B7FA-8A98A4DAAC28}"/>
    <cellStyle name="Normal 2 18 6" xfId="16165" xr:uid="{184E429F-5396-4319-8D7D-B20F7B31B908}"/>
    <cellStyle name="Normal 2 19" xfId="12345" xr:uid="{2851D229-502A-4D82-8490-01DA0EBA2159}"/>
    <cellStyle name="Normal 2 19 2" xfId="24057" xr:uid="{C9B81072-9CE2-4F0C-B5E2-CE8D5CE0A9C0}"/>
    <cellStyle name="Normal 2 19 3" xfId="24239" xr:uid="{1066F9CC-788C-4F68-89FE-9B9F75C44A5D}"/>
    <cellStyle name="Normal 2 19 4" xfId="25828" xr:uid="{5058E664-5536-45CD-84E0-6FADFD894F75}"/>
    <cellStyle name="Normal 2 19 5" xfId="24508" xr:uid="{D329221E-E5FF-44FA-92BC-FF4B1867B2F5}"/>
    <cellStyle name="Normal 2 19 6" xfId="29616" xr:uid="{903768B7-2C41-46B2-A4D0-9D86B34D41A4}"/>
    <cellStyle name="Normal 2 19 7" xfId="29590" xr:uid="{8AF71700-81D8-4687-AC91-003585AB8325}"/>
    <cellStyle name="Normal 2 19 7 2" xfId="30105" xr:uid="{C4AE6AE8-64C8-4402-93EB-4E613E643CC2}"/>
    <cellStyle name="Normal 2 19 8" xfId="31111" xr:uid="{AD9EAF03-CE2E-4033-B917-F2FC89D9335A}"/>
    <cellStyle name="Normal 2 19 8 2" xfId="31694" xr:uid="{E7154EF1-2601-4A7C-8056-AA513484E4A7}"/>
    <cellStyle name="Normal 2 2" xfId="705" xr:uid="{00000000-0005-0000-0000-00006D040000}"/>
    <cellStyle name="Normal 2 2 10" xfId="706" xr:uid="{00000000-0005-0000-0000-00006E040000}"/>
    <cellStyle name="Normal 2 2 10 10" xfId="9644" xr:uid="{AA7C8D4E-8A4E-47BF-9CCA-4873F35B795C}"/>
    <cellStyle name="Normal 2 2 10 10 2" xfId="20024" xr:uid="{98345C2A-DAC5-4825-A0A8-021C089C2AF2}"/>
    <cellStyle name="Normal 2 2 10 11" xfId="24551" xr:uid="{505E598B-1912-43BF-8BA3-279748371E41}"/>
    <cellStyle name="Normal 2 2 10 12" xfId="12550" xr:uid="{69C35B79-29A5-43FB-862C-7335567D3235}"/>
    <cellStyle name="Normal 2 2 10 2" xfId="707" xr:uid="{00000000-0005-0000-0000-00006F040000}"/>
    <cellStyle name="Normal 2 2 10 2 2" xfId="708" xr:uid="{00000000-0005-0000-0000-000070040000}"/>
    <cellStyle name="Normal 2 2 10 2 2 2" xfId="5063" xr:uid="{E5DB27A1-F095-4B0D-B1FE-17B19E42AD2F}"/>
    <cellStyle name="Normal 2 2 10 2 2 2 2" xfId="24799" xr:uid="{FBA8B858-5805-4A81-83DE-365226052A35}"/>
    <cellStyle name="Normal 2 2 10 2 2 2 3" xfId="25899" xr:uid="{00543A6A-1BC8-44D0-9D96-E92831C3A63A}"/>
    <cellStyle name="Normal 2 2 10 2 2 2 4" xfId="14360" xr:uid="{F19CDEC1-13FD-4EE2-ADEF-DEEB1E15C467}"/>
    <cellStyle name="Normal 2 2 10 2 2 3" xfId="6813" xr:uid="{99174851-CC96-4A4C-91C6-5EB30DC24C04}"/>
    <cellStyle name="Normal 2 2 10 2 2 3 2" xfId="27578" xr:uid="{AF3C2EFA-9EB6-4B79-9DA5-FC9B9457BE6D}"/>
    <cellStyle name="Normal 2 2 10 2 2 3 3" xfId="27903" xr:uid="{BA4D5C2E-54AF-42B6-B1E0-A312C4F38B4D}"/>
    <cellStyle name="Normal 2 2 10 2 2 3 4" xfId="17193" xr:uid="{7F1932C3-573D-48A4-9694-EF8B0597E5E4}"/>
    <cellStyle name="Normal 2 2 10 2 2 4" xfId="9646" xr:uid="{2B8E2916-1FAD-4174-93AD-4FDDE1DA699C}"/>
    <cellStyle name="Normal 2 2 10 2 2 4 2" xfId="29385" xr:uid="{D9B05DEC-3C44-4ABB-92C4-B01E058A307D}"/>
    <cellStyle name="Normal 2 2 10 2 2 4 3" xfId="20026" xr:uid="{E1D17510-D4F8-4DF8-9C86-54A85495661A}"/>
    <cellStyle name="Normal 2 2 10 2 2 5" xfId="24648" xr:uid="{2863DE93-E0E9-4DCA-A783-915B8B2D6A3A}"/>
    <cellStyle name="Normal 2 2 10 2 2 6" xfId="13679" xr:uid="{DA987683-831F-4677-BAD2-DC6A81293BDA}"/>
    <cellStyle name="Normal 2 2 10 2 3" xfId="2716" xr:uid="{00000000-0005-0000-0000-000099030000}"/>
    <cellStyle name="Normal 2 2 10 2 3 2" xfId="5934" xr:uid="{107F8361-8D14-48E4-B386-6681F6985830}"/>
    <cellStyle name="Normal 2 2 10 2 3 2 2" xfId="27979" xr:uid="{439563EB-CDA5-4BE7-8F09-47FBE716BB3B}"/>
    <cellStyle name="Normal 2 2 10 2 3 2 3" xfId="15387" xr:uid="{AB8BAA13-0168-4B0A-A122-BEA762FA4220}"/>
    <cellStyle name="Normal 2 2 10 2 3 3" xfId="7840" xr:uid="{63CB1A3F-51C9-40AA-BDFC-374A71D849BD}"/>
    <cellStyle name="Normal 2 2 10 2 3 3 2" xfId="18220" xr:uid="{E506574E-4CD6-4127-960A-7E103336C974}"/>
    <cellStyle name="Normal 2 2 10 2 3 4" xfId="10673" xr:uid="{09130169-8034-4D96-85F9-4356246BFE9D}"/>
    <cellStyle name="Normal 2 2 10 2 3 4 2" xfId="21053" xr:uid="{1F5D3BB1-A60B-4476-8120-9E675D91B416}"/>
    <cellStyle name="Normal 2 2 10 2 3 5" xfId="25025" xr:uid="{4FFB09B8-3AF9-4044-A95D-D1F4BFC266C5}"/>
    <cellStyle name="Normal 2 2 10 2 3 6" xfId="13144" xr:uid="{88DEC1F8-E74A-47F2-B634-04FE49086530}"/>
    <cellStyle name="Normal 2 2 10 2 4" xfId="4153" xr:uid="{E764446D-83C9-4004-865D-359BF5B5F454}"/>
    <cellStyle name="Normal 2 2 10 2 4 2" xfId="8925" xr:uid="{13B6B776-8552-4F27-A149-221E36F04BD2}"/>
    <cellStyle name="Normal 2 2 10 2 4 2 2" xfId="29024" xr:uid="{68438DB2-A994-485C-B68E-63993A56C537}"/>
    <cellStyle name="Normal 2 2 10 2 4 2 3" xfId="19305" xr:uid="{B3CE92A7-987B-4043-8629-8C2E39A98538}"/>
    <cellStyle name="Normal 2 2 10 2 4 3" xfId="11758" xr:uid="{D0E1A260-329B-4663-B10B-AA9B56A80EFF}"/>
    <cellStyle name="Normal 2 2 10 2 4 3 2" xfId="22138" xr:uid="{B6CF3B47-D87D-45BB-87DF-85B77E70452A}"/>
    <cellStyle name="Normal 2 2 10 2 4 4" xfId="22991" xr:uid="{938AAFBC-6206-4672-B3C4-A0BA08185F9C}"/>
    <cellStyle name="Normal 2 2 10 2 4 5" xfId="16472" xr:uid="{90BFF79D-AAD0-4A91-BEBE-C3458FE2D30F}"/>
    <cellStyle name="Normal 2 2 10 2 5" xfId="5062" xr:uid="{7C5CCD42-756E-44AA-B35D-0888BE67E4DC}"/>
    <cellStyle name="Normal 2 2 10 2 5 2" xfId="26498" xr:uid="{8B0F7587-3D90-44A9-9D4E-94008281CF70}"/>
    <cellStyle name="Normal 2 2 10 2 5 3" xfId="14359" xr:uid="{6BB59D92-C073-4562-AF8F-C02AD369E213}"/>
    <cellStyle name="Normal 2 2 10 2 6" xfId="6812" xr:uid="{064FAEDA-6750-41CD-8BA4-6A0D5049602B}"/>
    <cellStyle name="Normal 2 2 10 2 6 2" xfId="17192" xr:uid="{837E47D0-0D94-4D5F-8367-141ABA0D4D67}"/>
    <cellStyle name="Normal 2 2 10 2 7" xfId="9645" xr:uid="{1E27734E-7094-4271-96C0-49C3F5B2DE9F}"/>
    <cellStyle name="Normal 2 2 10 2 7 2" xfId="20025" xr:uid="{81815907-AA58-4EF1-B4BC-87EBA1A0663F}"/>
    <cellStyle name="Normal 2 2 10 2 8" xfId="24487" xr:uid="{B0AB4854-A5AA-4971-A35C-FD6795C66512}"/>
    <cellStyle name="Normal 2 2 10 2 9" xfId="12708" xr:uid="{443C35AA-3E7C-4729-9C69-8DD456AB955A}"/>
    <cellStyle name="Normal 2 2 10 3" xfId="709" xr:uid="{00000000-0005-0000-0000-000071040000}"/>
    <cellStyle name="Normal 2 2 10 3 2" xfId="4451" xr:uid="{42C8B070-231B-4968-AE45-24977E7CDEBF}"/>
    <cellStyle name="Normal 2 2 10 3 2 2" xfId="9223" xr:uid="{B3100822-4B11-4BA9-940F-F2078324B99E}"/>
    <cellStyle name="Normal 2 2 10 3 2 2 2" xfId="29216" xr:uid="{398D0ABA-3928-427C-8C30-89730A5D7A3C}"/>
    <cellStyle name="Normal 2 2 10 3 2 2 3" xfId="19603" xr:uid="{AD153CD0-B2EC-4F34-96CD-AC815A48A242}"/>
    <cellStyle name="Normal 2 2 10 3 2 3" xfId="12056" xr:uid="{2B843B58-7B92-4A52-B7B1-0B052D6B6194}"/>
    <cellStyle name="Normal 2 2 10 3 2 3 2" xfId="22436" xr:uid="{3AD3D460-9B74-4C95-B9E1-A22A6F72193D}"/>
    <cellStyle name="Normal 2 2 10 3 2 4" xfId="23108" xr:uid="{6419FB7A-3DCF-4E03-99E4-C92D33E270D2}"/>
    <cellStyle name="Normal 2 2 10 3 2 5" xfId="16770" xr:uid="{57F08712-9C9F-4D18-8F3C-BB0511D0669C}"/>
    <cellStyle name="Normal 2 2 10 3 3" xfId="5064" xr:uid="{4A72CBA2-F61E-430F-AD4A-4CD853A42699}"/>
    <cellStyle name="Normal 2 2 10 3 3 2" xfId="26779" xr:uid="{F84AF31A-FE99-4562-B39C-4E385FDC17F3}"/>
    <cellStyle name="Normal 2 2 10 3 3 3" xfId="27557" xr:uid="{44CDE390-F64D-4A78-A0D1-B0C47C36573E}"/>
    <cellStyle name="Normal 2 2 10 3 3 4" xfId="14361" xr:uid="{2E7DDF77-9C26-42DB-8D72-47296D039541}"/>
    <cellStyle name="Normal 2 2 10 3 4" xfId="6814" xr:uid="{9D5CA963-1CB6-4841-BECA-773E3EF2CAA0}"/>
    <cellStyle name="Normal 2 2 10 3 4 2" xfId="26617" xr:uid="{789273C5-3E89-4F22-BC58-9FB25ED07422}"/>
    <cellStyle name="Normal 2 2 10 3 4 3" xfId="27221" xr:uid="{CF839B75-0BF5-4802-B3D9-B5A7B178CBC5}"/>
    <cellStyle name="Normal 2 2 10 3 4 4" xfId="17194" xr:uid="{ED4B26D7-2591-4F59-88AA-D0D54072C88D}"/>
    <cellStyle name="Normal 2 2 10 3 5" xfId="9647" xr:uid="{9019F8E2-FD32-4731-A2A8-6681B973D239}"/>
    <cellStyle name="Normal 2 2 10 3 5 2" xfId="29386" xr:uid="{65370D3C-9EB5-4761-8E5F-554AF99B3F9B}"/>
    <cellStyle name="Normal 2 2 10 3 5 3" xfId="20027" xr:uid="{BA430A4F-FF72-4303-9A89-E1A48B406065}"/>
    <cellStyle name="Normal 2 2 10 3 6" xfId="24517" xr:uid="{49067D6F-8843-4DD1-BAE8-7FA2BF07E820}"/>
    <cellStyle name="Normal 2 2 10 3 7" xfId="13680" xr:uid="{6339AC71-D4C9-41B9-A9DB-829F6C8BF374}"/>
    <cellStyle name="Normal 2 2 10 4" xfId="710" xr:uid="{00000000-0005-0000-0000-000072040000}"/>
    <cellStyle name="Normal 2 2 10 4 2" xfId="5065" xr:uid="{43FAF4F6-5944-411B-9C6E-4A883C4EBCCF}"/>
    <cellStyle name="Normal 2 2 10 4 2 2" xfId="24152" xr:uid="{0FF8B60A-773E-488B-9CA4-80B69D49D6F0}"/>
    <cellStyle name="Normal 2 2 10 4 2 3" xfId="28726" xr:uid="{0044B5AD-CC47-4AD7-9BAC-85830A68790F}"/>
    <cellStyle name="Normal 2 2 10 4 2 4" xfId="14362" xr:uid="{63833D4F-15C8-4AB3-85D1-56CFFDC43AAB}"/>
    <cellStyle name="Normal 2 2 10 4 3" xfId="6815" xr:uid="{6F8A17C8-5B7C-4D0A-89CE-3313691FEA10}"/>
    <cellStyle name="Normal 2 2 10 4 3 2" xfId="28597" xr:uid="{A29D8535-73B2-441D-AB06-3782139610D9}"/>
    <cellStyle name="Normal 2 2 10 4 3 3" xfId="17195" xr:uid="{BF3BCAE3-A914-4FAF-8660-894DFDDE4948}"/>
    <cellStyle name="Normal 2 2 10 4 4" xfId="9648" xr:uid="{F6AF43C2-38D3-4B63-9AFB-550F9CC18867}"/>
    <cellStyle name="Normal 2 2 10 4 4 2" xfId="20028" xr:uid="{0C94FB6B-3908-46B9-B035-AA01DE88862A}"/>
    <cellStyle name="Normal 2 2 10 4 5" xfId="24026" xr:uid="{EDDD3FD3-3F21-4BBB-A21E-5363C936A286}"/>
    <cellStyle name="Normal 2 2 10 4 6" xfId="13406" xr:uid="{52461BEE-55D6-4F43-9398-5A297151B16A}"/>
    <cellStyle name="Normal 2 2 10 5" xfId="2564" xr:uid="{00000000-0005-0000-0000-00009C030000}"/>
    <cellStyle name="Normal 2 2 10 5 2" xfId="5833" xr:uid="{F90F4BDD-8B44-417F-9C44-F07B562A1590}"/>
    <cellStyle name="Normal 2 2 10 5 2 2" xfId="26792" xr:uid="{C347E35F-955F-4394-8027-29A455EB4226}"/>
    <cellStyle name="Normal 2 2 10 5 2 3" xfId="15236" xr:uid="{8D2EC9C0-8C74-410D-8868-1302CCCBA839}"/>
    <cellStyle name="Normal 2 2 10 5 3" xfId="7689" xr:uid="{FAD042E3-0A5D-44D0-9B55-4A5BF2609101}"/>
    <cellStyle name="Normal 2 2 10 5 3 2" xfId="18069" xr:uid="{80FFC775-E0A3-405C-9250-A0FE081BCED3}"/>
    <cellStyle name="Normal 2 2 10 5 4" xfId="10522" xr:uid="{271EE65C-4308-4093-A0CA-EBD53146ED2E}"/>
    <cellStyle name="Normal 2 2 10 5 4 2" xfId="20902" xr:uid="{957E9CC8-329E-4D48-BD47-CE43D3C79F5C}"/>
    <cellStyle name="Normal 2 2 10 5 5" xfId="22943" xr:uid="{7FF42F5A-F766-492C-B313-F86840EA921E}"/>
    <cellStyle name="Normal 2 2 10 5 6" xfId="12952" xr:uid="{AFEA08B3-64BD-49F2-A894-F862B4F7670C}"/>
    <cellStyle name="Normal 2 2 10 6" xfId="2316" xr:uid="{00000000-0005-0000-0000-000096030000}"/>
    <cellStyle name="Normal 2 2 10 6 2" xfId="7443" xr:uid="{49339BE6-5FE9-42AE-9BC6-6DD209B051E8}"/>
    <cellStyle name="Normal 2 2 10 6 2 2" xfId="27931" xr:uid="{7D37FA61-88A9-417F-9E00-1067742685F6}"/>
    <cellStyle name="Normal 2 2 10 6 2 3" xfId="17823" xr:uid="{8BA1A808-3FDE-44C7-9142-154BE5F5E6B6}"/>
    <cellStyle name="Normal 2 2 10 6 3" xfId="10276" xr:uid="{2A7065D5-296E-44B5-86F3-53A1D5651C31}"/>
    <cellStyle name="Normal 2 2 10 6 3 2" xfId="20656" xr:uid="{0CDD9D9A-C9E9-419B-BFC8-FB6779F563E0}"/>
    <cellStyle name="Normal 2 2 10 6 4" xfId="24890" xr:uid="{946DE919-8989-49F0-8624-F124357DCEE6}"/>
    <cellStyle name="Normal 2 2 10 6 5" xfId="14990" xr:uid="{A42EDF13-7335-4FE4-9A95-547834990660}"/>
    <cellStyle name="Normal 2 2 10 7" xfId="3921" xr:uid="{498F4368-C384-4172-A5C5-389852219A0E}"/>
    <cellStyle name="Normal 2 2 10 7 2" xfId="8753" xr:uid="{7A29565A-49DE-496F-9B46-A14210F21EEC}"/>
    <cellStyle name="Normal 2 2 10 7 2 2" xfId="19133" xr:uid="{62EC0076-2ADE-4D86-9020-4C074AF71ABC}"/>
    <cellStyle name="Normal 2 2 10 7 3" xfId="11586" xr:uid="{0B8A006D-0451-4A93-A9DD-3B02EF3D4ED5}"/>
    <cellStyle name="Normal 2 2 10 7 3 2" xfId="21966" xr:uid="{1E17511E-8D69-4181-BF2A-8594B5C37FFA}"/>
    <cellStyle name="Normal 2 2 10 7 4" xfId="26886" xr:uid="{EE14755E-4017-4A11-B3B3-C3690CBE6087}"/>
    <cellStyle name="Normal 2 2 10 7 5" xfId="16300" xr:uid="{774583A9-CB71-49DF-9DC4-54BB1C00CF1D}"/>
    <cellStyle name="Normal 2 2 10 8" xfId="5061" xr:uid="{9A8CA319-5397-4A04-92EC-15A8A45212D4}"/>
    <cellStyle name="Normal 2 2 10 8 2" xfId="14358" xr:uid="{C8D3DA57-87D8-4704-97B7-6849991807F7}"/>
    <cellStyle name="Normal 2 2 10 9" xfId="6811" xr:uid="{6AB13237-9298-49AB-B12E-5BEA92D8EA25}"/>
    <cellStyle name="Normal 2 2 10 9 2" xfId="17191" xr:uid="{54002836-6CE1-4C08-BFD8-E939A1F4DFF9}"/>
    <cellStyle name="Normal 2 2 11" xfId="711" xr:uid="{00000000-0005-0000-0000-000073040000}"/>
    <cellStyle name="Normal 2 2 11 10" xfId="24715" xr:uid="{F360E3F7-4553-4010-BCA7-6D1AE9B901A1}"/>
    <cellStyle name="Normal 2 2 11 11" xfId="12551" xr:uid="{0081C13F-8DD0-413F-9503-D5C8BA41F1B0}"/>
    <cellStyle name="Normal 2 2 11 2" xfId="712" xr:uid="{00000000-0005-0000-0000-000074040000}"/>
    <cellStyle name="Normal 2 2 11 2 2" xfId="3146" xr:uid="{00000000-0005-0000-0000-00009F030000}"/>
    <cellStyle name="Normal 2 2 11 2 2 2" xfId="6204" xr:uid="{FF317ED0-C3C5-4BBA-96D4-A4FA9F71D13C}"/>
    <cellStyle name="Normal 2 2 11 2 2 2 2" xfId="26613" xr:uid="{C3C86F65-1009-45B4-ADDC-6A57ED7AC03D}"/>
    <cellStyle name="Normal 2 2 11 2 2 2 3" xfId="27336" xr:uid="{6C543D13-686B-42FE-9BED-916A8DF160CA}"/>
    <cellStyle name="Normal 2 2 11 2 2 2 4" xfId="15773" xr:uid="{F56D3B67-4334-45F9-8EA7-AB3AD0ED3090}"/>
    <cellStyle name="Normal 2 2 11 2 2 3" xfId="8226" xr:uid="{90B187A8-9982-44B7-9857-A6B63355AC82}"/>
    <cellStyle name="Normal 2 2 11 2 2 3 2" xfId="28871" xr:uid="{7EB596B2-7B15-4D64-83F3-AC9014D1750B}"/>
    <cellStyle name="Normal 2 2 11 2 2 3 3" xfId="18606" xr:uid="{8E5CC260-40CB-4E67-9E15-4F95D03C0961}"/>
    <cellStyle name="Normal 2 2 11 2 2 4" xfId="11059" xr:uid="{0C11086F-936F-4562-A968-407CE5092957}"/>
    <cellStyle name="Normal 2 2 11 2 2 4 2" xfId="21439" xr:uid="{ADB81A79-B7E1-43EB-BA27-D0C539476A90}"/>
    <cellStyle name="Normal 2 2 11 2 2 5" xfId="23264" xr:uid="{0F54DA92-1F69-4FE6-B714-AD6A3B712B6E}"/>
    <cellStyle name="Normal 2 2 11 2 2 6" xfId="13681" xr:uid="{66B84033-BF7F-481B-9AFA-9567FEF2CBE8}"/>
    <cellStyle name="Normal 2 2 11 2 3" xfId="4154" xr:uid="{00F1D4EF-91CF-40E8-B6B5-67F1D0D3D9FB}"/>
    <cellStyle name="Normal 2 2 11 2 3 2" xfId="8926" xr:uid="{0790826B-CA55-4CA9-B627-8A167494FAF5}"/>
    <cellStyle name="Normal 2 2 11 2 3 2 2" xfId="29025" xr:uid="{A608EEA1-12E2-4A50-AA92-15B6A6B67A09}"/>
    <cellStyle name="Normal 2 2 11 2 3 2 3" xfId="19306" xr:uid="{EA885710-01F3-4985-8E77-B95014EDAAF3}"/>
    <cellStyle name="Normal 2 2 11 2 3 3" xfId="11759" xr:uid="{858F1373-6516-4269-95EA-069E9EA42B73}"/>
    <cellStyle name="Normal 2 2 11 2 3 3 2" xfId="22139" xr:uid="{5A6A1CE6-03AA-488A-81B0-1F53FD50E577}"/>
    <cellStyle name="Normal 2 2 11 2 3 4" xfId="25219" xr:uid="{530BCB53-2788-48FC-8732-7713CE1DDE0F}"/>
    <cellStyle name="Normal 2 2 11 2 3 5" xfId="16473" xr:uid="{EB502878-9D72-4A66-8CC3-6FE968AF4A80}"/>
    <cellStyle name="Normal 2 2 11 2 4" xfId="5067" xr:uid="{C97103D0-552A-43CA-9D7F-000BE4CCD9EA}"/>
    <cellStyle name="Normal 2 2 11 2 4 2" xfId="27908" xr:uid="{5350DF39-5008-4E85-A8E3-EA51D3E70538}"/>
    <cellStyle name="Normal 2 2 11 2 4 3" xfId="26436" xr:uid="{45D098FC-3762-4A95-8E63-9E90376ED403}"/>
    <cellStyle name="Normal 2 2 11 2 4 4" xfId="14364" xr:uid="{852E6F0C-3895-4C89-86AC-0372EC1A09FB}"/>
    <cellStyle name="Normal 2 2 11 2 5" xfId="6817" xr:uid="{541B02AB-102A-4D2C-B7E2-2CAFA7B83913}"/>
    <cellStyle name="Normal 2 2 11 2 5 2" xfId="27588" xr:uid="{2B54EA2A-F5D7-4647-A3C3-89DA672DC2B2}"/>
    <cellStyle name="Normal 2 2 11 2 5 3" xfId="17197" xr:uid="{F7667B26-C2B3-4730-BA59-8727ECB0A4C1}"/>
    <cellStyle name="Normal 2 2 11 2 6" xfId="9650" xr:uid="{42FEB642-99A6-4F20-9405-ED218DBCD43E}"/>
    <cellStyle name="Normal 2 2 11 2 6 2" xfId="20030" xr:uid="{2D652F2E-72EB-4499-AC69-741A8BA79020}"/>
    <cellStyle name="Normal 2 2 11 2 7" xfId="22927" xr:uid="{9D773C07-20EF-400A-A5CD-96C731A65415}"/>
    <cellStyle name="Normal 2 2 11 2 8" xfId="12709" xr:uid="{557D45CE-8F42-4ABE-9E84-82DBCC416DEF}"/>
    <cellStyle name="Normal 2 2 11 3" xfId="713" xr:uid="{00000000-0005-0000-0000-000075040000}"/>
    <cellStyle name="Normal 2 2 11 3 2" xfId="5068" xr:uid="{0955E37E-640E-43B0-BD50-B8A99418383A}"/>
    <cellStyle name="Normal 2 2 11 3 2 2" xfId="22753" xr:uid="{2BEE5CBA-6AF4-40AF-B0DB-8908603C96C7}"/>
    <cellStyle name="Normal 2 2 11 3 2 3" xfId="27057" xr:uid="{4D557C4E-47EB-4C41-A11C-E40E615CDB78}"/>
    <cellStyle name="Normal 2 2 11 3 2 4" xfId="14365" xr:uid="{4016AE17-1A41-4C9A-98F4-1B4611B620B6}"/>
    <cellStyle name="Normal 2 2 11 3 3" xfId="6818" xr:uid="{00BD513C-FB94-428B-876A-E8EF0C4F55EF}"/>
    <cellStyle name="Normal 2 2 11 3 3 2" xfId="27764" xr:uid="{7ABA0B96-13D5-447B-85CC-329AC2C6D123}"/>
    <cellStyle name="Normal 2 2 11 3 3 3" xfId="26114" xr:uid="{D8E70133-ADC3-46CD-9CF8-B13AD605DBE3}"/>
    <cellStyle name="Normal 2 2 11 3 3 4" xfId="17198" xr:uid="{17775DBB-41D4-400E-94BF-23CFF9786007}"/>
    <cellStyle name="Normal 2 2 11 3 4" xfId="9651" xr:uid="{E8608BBB-BA40-49FE-9FE2-9263E842B72E}"/>
    <cellStyle name="Normal 2 2 11 3 4 2" xfId="27883" xr:uid="{A559915D-1C89-4A10-9523-59AE7D14C0BE}"/>
    <cellStyle name="Normal 2 2 11 3 4 3" xfId="29387" xr:uid="{3F8F59DF-F173-4A24-8C68-4AD13CC6FB4D}"/>
    <cellStyle name="Normal 2 2 11 3 4 4" xfId="20031" xr:uid="{4A8FE24E-E0C9-4A18-A18A-3252FA41CA10}"/>
    <cellStyle name="Normal 2 2 11 3 5" xfId="23890" xr:uid="{A43DAE62-9E93-4920-8A90-84070D82DB45}"/>
    <cellStyle name="Normal 2 2 11 3 6" xfId="26874" xr:uid="{993D1EDA-F7F0-4197-9D42-8112A38CDE4E}"/>
    <cellStyle name="Normal 2 2 11 3 7" xfId="13407" xr:uid="{0077151E-73EA-4320-85DE-C40187F66014}"/>
    <cellStyle name="Normal 2 2 11 4" xfId="2717" xr:uid="{00000000-0005-0000-0000-0000A1030000}"/>
    <cellStyle name="Normal 2 2 11 4 2" xfId="5935" xr:uid="{63E0683B-ACD4-4AA2-90DC-DB6AEBFA2948}"/>
    <cellStyle name="Normal 2 2 11 4 2 2" xfId="26140" xr:uid="{E537ED85-99E9-4A2C-ADE8-0473EAF8C191}"/>
    <cellStyle name="Normal 2 2 11 4 2 3" xfId="15388" xr:uid="{7E1EF9F7-FD04-4E90-BE93-DE2066F7588A}"/>
    <cellStyle name="Normal 2 2 11 4 3" xfId="7841" xr:uid="{FF13673E-D845-4C55-B7C8-00D6EF36B7D1}"/>
    <cellStyle name="Normal 2 2 11 4 3 2" xfId="18221" xr:uid="{D5B33116-A451-467B-9CE8-8F15637E1DCE}"/>
    <cellStyle name="Normal 2 2 11 4 4" xfId="10674" xr:uid="{93731593-600F-4279-9BC7-1C337825ADA4}"/>
    <cellStyle name="Normal 2 2 11 4 4 2" xfId="21054" xr:uid="{86328D34-6873-4657-BB4D-1FF619BF9538}"/>
    <cellStyle name="Normal 2 2 11 4 5" xfId="24615" xr:uid="{FFEC11AB-DB5A-4402-9B21-590F99BB08F6}"/>
    <cellStyle name="Normal 2 2 11 4 6" xfId="13145" xr:uid="{7C3F6871-62B6-4B36-8448-9E73B188E3DE}"/>
    <cellStyle name="Normal 2 2 11 5" xfId="2317" xr:uid="{00000000-0005-0000-0000-00009D030000}"/>
    <cellStyle name="Normal 2 2 11 5 2" xfId="7444" xr:uid="{7A3307D6-3912-4C07-B0F6-72C6E4F3B661}"/>
    <cellStyle name="Normal 2 2 11 5 2 2" xfId="25946" xr:uid="{1FFCC7DB-DE91-465E-A767-AAEF631C5C7D}"/>
    <cellStyle name="Normal 2 2 11 5 2 3" xfId="17824" xr:uid="{D00543A4-5E81-4315-ABFC-3BE08527D330}"/>
    <cellStyle name="Normal 2 2 11 5 3" xfId="10277" xr:uid="{CAE4606C-9F99-412B-B7A9-5DB4111EB00D}"/>
    <cellStyle name="Normal 2 2 11 5 3 2" xfId="20657" xr:uid="{0FF4E45D-E5E1-40C8-B569-7E751AA1A551}"/>
    <cellStyle name="Normal 2 2 11 5 4" xfId="24918" xr:uid="{121CDEFB-55B8-40A6-A06C-5FDF46209248}"/>
    <cellStyle name="Normal 2 2 11 5 5" xfId="14991" xr:uid="{7F643549-6605-400C-8C36-DF20AF78D7FB}"/>
    <cellStyle name="Normal 2 2 11 6" xfId="3922" xr:uid="{B8846A1D-2C16-48D2-8A11-823ADBAB4F28}"/>
    <cellStyle name="Normal 2 2 11 6 2" xfId="8754" xr:uid="{91A10251-2EEC-445C-82E3-E53D5D0CA3A7}"/>
    <cellStyle name="Normal 2 2 11 6 2 2" xfId="28976" xr:uid="{39F5A64B-9A16-4AC9-8402-214E3758C73A}"/>
    <cellStyle name="Normal 2 2 11 6 2 3" xfId="19134" xr:uid="{D8663FF4-7F2C-4388-B7A9-17831C9372D7}"/>
    <cellStyle name="Normal 2 2 11 6 3" xfId="11587" xr:uid="{D8BC32F4-4140-4BD2-BC51-A4794D42B1FF}"/>
    <cellStyle name="Normal 2 2 11 6 3 2" xfId="21967" xr:uid="{4644D31E-EB41-48D5-B4E9-516AFEBE10EF}"/>
    <cellStyle name="Normal 2 2 11 6 4" xfId="27277" xr:uid="{75C8AD18-4AFE-4842-A978-28943ACC31D9}"/>
    <cellStyle name="Normal 2 2 11 6 5" xfId="16301" xr:uid="{8E42CAA9-3BBD-4E3B-9F0B-24760E32739D}"/>
    <cellStyle name="Normal 2 2 11 7" xfId="5066" xr:uid="{B2DA2C86-A69D-4363-A409-5F20A56822C5}"/>
    <cellStyle name="Normal 2 2 11 7 2" xfId="26477" xr:uid="{8DA8B6FD-9B1D-46D4-BB5E-72F6E93EFE7C}"/>
    <cellStyle name="Normal 2 2 11 7 3" xfId="14363" xr:uid="{B631ECBF-56E4-4E7E-A0A4-2E50DFF99648}"/>
    <cellStyle name="Normal 2 2 11 8" xfId="6816" xr:uid="{0A45DC38-A460-417D-B5FF-5914C4641DB3}"/>
    <cellStyle name="Normal 2 2 11 8 2" xfId="17196" xr:uid="{F9AC5293-430A-4340-83DE-C9501E3F8EAB}"/>
    <cellStyle name="Normal 2 2 11 9" xfId="9649" xr:uid="{AEFEC1A8-311C-4583-9866-B998AF29808A}"/>
    <cellStyle name="Normal 2 2 11 9 2" xfId="20029" xr:uid="{36E210C7-88C1-4054-AA67-CA222587FB4B}"/>
    <cellStyle name="Normal 2 2 12" xfId="714" xr:uid="{00000000-0005-0000-0000-000076040000}"/>
    <cellStyle name="Normal 2 2 12 10" xfId="12552" xr:uid="{1065672E-2A58-4FF3-B14F-7A5A656F2C14}"/>
    <cellStyle name="Normal 2 2 12 2" xfId="715" xr:uid="{00000000-0005-0000-0000-000077040000}"/>
    <cellStyle name="Normal 2 2 12 2 2" xfId="2896" xr:uid="{00000000-0005-0000-0000-0000A4030000}"/>
    <cellStyle name="Normal 2 2 12 2 2 2" xfId="6082" xr:uid="{87D14F9D-0490-40A1-B2DF-6C3236D91088}"/>
    <cellStyle name="Normal 2 2 12 2 2 2 2" xfId="27091" xr:uid="{C3153807-B2E2-4D54-8253-7DBAF51F2DE7}"/>
    <cellStyle name="Normal 2 2 12 2 2 2 3" xfId="26699" xr:uid="{C8350D81-427F-46C9-AD88-E335CC47A38B}"/>
    <cellStyle name="Normal 2 2 12 2 2 2 4" xfId="15560" xr:uid="{39752D66-A282-4578-9662-B9863F6E05F0}"/>
    <cellStyle name="Normal 2 2 12 2 2 3" xfId="8013" xr:uid="{0D9E3B43-EDE7-49DA-AC95-C8D84130DC72}"/>
    <cellStyle name="Normal 2 2 12 2 2 3 2" xfId="27685" xr:uid="{AB1AF7C7-2D5A-48E6-8BF5-E5578B2E77B5}"/>
    <cellStyle name="Normal 2 2 12 2 2 3 3" xfId="18393" xr:uid="{1AFB2ABE-54F2-4B73-BE53-A072DAF3C08C}"/>
    <cellStyle name="Normal 2 2 12 2 2 4" xfId="10846" xr:uid="{4AE1C396-5D59-4371-B09F-AFF16EEF18AE}"/>
    <cellStyle name="Normal 2 2 12 2 2 4 2" xfId="21226" xr:uid="{3288323C-DEC5-4597-ACA5-E75281895242}"/>
    <cellStyle name="Normal 2 2 12 2 2 5" xfId="22929" xr:uid="{451C44D4-D385-49D8-8775-BDE566AC57E3}"/>
    <cellStyle name="Normal 2 2 12 2 2 6" xfId="13408" xr:uid="{CD1B9E5A-8689-4A5D-825F-CA09B31EB215}"/>
    <cellStyle name="Normal 2 2 12 2 3" xfId="5070" xr:uid="{E9CA4D25-7E66-4D37-9C3D-EE609FBB5CD4}"/>
    <cellStyle name="Normal 2 2 12 2 3 2" xfId="25613" xr:uid="{C82A4E5B-713A-4F0B-9C44-41515AA8671E}"/>
    <cellStyle name="Normal 2 2 12 2 3 3" xfId="28119" xr:uid="{D1426DE1-404F-476D-AA0E-23A2566C7733}"/>
    <cellStyle name="Normal 2 2 12 2 3 4" xfId="14367" xr:uid="{201E6DFB-DAAA-47D2-93D5-7D35EEF5EE4A}"/>
    <cellStyle name="Normal 2 2 12 2 4" xfId="6820" xr:uid="{9CE24DF9-8A53-40A5-9B9F-A4ED79DBA681}"/>
    <cellStyle name="Normal 2 2 12 2 4 2" xfId="25846" xr:uid="{DB2D1C67-6117-442B-B678-0E475AA7346F}"/>
    <cellStyle name="Normal 2 2 12 2 4 3" xfId="27932" xr:uid="{51025091-3DC7-4B0E-B201-8992EE577B4E}"/>
    <cellStyle name="Normal 2 2 12 2 4 4" xfId="17200" xr:uid="{83106FBE-5519-470B-B973-DC7EFE978364}"/>
    <cellStyle name="Normal 2 2 12 2 5" xfId="9653" xr:uid="{0B7EACDA-BBDF-48E1-8FE2-FC3073D2F396}"/>
    <cellStyle name="Normal 2 2 12 2 5 2" xfId="29388" xr:uid="{EBF4D029-387B-44E3-9D2A-2D2346652B52}"/>
    <cellStyle name="Normal 2 2 12 2 5 3" xfId="20033" xr:uid="{C0C59DC8-A38B-49A7-8B9B-B6BAEE89D21E}"/>
    <cellStyle name="Normal 2 2 12 2 6" xfId="23521" xr:uid="{58EB0826-388D-445A-8CD5-082685758BAB}"/>
    <cellStyle name="Normal 2 2 12 2 7" xfId="12710" xr:uid="{D90D89C1-CD52-404E-8854-9A6CE05D6A25}"/>
    <cellStyle name="Normal 2 2 12 3" xfId="716" xr:uid="{00000000-0005-0000-0000-000078040000}"/>
    <cellStyle name="Normal 2 2 12 3 2" xfId="5071" xr:uid="{3B181DA7-558B-4F08-91C6-2EF108D18741}"/>
    <cellStyle name="Normal 2 2 12 3 2 2" xfId="26075" xr:uid="{DADFDF4C-031A-4E25-9D4F-90085FBCDD66}"/>
    <cellStyle name="Normal 2 2 12 3 2 3" xfId="27301" xr:uid="{7C3C2C6B-A376-4C08-B672-72DD1C6DDA24}"/>
    <cellStyle name="Normal 2 2 12 3 2 4" xfId="14368" xr:uid="{87AA43E2-ABF6-4CF1-95E1-324AB002C98D}"/>
    <cellStyle name="Normal 2 2 12 3 3" xfId="6821" xr:uid="{E2C41153-FFAB-4ED0-AB8B-6014853786DF}"/>
    <cellStyle name="Normal 2 2 12 3 3 2" xfId="27508" xr:uid="{CC38DC81-9159-4D28-B7A4-DAC637FEB901}"/>
    <cellStyle name="Normal 2 2 12 3 3 3" xfId="27087" xr:uid="{7EF38C80-B0D3-4DFD-9A0A-41F57020FEC4}"/>
    <cellStyle name="Normal 2 2 12 3 3 4" xfId="17201" xr:uid="{26E52485-6547-4818-9BE2-E34CFBD2E42B}"/>
    <cellStyle name="Normal 2 2 12 3 4" xfId="9654" xr:uid="{6F87446E-73B0-415B-B3DF-BCDB2932CF02}"/>
    <cellStyle name="Normal 2 2 12 3 4 2" xfId="29389" xr:uid="{E1AB4123-829E-472B-8201-5042441F9D0E}"/>
    <cellStyle name="Normal 2 2 12 3 4 3" xfId="20034" xr:uid="{B5528FC7-B11C-4B89-AD12-5EA5CEA3F156}"/>
    <cellStyle name="Normal 2 2 12 3 5" xfId="23588" xr:uid="{E4661236-05E0-4733-83E4-BF38DCBD5CFB}"/>
    <cellStyle name="Normal 2 2 12 3 6" xfId="13146" xr:uid="{59784323-D983-4403-A797-10888BEA3561}"/>
    <cellStyle name="Normal 2 2 12 4" xfId="2318" xr:uid="{00000000-0005-0000-0000-0000A2030000}"/>
    <cellStyle name="Normal 2 2 12 4 2" xfId="7445" xr:uid="{BC4AB11F-05B5-41C6-848E-34FE761CDCF0}"/>
    <cellStyle name="Normal 2 2 12 4 2 2" xfId="27509" xr:uid="{1D0CBB2E-B506-46BE-9D6B-6EAEAD8F035C}"/>
    <cellStyle name="Normal 2 2 12 4 2 3" xfId="17825" xr:uid="{F50110FA-FA26-4B8F-BD48-D96B1E0B9EFD}"/>
    <cellStyle name="Normal 2 2 12 4 3" xfId="10278" xr:uid="{04089D3B-4538-4C52-A27C-4A9708A69974}"/>
    <cellStyle name="Normal 2 2 12 4 3 2" xfId="20658" xr:uid="{2E0D2A35-A4E4-431F-A576-04C14ABCDA3C}"/>
    <cellStyle name="Normal 2 2 12 4 4" xfId="23710" xr:uid="{93C07792-30FE-4B44-9573-26AEFF3A7BF0}"/>
    <cellStyle name="Normal 2 2 12 4 5" xfId="14992" xr:uid="{51B5B4D7-F9FA-4226-9AA7-18D07081935F}"/>
    <cellStyle name="Normal 2 2 12 5" xfId="3923" xr:uid="{80B48330-8868-42AD-8BDC-4ABE101D7FE5}"/>
    <cellStyle name="Normal 2 2 12 5 2" xfId="8755" xr:uid="{0552D940-71B3-43C0-B2DB-648923AA1A54}"/>
    <cellStyle name="Normal 2 2 12 5 2 2" xfId="28977" xr:uid="{B40DC248-C826-4482-AFB1-2C50FE8E20F9}"/>
    <cellStyle name="Normal 2 2 12 5 2 3" xfId="19135" xr:uid="{0DBB2F03-198E-4EA9-9FCB-52E1EB65A82B}"/>
    <cellStyle name="Normal 2 2 12 5 3" xfId="11588" xr:uid="{F8030501-846D-475A-A3BE-5B1CA040C545}"/>
    <cellStyle name="Normal 2 2 12 5 3 2" xfId="21968" xr:uid="{93B94236-8E68-420A-B001-78A4B3C4C0E4}"/>
    <cellStyle name="Normal 2 2 12 5 4" xfId="23010" xr:uid="{FF2626A7-2135-440A-A877-AEE80954058E}"/>
    <cellStyle name="Normal 2 2 12 5 5" xfId="16302" xr:uid="{E8CC1F3D-DAFB-4840-966E-72DE70B7AF30}"/>
    <cellStyle name="Normal 2 2 12 6" xfId="5069" xr:uid="{084EAE70-9054-40F8-BFE2-D35318827036}"/>
    <cellStyle name="Normal 2 2 12 6 2" xfId="28309" xr:uid="{E571C781-2D2F-4739-921B-7BDC8F0ACB39}"/>
    <cellStyle name="Normal 2 2 12 6 3" xfId="26134" xr:uid="{68DF8A38-4DBF-4086-9398-2C368CB90CBF}"/>
    <cellStyle name="Normal 2 2 12 6 4" xfId="14366" xr:uid="{E415832E-07C5-4280-9D6D-23D0D3FCCF5E}"/>
    <cellStyle name="Normal 2 2 12 7" xfId="6819" xr:uid="{BF3DB480-ACE2-4974-AD3C-1760B38EE11C}"/>
    <cellStyle name="Normal 2 2 12 7 2" xfId="26793" xr:uid="{64BE9471-4482-46F0-B926-F236CF48DE7A}"/>
    <cellStyle name="Normal 2 2 12 7 3" xfId="17199" xr:uid="{CDA13340-5781-4640-96A4-DAC67D8249D7}"/>
    <cellStyle name="Normal 2 2 12 8" xfId="9652" xr:uid="{EC8A2C6E-8145-4C6B-98CD-6625A6067AC5}"/>
    <cellStyle name="Normal 2 2 12 8 2" xfId="20032" xr:uid="{E34FB326-D462-4975-BFF1-2D6B474B3857}"/>
    <cellStyle name="Normal 2 2 12 9" xfId="24819" xr:uid="{92E2412E-AE0B-4E04-8A02-EE933A9D2232}"/>
    <cellStyle name="Normal 2 2 13" xfId="717" xr:uid="{00000000-0005-0000-0000-000079040000}"/>
    <cellStyle name="Normal 2 2 13 10" xfId="12498" xr:uid="{61170B46-1634-41C8-94F6-182BD1D0ECF0}"/>
    <cellStyle name="Normal 2 2 13 2" xfId="3147" xr:uid="{00000000-0005-0000-0000-0000A7030000}"/>
    <cellStyle name="Normal 2 2 13 2 2" xfId="6205" xr:uid="{1BE0B72C-EB5F-4A68-ADBB-776D2ABC6E28}"/>
    <cellStyle name="Normal 2 2 13 2 2 2" xfId="22858" xr:uid="{53D22A31-D144-49D0-91AA-1D8AA931FF1F}"/>
    <cellStyle name="Normal 2 2 13 2 2 3" xfId="26298" xr:uid="{D8911CED-764F-48E2-9168-73042C5D13ED}"/>
    <cellStyle name="Normal 2 2 13 2 2 4" xfId="15774" xr:uid="{E725DF8F-2486-44A0-9DDC-35451486C16E}"/>
    <cellStyle name="Normal 2 2 13 2 3" xfId="8227" xr:uid="{8FE612A1-40D0-4D13-BCB0-0744C78DD892}"/>
    <cellStyle name="Normal 2 2 13 2 3 2" xfId="26185" xr:uid="{06BF066D-2D8C-4346-B71C-B793C1B4A8CB}"/>
    <cellStyle name="Normal 2 2 13 2 3 3" xfId="28872" xr:uid="{8129AB89-2906-47C8-9BA7-89EE51578157}"/>
    <cellStyle name="Normal 2 2 13 2 3 4" xfId="18607" xr:uid="{64C64456-37D7-4EE3-92B2-E77B6817AC99}"/>
    <cellStyle name="Normal 2 2 13 2 4" xfId="11060" xr:uid="{FD08E1CF-839E-4985-96D9-9AA4F72A3267}"/>
    <cellStyle name="Normal 2 2 13 2 4 2" xfId="29475" xr:uid="{038BD399-35D3-48F3-8F87-83353631008F}"/>
    <cellStyle name="Normal 2 2 13 2 4 3" xfId="21440" xr:uid="{535D86DE-691C-4D4C-97D3-6C9A8B1E520E}"/>
    <cellStyle name="Normal 2 2 13 2 5" xfId="25157" xr:uid="{C24663EF-B84A-4159-827E-04DA4C4C0947}"/>
    <cellStyle name="Normal 2 2 13 2 6" xfId="13682" xr:uid="{D7D50C91-20D1-4F4F-B216-79150BA26CFA}"/>
    <cellStyle name="Normal 2 2 13 3" xfId="2715" xr:uid="{00000000-0005-0000-0000-0000A8030000}"/>
    <cellStyle name="Normal 2 2 13 3 2" xfId="5933" xr:uid="{D0C06B45-2A7E-4AB6-A718-198594DC2508}"/>
    <cellStyle name="Normal 2 2 13 3 2 2" xfId="27394" xr:uid="{6491416E-F12A-4584-81F1-655F94FF171F}"/>
    <cellStyle name="Normal 2 2 13 3 2 3" xfId="15386" xr:uid="{ED351527-011C-4C1E-AC63-0808C644313D}"/>
    <cellStyle name="Normal 2 2 13 3 3" xfId="7839" xr:uid="{906AFB7C-6C05-4D62-9036-BCB3EF4B597A}"/>
    <cellStyle name="Normal 2 2 13 3 3 2" xfId="18219" xr:uid="{70736B79-02B6-4245-8B46-CAAAA5DE7056}"/>
    <cellStyle name="Normal 2 2 13 3 4" xfId="10672" xr:uid="{2CB8B3FA-0C80-47EE-9634-14D33F0FA550}"/>
    <cellStyle name="Normal 2 2 13 3 4 2" xfId="21052" xr:uid="{F769EB83-E13C-416F-9B09-5D4D5057E829}"/>
    <cellStyle name="Normal 2 2 13 3 5" xfId="25239" xr:uid="{6C3C5C07-9AFA-4E02-B0A6-FA91BFF57E6E}"/>
    <cellStyle name="Normal 2 2 13 3 6" xfId="13143" xr:uid="{1162147A-342C-4981-8B63-09F1ABF2E97A}"/>
    <cellStyle name="Normal 2 2 13 4" xfId="2266" xr:uid="{00000000-0005-0000-0000-0000A6030000}"/>
    <cellStyle name="Normal 2 2 13 4 2" xfId="7393" xr:uid="{89FD8668-7FA1-4059-9FE1-C4A120F59806}"/>
    <cellStyle name="Normal 2 2 13 4 2 2" xfId="26379" xr:uid="{30E68958-E569-42E9-BA2F-E453205D9189}"/>
    <cellStyle name="Normal 2 2 13 4 2 3" xfId="17773" xr:uid="{C11B38C0-F736-4D86-A774-66F20C82FCF6}"/>
    <cellStyle name="Normal 2 2 13 4 3" xfId="10226" xr:uid="{C380EA43-0880-44F7-916A-3D91415E0C58}"/>
    <cellStyle name="Normal 2 2 13 4 3 2" xfId="20606" xr:uid="{1B250137-71E8-4861-B427-84820C9A4C85}"/>
    <cellStyle name="Normal 2 2 13 4 4" xfId="25247" xr:uid="{0774F863-049F-497C-9A81-59CA0A5BAD79}"/>
    <cellStyle name="Normal 2 2 13 4 5" xfId="14940" xr:uid="{9D586C60-AB7D-471D-9DEB-58BC88B4A903}"/>
    <cellStyle name="Normal 2 2 13 5" xfId="3920" xr:uid="{88D0797E-A6BF-4D0F-A6C0-FD36B77BCA0E}"/>
    <cellStyle name="Normal 2 2 13 5 2" xfId="8752" xr:uid="{03051166-9FC1-44DA-988E-9FADE5847749}"/>
    <cellStyle name="Normal 2 2 13 5 2 2" xfId="19132" xr:uid="{7E7697FE-260A-4D9E-AA2B-095703FCCC3B}"/>
    <cellStyle name="Normal 2 2 13 5 3" xfId="11585" xr:uid="{94226967-A082-4D5A-8487-E119D38878D8}"/>
    <cellStyle name="Normal 2 2 13 5 3 2" xfId="21965" xr:uid="{8E1EFF97-26F7-4B56-B54B-BA8AE98EEF0A}"/>
    <cellStyle name="Normal 2 2 13 5 4" xfId="28464" xr:uid="{C6513DD1-384B-4C82-BAD2-CE01468518F9}"/>
    <cellStyle name="Normal 2 2 13 5 5" xfId="16299" xr:uid="{CE55F6FE-2C4D-414D-8412-7E9EC598D893}"/>
    <cellStyle name="Normal 2 2 13 6" xfId="5072" xr:uid="{B3B3FD30-0DA2-4D0B-90F4-16E1CD25FDF6}"/>
    <cellStyle name="Normal 2 2 13 6 2" xfId="14369" xr:uid="{13419BAA-B656-4198-A9F7-5A4FD8DA4709}"/>
    <cellStyle name="Normal 2 2 13 7" xfId="6822" xr:uid="{CEB21734-C8F9-465C-B46A-FCCCCCE8CFCF}"/>
    <cellStyle name="Normal 2 2 13 7 2" xfId="17202" xr:uid="{706C0D92-3F15-4226-8081-848ED9C101B0}"/>
    <cellStyle name="Normal 2 2 13 8" xfId="9655" xr:uid="{C8721B46-B374-4413-9AE3-932F85723B3E}"/>
    <cellStyle name="Normal 2 2 13 8 2" xfId="20035" xr:uid="{FEB40EA4-6CE0-42DE-A328-4F68BE1326E9}"/>
    <cellStyle name="Normal 2 2 13 9" xfId="24744" xr:uid="{C60147FB-826F-443F-AA1A-C1D4BD123A46}"/>
    <cellStyle name="Normal 2 2 14" xfId="718" xr:uid="{00000000-0005-0000-0000-00007A040000}"/>
    <cellStyle name="Normal 2 2 14 2" xfId="3148" xr:uid="{00000000-0005-0000-0000-0000AA030000}"/>
    <cellStyle name="Normal 2 2 14 2 2" xfId="6206" xr:uid="{8F05DB9B-6A25-4038-B62A-F4C873DD9350}"/>
    <cellStyle name="Normal 2 2 14 2 2 2" xfId="28570" xr:uid="{33B1D394-50B2-48C6-8C60-F743ED085D4B}"/>
    <cellStyle name="Normal 2 2 14 2 2 3" xfId="15775" xr:uid="{9F35178A-3720-4778-B1B0-CC80F28CC6AB}"/>
    <cellStyle name="Normal 2 2 14 2 3" xfId="8228" xr:uid="{2044CE16-91FB-4D80-914A-CE644F87D8F4}"/>
    <cellStyle name="Normal 2 2 14 2 3 2" xfId="18608" xr:uid="{D2404AF2-005E-4188-9906-4F235B286828}"/>
    <cellStyle name="Normal 2 2 14 2 4" xfId="11061" xr:uid="{978E363D-3991-4448-883D-E2E7811566D6}"/>
    <cellStyle name="Normal 2 2 14 2 4 2" xfId="21441" xr:uid="{7CD9C325-1851-4180-A5CB-3E7F4E214531}"/>
    <cellStyle name="Normal 2 2 14 2 5" xfId="25279" xr:uid="{0E9922C5-37E1-4CFC-A1AD-C203AD371C98}"/>
    <cellStyle name="Normal 2 2 14 2 6" xfId="13683" xr:uid="{FA8C0126-C36E-4F2D-B7DC-A80CBCD032BF}"/>
    <cellStyle name="Normal 2 2 14 3" xfId="4113" xr:uid="{602DFCFD-72D5-44D7-ACF2-C21656B95719}"/>
    <cellStyle name="Normal 2 2 14 3 2" xfId="8885" xr:uid="{2CCE2982-B565-4F22-8E33-8D5CA20D7F6E}"/>
    <cellStyle name="Normal 2 2 14 3 2 2" xfId="29000" xr:uid="{2C74AD77-220B-4613-8EF4-23EA7DCE53B9}"/>
    <cellStyle name="Normal 2 2 14 3 2 3" xfId="19265" xr:uid="{CA98168B-B65C-4AA5-94DF-F59345996913}"/>
    <cellStyle name="Normal 2 2 14 3 3" xfId="11718" xr:uid="{78412A5D-245A-4544-97D0-24E00F40E1FB}"/>
    <cellStyle name="Normal 2 2 14 3 3 2" xfId="22098" xr:uid="{76B852D3-6881-4247-B526-76ED020D3A4D}"/>
    <cellStyle name="Normal 2 2 14 3 4" xfId="25691" xr:uid="{75B9DCA7-9735-49CB-B831-5B7CB6738F60}"/>
    <cellStyle name="Normal 2 2 14 3 5" xfId="16432" xr:uid="{0D9D12F8-7C95-49C3-93C2-5B61176932CC}"/>
    <cellStyle name="Normal 2 2 14 4" xfId="5073" xr:uid="{0FE830B5-3A30-4425-8BA3-1607EFF37B17}"/>
    <cellStyle name="Normal 2 2 14 4 2" xfId="25633" xr:uid="{CA7AE7FF-9709-40FF-9F56-95356DE17C7B}"/>
    <cellStyle name="Normal 2 2 14 4 3" xfId="26938" xr:uid="{C80C593B-D2C3-4351-A7D5-8F610999EDE7}"/>
    <cellStyle name="Normal 2 2 14 4 4" xfId="14370" xr:uid="{1BB74058-6697-4959-92B2-21F05B0323C1}"/>
    <cellStyle name="Normal 2 2 14 5" xfId="6823" xr:uid="{C93C6F00-7AA6-4DFD-83A2-657CD0BC4C50}"/>
    <cellStyle name="Normal 2 2 14 5 2" xfId="28717" xr:uid="{8A97C4F5-E096-4825-9758-77B6F6DA2CD0}"/>
    <cellStyle name="Normal 2 2 14 5 3" xfId="17203" xr:uid="{BE1AB2A4-25C8-48F8-AD75-90D61AD378D0}"/>
    <cellStyle name="Normal 2 2 14 6" xfId="9656" xr:uid="{74930A9B-473A-4A6C-8087-6DB80EE741A5}"/>
    <cellStyle name="Normal 2 2 14 6 2" xfId="20036" xr:uid="{24AF2EAD-E8F1-441C-8B69-9B4ADD7029B5}"/>
    <cellStyle name="Normal 2 2 14 7" xfId="25034" xr:uid="{BEC619D2-5B98-42AF-BBF7-4FB6E12567A9}"/>
    <cellStyle name="Normal 2 2 14 8" xfId="12656" xr:uid="{63162DEC-A129-4FF9-A03A-433E2293C74C}"/>
    <cellStyle name="Normal 2 2 15" xfId="719" xr:uid="{00000000-0005-0000-0000-00007B040000}"/>
    <cellStyle name="Normal 2 2 15 2" xfId="5074" xr:uid="{99306018-F539-426E-AFF6-71AB4177B221}"/>
    <cellStyle name="Normal 2 2 15 2 2" xfId="24897" xr:uid="{E75E3B17-5623-440A-8AC2-87E8488F28F8}"/>
    <cellStyle name="Normal 2 2 15 2 3" xfId="27593" xr:uid="{0DEC1CF2-4696-41D2-BDF1-5213B9DC73D4}"/>
    <cellStyle name="Normal 2 2 15 2 4" xfId="14371" xr:uid="{8A48EF3E-8497-433A-B4E0-FC09E0C9B29D}"/>
    <cellStyle name="Normal 2 2 15 3" xfId="6824" xr:uid="{2AFC4162-E263-4598-B568-AA1597C44A31}"/>
    <cellStyle name="Normal 2 2 15 3 2" xfId="23600" xr:uid="{25F08F60-A152-4AFF-9E13-906EB14A6DBF}"/>
    <cellStyle name="Normal 2 2 15 3 3" xfId="17204" xr:uid="{C4B807F5-A277-4249-AB06-7D0E0B3D6BF2}"/>
    <cellStyle name="Normal 2 2 15 4" xfId="9657" xr:uid="{F7968E4B-B502-4F1E-82C8-90DBD07CB023}"/>
    <cellStyle name="Normal 2 2 15 4 2" xfId="20037" xr:uid="{6CBDC6EB-DB76-4B70-AB04-21547ACF243C}"/>
    <cellStyle name="Normal 2 2 15 5" xfId="25482" xr:uid="{F089609E-A798-4813-922E-69531170DBF7}"/>
    <cellStyle name="Normal 2 2 15 6" xfId="13354" xr:uid="{1F482952-DA57-4E9F-823C-05C97A7B78EE}"/>
    <cellStyle name="Normal 2 2 16" xfId="2429" xr:uid="{00000000-0005-0000-0000-0000AC030000}"/>
    <cellStyle name="Normal 2 2 16 2" xfId="5726" xr:uid="{E66317E7-6FD0-4B91-B500-9D3330F0A614}"/>
    <cellStyle name="Normal 2 2 16 2 2" xfId="26390" xr:uid="{ABDA310A-0346-4DC4-984F-29ED74B584EF}"/>
    <cellStyle name="Normal 2 2 16 2 3" xfId="15101" xr:uid="{A6040207-EB44-4575-8EA9-C4CE90C60DC5}"/>
    <cellStyle name="Normal 2 2 16 3" xfId="7554" xr:uid="{1514F63C-9927-45A2-B5F6-B96FBA1E7225}"/>
    <cellStyle name="Normal 2 2 16 3 2" xfId="17934" xr:uid="{E0721F0A-358B-4AE8-9224-B0BFCC2F56D7}"/>
    <cellStyle name="Normal 2 2 16 4" xfId="10387" xr:uid="{FF4F799A-66E3-4F40-B618-37BB9F15E6A9}"/>
    <cellStyle name="Normal 2 2 16 4 2" xfId="20767" xr:uid="{C773C84F-6066-46CF-883F-384DBDBBE522}"/>
    <cellStyle name="Normal 2 2 16 5" xfId="25421" xr:uid="{A63BB850-207E-4F37-B731-B70170A9DB5E}"/>
    <cellStyle name="Normal 2 2 16 6" xfId="12815" xr:uid="{7EF3574B-DB58-4C59-B778-7C91746B762A}"/>
    <cellStyle name="Normal 2 2 17" xfId="2156" xr:uid="{00000000-0005-0000-0000-000095030000}"/>
    <cellStyle name="Normal 2 2 17 2" xfId="7283" xr:uid="{B4EC62D9-AF82-4025-970D-EA4C3E026774}"/>
    <cellStyle name="Normal 2 2 17 2 2" xfId="26237" xr:uid="{6DAF2BCE-0C86-4D88-9E2F-78E919AFD190}"/>
    <cellStyle name="Normal 2 2 17 2 3" xfId="17663" xr:uid="{1E015E8D-58DC-456F-BDFE-E140A635E965}"/>
    <cellStyle name="Normal 2 2 17 3" xfId="10116" xr:uid="{2EC4786D-A0A0-483A-9CB6-2C0C04AACC31}"/>
    <cellStyle name="Normal 2 2 17 3 2" xfId="20496" xr:uid="{0E6F1898-8781-4A3A-BF71-DBEE4D01B0BB}"/>
    <cellStyle name="Normal 2 2 17 4" xfId="23735" xr:uid="{A8D75A14-F8ED-4363-B00E-9520DBE2BB4B}"/>
    <cellStyle name="Normal 2 2 17 5" xfId="14830" xr:uid="{B1CA58E7-00A2-41F1-9A0F-BDFFC5AAD87E}"/>
    <cellStyle name="Normal 2 2 18" xfId="3779" xr:uid="{1A373675-4207-447F-B1B4-24466C74361E}"/>
    <cellStyle name="Normal 2 2 18 2" xfId="8619" xr:uid="{A213806B-ABAF-492B-B6D9-CA5737F09E61}"/>
    <cellStyle name="Normal 2 2 18 2 2" xfId="18999" xr:uid="{160AAC24-51E3-424E-AD27-F18D3F8AE720}"/>
    <cellStyle name="Normal 2 2 18 3" xfId="11452" xr:uid="{5ACF6E83-7460-44A6-9393-BEDF0BFE2652}"/>
    <cellStyle name="Normal 2 2 18 3 2" xfId="21832" xr:uid="{16E87DC4-FD90-46D1-A322-126D2F2E83E0}"/>
    <cellStyle name="Normal 2 2 18 4" xfId="24737" xr:uid="{AA2FF3AD-A4EF-4B36-8436-1AADB93BDB37}"/>
    <cellStyle name="Normal 2 2 18 5" xfId="16166" xr:uid="{AC157D38-856C-4580-B563-DCA32EBD428F}"/>
    <cellStyle name="Normal 2 2 19" xfId="5060" xr:uid="{BC3E59D0-D094-48BD-81F3-E96859DFE0F0}"/>
    <cellStyle name="Normal 2 2 19 2" xfId="14357" xr:uid="{AD30DF1C-1582-45A7-99EE-46D101CF8C51}"/>
    <cellStyle name="Normal 2 2 2" xfId="720" xr:uid="{00000000-0005-0000-0000-00007C040000}"/>
    <cellStyle name="Normal 2 2 2 2" xfId="29564" xr:uid="{0140F41A-A7F6-4E64-8D0A-7ADB50A575AD}"/>
    <cellStyle name="Normal 2 2 20" xfId="6810" xr:uid="{9AA093BE-465D-42F9-802A-DCF38D2C3E24}"/>
    <cellStyle name="Normal 2 2 20 2" xfId="17190" xr:uid="{B7BD99B6-0B8B-4E45-BB86-E9AAD9928BCD}"/>
    <cellStyle name="Normal 2 2 21" xfId="9643" xr:uid="{0A98CF2D-EF20-429F-B97D-47442972AF38}"/>
    <cellStyle name="Normal 2 2 21 2" xfId="20023" xr:uid="{A91E6670-104C-49CF-BFCC-DB2F2A80100C}"/>
    <cellStyle name="Normal 2 2 22" xfId="23644" xr:uid="{0A2E6619-5DD4-4182-B404-64DD36161338}"/>
    <cellStyle name="Normal 2 2 23" xfId="12387"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7" xr:uid="{D7D969D3-4E61-4406-BF24-BF599DCF1FAF}"/>
    <cellStyle name="Normal 2 2 4 10 2 2 2" xfId="26539" xr:uid="{E88740FE-679A-4BE2-AB30-5E1E4717FB7B}"/>
    <cellStyle name="Normal 2 2 4 10 2 2 3" xfId="15776" xr:uid="{F38DC642-4549-412E-BBDA-A3A6DD21FAE8}"/>
    <cellStyle name="Normal 2 2 4 10 2 3" xfId="8229" xr:uid="{D6982DF3-9915-4EEC-9953-5C07FCBC40B5}"/>
    <cellStyle name="Normal 2 2 4 10 2 3 2" xfId="18609" xr:uid="{0946FFCE-0946-4566-BB07-7342E0525B8C}"/>
    <cellStyle name="Normal 2 2 4 10 2 4" xfId="11062" xr:uid="{526B7178-26B3-4B9F-BAE8-574354D1F0EB}"/>
    <cellStyle name="Normal 2 2 4 10 2 4 2" xfId="21442" xr:uid="{AC1455A0-CF64-4E90-A7EF-26CE4100BB90}"/>
    <cellStyle name="Normal 2 2 4 10 2 5" xfId="24282" xr:uid="{3C5BC3D8-8C4D-426E-8F06-8F3538AF29AB}"/>
    <cellStyle name="Normal 2 2 4 10 2 6" xfId="13684" xr:uid="{48B9F930-0C25-4581-8E69-79189B949E6F}"/>
    <cellStyle name="Normal 2 2 4 10 3" xfId="4155" xr:uid="{0FD2C3DC-255B-49BE-9FF6-4AC92C7D63F7}"/>
    <cellStyle name="Normal 2 2 4 10 3 2" xfId="8927" xr:uid="{80F2C0FB-F1DC-4258-AD0E-0DD06142707D}"/>
    <cellStyle name="Normal 2 2 4 10 3 2 2" xfId="29026" xr:uid="{37D72171-B24D-4194-B4D3-0A959E954D4C}"/>
    <cellStyle name="Normal 2 2 4 10 3 2 3" xfId="19307" xr:uid="{0681EC7E-E68D-4E35-B1B5-2655A10948DE}"/>
    <cellStyle name="Normal 2 2 4 10 3 3" xfId="11760" xr:uid="{FB782192-D2F5-470E-9650-80D7248ADBA5}"/>
    <cellStyle name="Normal 2 2 4 10 3 3 2" xfId="22140" xr:uid="{6E3AFC5A-8E1D-454F-B124-8B28C999AE87}"/>
    <cellStyle name="Normal 2 2 4 10 3 4" xfId="25696" xr:uid="{960F127A-99EC-4F61-836C-569C208D49CA}"/>
    <cellStyle name="Normal 2 2 4 10 3 5" xfId="16474" xr:uid="{9FDA4D38-87A1-433B-9B04-BCCC15C7061F}"/>
    <cellStyle name="Normal 2 2 4 10 4" xfId="5076" xr:uid="{1FCF3AF0-FBC6-4D63-B3BA-20A01A6167FF}"/>
    <cellStyle name="Normal 2 2 4 10 4 2" xfId="24032" xr:uid="{1E9FBC44-0CCC-4A72-9906-A1159634CC09}"/>
    <cellStyle name="Normal 2 2 4 10 4 3" xfId="26851" xr:uid="{C9EF5E2D-A247-4207-82D8-EEE74AFA64FD}"/>
    <cellStyle name="Normal 2 2 4 10 4 4" xfId="14373" xr:uid="{A90D1DCD-BBBB-4311-AE23-3B6BA1E3AF5D}"/>
    <cellStyle name="Normal 2 2 4 10 5" xfId="6826" xr:uid="{3A3629AD-74B0-46DD-930A-D13A43E4B5A8}"/>
    <cellStyle name="Normal 2 2 4 10 5 2" xfId="27193" xr:uid="{EE7C6482-5934-4C5E-8210-9C33C60F11DA}"/>
    <cellStyle name="Normal 2 2 4 10 5 3" xfId="17206" xr:uid="{2EA77B2A-9F6B-494B-9CDD-F0DCBF707307}"/>
    <cellStyle name="Normal 2 2 4 10 6" xfId="9659" xr:uid="{C57FB809-5FE2-45E4-ACDC-C1DBA03283E4}"/>
    <cellStyle name="Normal 2 2 4 10 6 2" xfId="20039" xr:uid="{CDB3F3D8-A21A-4F07-ADB0-05173762F68D}"/>
    <cellStyle name="Normal 2 2 4 10 7" xfId="22879" xr:uid="{5CF308C9-6D51-4643-9E2C-5CA6A840CF6A}"/>
    <cellStyle name="Normal 2 2 4 10 8" xfId="12711" xr:uid="{E7A9E7AD-6F08-45B4-9A3F-FF2B6DF2184A}"/>
    <cellStyle name="Normal 2 2 4 11" xfId="724" xr:uid="{00000000-0005-0000-0000-000080040000}"/>
    <cellStyle name="Normal 2 2 4 11 2" xfId="5077" xr:uid="{B2B51439-26A5-4C50-95D8-D9A322E62328}"/>
    <cellStyle name="Normal 2 2 4 11 2 2" xfId="25677" xr:uid="{C402C1D2-4423-4CDA-ADCF-C57202F1D021}"/>
    <cellStyle name="Normal 2 2 4 11 2 3" xfId="26358" xr:uid="{056DCAAC-24E9-43A1-82A6-0C9A315D56AD}"/>
    <cellStyle name="Normal 2 2 4 11 2 4" xfId="14374" xr:uid="{872521E7-6E08-4614-B377-4B95D2864DA4}"/>
    <cellStyle name="Normal 2 2 4 11 3" xfId="6827" xr:uid="{7C2751A7-702E-4DF4-9E80-C1AE00BF3135}"/>
    <cellStyle name="Normal 2 2 4 11 3 2" xfId="27642" xr:uid="{19F6A390-B923-463C-9013-7110AED7F8C9}"/>
    <cellStyle name="Normal 2 2 4 11 3 3" xfId="17207" xr:uid="{AC1AC1C8-1FF9-407E-943E-53543251EF25}"/>
    <cellStyle name="Normal 2 2 4 11 4" xfId="9660" xr:uid="{19073B8C-2791-4F34-812F-A2DE9320F133}"/>
    <cellStyle name="Normal 2 2 4 11 4 2" xfId="20040" xr:uid="{34810A10-8551-4547-9322-99F6D9A4A5EA}"/>
    <cellStyle name="Normal 2 2 4 11 5" xfId="23141" xr:uid="{416C81B3-0819-4BF8-9A30-32B0AC090322}"/>
    <cellStyle name="Normal 2 2 4 11 6" xfId="13409" xr:uid="{FC688F8D-7DA8-4750-8693-6F6C1C293274}"/>
    <cellStyle name="Normal 2 2 4 12" xfId="2436" xr:uid="{00000000-0005-0000-0000-0000B3030000}"/>
    <cellStyle name="Normal 2 2 4 12 2" xfId="5731" xr:uid="{1CA93B62-87E4-4705-96DD-F355FB40FC33}"/>
    <cellStyle name="Normal 2 2 4 12 2 2" xfId="27528" xr:uid="{693F9F83-E752-4F7D-B8DA-264691227F4E}"/>
    <cellStyle name="Normal 2 2 4 12 2 3" xfId="15108" xr:uid="{F5B0BC0C-3FEA-4385-B77E-05F42AF9B996}"/>
    <cellStyle name="Normal 2 2 4 12 3" xfId="7561" xr:uid="{D54A0966-299F-4FC9-8FED-1E10BBEC96F3}"/>
    <cellStyle name="Normal 2 2 4 12 3 2" xfId="17941" xr:uid="{26E2A7A7-1EAB-45EE-920C-AD013DF7E206}"/>
    <cellStyle name="Normal 2 2 4 12 4" xfId="10394" xr:uid="{C84F7657-F60B-4659-BC49-8D0BE4A04CC6}"/>
    <cellStyle name="Normal 2 2 4 12 4 2" xfId="20774" xr:uid="{5769F3AE-2EF9-48C9-AB5C-93E5211D5A0F}"/>
    <cellStyle name="Normal 2 2 4 12 5" xfId="24007" xr:uid="{FABCEE1E-7C42-4836-8C1F-79CA52228F4A}"/>
    <cellStyle name="Normal 2 2 4 12 6" xfId="12823" xr:uid="{676C421A-797B-4EB2-918A-9AC76E6E9645}"/>
    <cellStyle name="Normal 2 2 4 13" xfId="2166" xr:uid="{00000000-0005-0000-0000-0000AF030000}"/>
    <cellStyle name="Normal 2 2 4 13 2" xfId="7293" xr:uid="{F1BFA181-64C5-4E4A-ABD0-7974201F6931}"/>
    <cellStyle name="Normal 2 2 4 13 2 2" xfId="26397" xr:uid="{C5112DC9-9925-499D-B2E9-335E18D7B2D2}"/>
    <cellStyle name="Normal 2 2 4 13 2 3" xfId="17673" xr:uid="{F344F0F8-8DF6-4F0A-BAB4-42D5F92328BF}"/>
    <cellStyle name="Normal 2 2 4 13 3" xfId="10126" xr:uid="{E442D80D-08EC-4EAA-BC94-B6780007F958}"/>
    <cellStyle name="Normal 2 2 4 13 3 2" xfId="20506" xr:uid="{246E3730-AF31-49D0-A8E0-7E7785E2D887}"/>
    <cellStyle name="Normal 2 2 4 13 4" xfId="23598" xr:uid="{D26C7D18-001A-43BB-9815-B9CF2762C3E7}"/>
    <cellStyle name="Normal 2 2 4 13 5" xfId="14840" xr:uid="{A06D253D-74AA-4949-A3C4-488C2ED85076}"/>
    <cellStyle name="Normal 2 2 4 14" xfId="3926" xr:uid="{9224FE76-AF9F-40C7-9E4B-7A38724FA954}"/>
    <cellStyle name="Normal 2 2 4 14 2" xfId="8758" xr:uid="{6E95594E-0165-4B4D-ADF3-14A3EE4DDC8E}"/>
    <cellStyle name="Normal 2 2 4 14 2 2" xfId="19138" xr:uid="{2422C39E-40B6-44E7-8B83-F4CBD35700F8}"/>
    <cellStyle name="Normal 2 2 4 14 3" xfId="11591" xr:uid="{BC9F1DA9-C5F5-42AD-BD86-0A771A3DF603}"/>
    <cellStyle name="Normal 2 2 4 14 3 2" xfId="21971" xr:uid="{4D8611E8-F2C4-448E-BE12-76FC605A333A}"/>
    <cellStyle name="Normal 2 2 4 14 4" xfId="27369" xr:uid="{FE9CCE05-EF0F-418B-AE5C-0376211A82BB}"/>
    <cellStyle name="Normal 2 2 4 14 5" xfId="16305" xr:uid="{10BBC8C1-DA61-4642-8926-FA9976CAA80E}"/>
    <cellStyle name="Normal 2 2 4 15" xfId="5075" xr:uid="{3F321B4F-E47A-4304-B738-AE2327016E19}"/>
    <cellStyle name="Normal 2 2 4 15 2" xfId="14372" xr:uid="{AE14D018-34CD-4C44-BCC8-1E57CECF4998}"/>
    <cellStyle name="Normal 2 2 4 16" xfId="6825" xr:uid="{1BB3EEC8-AF94-4899-A302-68D57360357C}"/>
    <cellStyle name="Normal 2 2 4 16 2" xfId="17205" xr:uid="{A687550A-8C82-42DC-9A95-3E243EE3767B}"/>
    <cellStyle name="Normal 2 2 4 17" xfId="9658" xr:uid="{C6FCDE00-F4C5-44DE-844A-7083A1A96C98}"/>
    <cellStyle name="Normal 2 2 4 17 2" xfId="20038" xr:uid="{B61EA2A4-DD29-4E0D-90E6-932E4981EC6A}"/>
    <cellStyle name="Normal 2 2 4 18" xfId="23384" xr:uid="{E36E8115-6050-4A3E-9EF7-52F5E1BB4ED5}"/>
    <cellStyle name="Normal 2 2 4 19" xfId="12398" xr:uid="{7149CC92-E14B-4B1D-A89B-503FF7AF0A7B}"/>
    <cellStyle name="Normal 2 2 4 2" xfId="725" xr:uid="{00000000-0005-0000-0000-000081040000}"/>
    <cellStyle name="Normal 2 2 4 2 10" xfId="5078" xr:uid="{082F0210-4C72-422F-80F9-ACC646677EA2}"/>
    <cellStyle name="Normal 2 2 4 2 10 2" xfId="14375" xr:uid="{94822CAF-2092-49A9-B8CD-410DA0A1A116}"/>
    <cellStyle name="Normal 2 2 4 2 11" xfId="6828" xr:uid="{242FD371-17D0-477D-B9D8-109C3D143C7C}"/>
    <cellStyle name="Normal 2 2 4 2 11 2" xfId="17208" xr:uid="{065C0B98-270C-4FA0-BFD9-19E1970F6214}"/>
    <cellStyle name="Normal 2 2 4 2 12" xfId="9661" xr:uid="{9EC68AC5-DB34-4CC7-9026-D9E313DA6B00}"/>
    <cellStyle name="Normal 2 2 4 2 12 2" xfId="20041" xr:uid="{9D0222BA-8F09-45F6-B777-449CA78646CA}"/>
    <cellStyle name="Normal 2 2 4 2 13" xfId="24968" xr:uid="{0C738B10-8E93-4856-BCB1-B19FD7867AA7}"/>
    <cellStyle name="Normal 2 2 4 2 14" xfId="12421" xr:uid="{384D961C-EC37-4EA2-A57F-262696283CE4}"/>
    <cellStyle name="Normal 2 2 4 2 2" xfId="726" xr:uid="{00000000-0005-0000-0000-000082040000}"/>
    <cellStyle name="Normal 2 2 4 2 2 10" xfId="6829" xr:uid="{BE5F802E-0A33-4C0C-B22F-904F96F5C12D}"/>
    <cellStyle name="Normal 2 2 4 2 2 10 2" xfId="17209" xr:uid="{0E0A262A-9010-4CD1-BFCB-467216AADD64}"/>
    <cellStyle name="Normal 2 2 4 2 2 11" xfId="9662" xr:uid="{ABFE3BC2-408D-4C96-99C4-97DE3C927B68}"/>
    <cellStyle name="Normal 2 2 4 2 2 11 2" xfId="20042" xr:uid="{7F457473-275E-44E9-8293-D49E2EC6900B}"/>
    <cellStyle name="Normal 2 2 4 2 2 12" xfId="23567" xr:uid="{714019CF-C46E-40AB-935E-1D4B4ECBD1B9}"/>
    <cellStyle name="Normal 2 2 4 2 2 13" xfId="12481" xr:uid="{18DB36CC-DB17-43E4-811E-FC915DA0DCCC}"/>
    <cellStyle name="Normal 2 2 4 2 2 2" xfId="727" xr:uid="{00000000-0005-0000-0000-000083040000}"/>
    <cellStyle name="Normal 2 2 4 2 2 2 10" xfId="13046" xr:uid="{B75C6799-77DF-49EF-B0AB-0CAF2F2B5AA6}"/>
    <cellStyle name="Normal 2 2 4 2 2 2 2" xfId="2721" xr:uid="{00000000-0005-0000-0000-0000B7030000}"/>
    <cellStyle name="Normal 2 2 4 2 2 2 2 2" xfId="3152" xr:uid="{00000000-0005-0000-0000-0000B8030000}"/>
    <cellStyle name="Normal 2 2 4 2 2 2 2 2 2" xfId="6210" xr:uid="{2699C163-FD31-4EAE-A8F7-B64A6502ECF7}"/>
    <cellStyle name="Normal 2 2 4 2 2 2 2 2 2 2" xfId="27309" xr:uid="{979CD163-8371-46E5-A003-E51E3D7A9388}"/>
    <cellStyle name="Normal 2 2 4 2 2 2 2 2 2 3" xfId="15779" xr:uid="{F6DCBA35-A6CE-45ED-8A34-3DB0D43A58A2}"/>
    <cellStyle name="Normal 2 2 4 2 2 2 2 2 3" xfId="8232" xr:uid="{F0D0C146-855C-4C83-8150-0B386D5B8ED4}"/>
    <cellStyle name="Normal 2 2 4 2 2 2 2 2 3 2" xfId="18612" xr:uid="{6399A8DE-701C-4DB0-91AB-D921947BE8E1}"/>
    <cellStyle name="Normal 2 2 4 2 2 2 2 2 4" xfId="11065" xr:uid="{1E9C24A1-9573-4B38-8468-E68552F1F4BA}"/>
    <cellStyle name="Normal 2 2 4 2 2 2 2 2 4 2" xfId="21445" xr:uid="{6EA31103-5C99-4B3E-AD13-B9D29EBA98AE}"/>
    <cellStyle name="Normal 2 2 4 2 2 2 2 2 5" xfId="25298" xr:uid="{2DD1FCC2-D5B0-44E4-80A1-FF322D89482A}"/>
    <cellStyle name="Normal 2 2 4 2 2 2 2 2 6" xfId="13687" xr:uid="{00D91A39-C71B-4EF1-940F-2B85EFA0B76C}"/>
    <cellStyle name="Normal 2 2 4 2 2 2 2 3" xfId="4288" xr:uid="{EB4C999B-FD68-43F3-85D7-E9F10D41EA3E}"/>
    <cellStyle name="Normal 2 2 4 2 2 2 2 3 2" xfId="9060" xr:uid="{D55F9012-33D5-4D08-A084-FDFFB9E1BD7C}"/>
    <cellStyle name="Normal 2 2 4 2 2 2 2 3 2 2" xfId="29103" xr:uid="{0037F71B-AF57-417B-B0C1-9187E1724F27}"/>
    <cellStyle name="Normal 2 2 4 2 2 2 2 3 2 3" xfId="19440" xr:uid="{35B5BCF0-9220-4EAF-8043-00F118D02DCA}"/>
    <cellStyle name="Normal 2 2 4 2 2 2 2 3 3" xfId="11893" xr:uid="{15FFEA8F-AD61-42BA-B4DF-77F494056622}"/>
    <cellStyle name="Normal 2 2 4 2 2 2 2 3 3 2" xfId="22273" xr:uid="{DDAA0DAD-3748-447D-859F-158EAAB2B3D1}"/>
    <cellStyle name="Normal 2 2 4 2 2 2 2 3 4" xfId="25556" xr:uid="{88F7A1A7-A134-4BD9-BEF1-7FA3B8A59D87}"/>
    <cellStyle name="Normal 2 2 4 2 2 2 2 3 5" xfId="16607" xr:uid="{EB03052E-F658-45EF-B3DB-852A4C7BB8AE}"/>
    <cellStyle name="Normal 2 2 4 2 2 2 2 4" xfId="5939" xr:uid="{CB7445F3-EDE3-4EE8-B6F9-3A408AAD304B}"/>
    <cellStyle name="Normal 2 2 4 2 2 2 2 4 2" xfId="26544" xr:uid="{88071224-704B-408D-9737-7F52197591E3}"/>
    <cellStyle name="Normal 2 2 4 2 2 2 2 4 3" xfId="15392" xr:uid="{78E75524-9F07-495E-8BF3-3BAF4F5DD576}"/>
    <cellStyle name="Normal 2 2 4 2 2 2 2 5" xfId="7845" xr:uid="{5D107997-4F67-464D-A286-B2B2A0262103}"/>
    <cellStyle name="Normal 2 2 4 2 2 2 2 5 2" xfId="18225" xr:uid="{AA40D164-9E2D-4A13-910B-3D371DE141C5}"/>
    <cellStyle name="Normal 2 2 4 2 2 2 2 6" xfId="10678" xr:uid="{18926BE6-A7E2-4432-B7DE-3E917506226E}"/>
    <cellStyle name="Normal 2 2 4 2 2 2 2 6 2" xfId="21058" xr:uid="{5DB5DD18-242B-488B-BD94-C1C85C86F788}"/>
    <cellStyle name="Normal 2 2 4 2 2 2 2 7" xfId="23627" xr:uid="{83E0FFC2-481C-45AE-8A7D-75DA91E86A48}"/>
    <cellStyle name="Normal 2 2 4 2 2 2 2 8" xfId="13150" xr:uid="{C5B5A001-DC74-4D19-AFCD-13258C952985}"/>
    <cellStyle name="Normal 2 2 4 2 2 2 3" xfId="3153" xr:uid="{00000000-0005-0000-0000-0000B9030000}"/>
    <cellStyle name="Normal 2 2 4 2 2 2 3 2" xfId="4452" xr:uid="{4A97CEB2-5003-4355-8B57-CF23B36F416D}"/>
    <cellStyle name="Normal 2 2 4 2 2 2 3 2 2" xfId="9224" xr:uid="{F5720346-86C9-4C63-BA2E-BAE188667089}"/>
    <cellStyle name="Normal 2 2 4 2 2 2 3 2 2 2" xfId="19604" xr:uid="{9305AE05-2DFF-4B0F-A9D4-8809704FA2E9}"/>
    <cellStyle name="Normal 2 2 4 2 2 2 3 2 3" xfId="12057" xr:uid="{ECFF396C-25C3-49B8-AA48-4D7D1EBC0BDB}"/>
    <cellStyle name="Normal 2 2 4 2 2 2 3 2 3 2" xfId="22437" xr:uid="{2BC92043-679A-4766-9259-2405F2EA928F}"/>
    <cellStyle name="Normal 2 2 4 2 2 2 3 2 4" xfId="26057" xr:uid="{ED0E0944-5CEF-4C9C-AA0F-E258430D90A9}"/>
    <cellStyle name="Normal 2 2 4 2 2 2 3 2 5" xfId="16771" xr:uid="{55BE370F-B348-471C-8745-E120F97BE2A0}"/>
    <cellStyle name="Normal 2 2 4 2 2 2 3 3" xfId="6211" xr:uid="{CF2B2C7D-8D4A-4128-AE44-E970B94FCAE1}"/>
    <cellStyle name="Normal 2 2 4 2 2 2 3 3 2" xfId="15780" xr:uid="{B75D01FD-8740-465A-8152-A77BC1D4819D}"/>
    <cellStyle name="Normal 2 2 4 2 2 2 3 4" xfId="8233" xr:uid="{CEBD421D-9A20-422F-AC86-CA9DEA90F093}"/>
    <cellStyle name="Normal 2 2 4 2 2 2 3 4 2" xfId="18613" xr:uid="{1B2C86E2-3FE6-4F5C-BA72-F9B27B3FBC4B}"/>
    <cellStyle name="Normal 2 2 4 2 2 2 3 5" xfId="11066" xr:uid="{505C8031-27A6-4614-A3C4-177C0D99977D}"/>
    <cellStyle name="Normal 2 2 4 2 2 2 3 5 2" xfId="21446" xr:uid="{4C04D953-6EF7-4BBC-BA46-8EFDD1D1EA4D}"/>
    <cellStyle name="Normal 2 2 4 2 2 2 3 6" xfId="24287" xr:uid="{171037B2-2BB0-4C29-BBCE-68189D2748E9}"/>
    <cellStyle name="Normal 2 2 4 2 2 2 3 7" xfId="13688" xr:uid="{271CF764-F5C9-47CB-857B-A73B69E6962C}"/>
    <cellStyle name="Normal 2 2 4 2 2 2 4" xfId="3151" xr:uid="{00000000-0005-0000-0000-0000BA030000}"/>
    <cellStyle name="Normal 2 2 4 2 2 2 4 2" xfId="6209" xr:uid="{E91A0431-FCC1-463D-BD9C-F55AA905BE01}"/>
    <cellStyle name="Normal 2 2 4 2 2 2 4 2 2" xfId="27581" xr:uid="{7798AA59-ECF7-4EA6-AE66-36AF8239076A}"/>
    <cellStyle name="Normal 2 2 4 2 2 2 4 2 3" xfId="15778" xr:uid="{3D255CEF-B0D7-4594-8D79-B28B7B704CE7}"/>
    <cellStyle name="Normal 2 2 4 2 2 2 4 3" xfId="8231" xr:uid="{0CD3A607-C712-4534-B9B7-8F82DE39D3A1}"/>
    <cellStyle name="Normal 2 2 4 2 2 2 4 3 2" xfId="18611" xr:uid="{847B1C1E-5B45-4EA7-9A71-E2F0ED75139E}"/>
    <cellStyle name="Normal 2 2 4 2 2 2 4 4" xfId="11064" xr:uid="{314174BA-CE9E-4BBB-86B5-4BE1B74BFD55}"/>
    <cellStyle name="Normal 2 2 4 2 2 2 4 4 2" xfId="21444" xr:uid="{BF5AEE3C-78FF-46DD-B096-C3648047178D}"/>
    <cellStyle name="Normal 2 2 4 2 2 2 4 5" xfId="24462" xr:uid="{CE55173A-4A4F-4D6C-9EB6-0BBA474A68A0}"/>
    <cellStyle name="Normal 2 2 4 2 2 2 4 6" xfId="13686" xr:uid="{BBE612DB-E7AA-4BE9-B15F-44A38468F16D}"/>
    <cellStyle name="Normal 2 2 4 2 2 2 5" xfId="4245" xr:uid="{A5837D72-58FA-4ACE-83A8-4C32A870CADD}"/>
    <cellStyle name="Normal 2 2 4 2 2 2 5 2" xfId="9017" xr:uid="{3911FCCB-8233-454F-8863-A3272D932E7B}"/>
    <cellStyle name="Normal 2 2 4 2 2 2 5 2 2" xfId="29088" xr:uid="{559997CF-28FA-4C70-AEF7-995D956D328F}"/>
    <cellStyle name="Normal 2 2 4 2 2 2 5 2 3" xfId="19397" xr:uid="{6AA6EA60-8522-44FD-82C6-A119F68309F5}"/>
    <cellStyle name="Normal 2 2 4 2 2 2 5 3" xfId="11850" xr:uid="{E81DFAA3-3FDC-4207-982E-6BBCB881398F}"/>
    <cellStyle name="Normal 2 2 4 2 2 2 5 3 2" xfId="22230" xr:uid="{F4A4E475-A61A-492B-AD1A-F651E84955C9}"/>
    <cellStyle name="Normal 2 2 4 2 2 2 5 4" xfId="23355" xr:uid="{4A63525E-46BF-4176-BD63-81BE8045E9C6}"/>
    <cellStyle name="Normal 2 2 4 2 2 2 5 5" xfId="16564" xr:uid="{B6518A45-8C55-4D40-819C-2C376C91C8EE}"/>
    <cellStyle name="Normal 2 2 4 2 2 2 6" xfId="5080" xr:uid="{47FC8CF6-B486-4972-BA38-F5EDBBDDAC10}"/>
    <cellStyle name="Normal 2 2 4 2 2 2 6 2" xfId="28156" xr:uid="{9FFF3425-5AF2-4761-BE08-7EC4173D3F76}"/>
    <cellStyle name="Normal 2 2 4 2 2 2 6 3" xfId="14377" xr:uid="{335F4B5E-37F6-4AD8-9623-4B17805DE4A7}"/>
    <cellStyle name="Normal 2 2 4 2 2 2 7" xfId="6830" xr:uid="{EBF1790C-9A9E-4FDA-99F8-75F26B66D02D}"/>
    <cellStyle name="Normal 2 2 4 2 2 2 7 2" xfId="17210" xr:uid="{2C60DF07-AFD6-4899-B1D4-DE65F15B1770}"/>
    <cellStyle name="Normal 2 2 4 2 2 2 8" xfId="9663" xr:uid="{C51E09DB-C633-47B9-8D83-AA8B5E1C1EF6}"/>
    <cellStyle name="Normal 2 2 4 2 2 2 8 2" xfId="20043" xr:uid="{B55AE1A0-B807-4104-AD5F-DF983DAA81AF}"/>
    <cellStyle name="Normal 2 2 4 2 2 2 9" xfId="23562" xr:uid="{2519DEBA-4290-4708-B313-1F513235CCFB}"/>
    <cellStyle name="Normal 2 2 4 2 2 3" xfId="2720" xr:uid="{00000000-0005-0000-0000-0000BB030000}"/>
    <cellStyle name="Normal 2 2 4 2 2 3 2" xfId="3154" xr:uid="{00000000-0005-0000-0000-0000BC030000}"/>
    <cellStyle name="Normal 2 2 4 2 2 3 2 2" xfId="6212" xr:uid="{E71CCDBE-A511-45EC-9137-4294D00A3932}"/>
    <cellStyle name="Normal 2 2 4 2 2 3 2 2 2" xfId="25954" xr:uid="{622D5F88-FF21-4BA9-ADB2-3C2824DEFF04}"/>
    <cellStyle name="Normal 2 2 4 2 2 3 2 2 3" xfId="15781" xr:uid="{7866CC56-376B-4590-9306-7811498CB6B8}"/>
    <cellStyle name="Normal 2 2 4 2 2 3 2 3" xfId="8234" xr:uid="{07E27873-EAB3-4DFE-8C19-8F30AA3B3052}"/>
    <cellStyle name="Normal 2 2 4 2 2 3 2 3 2" xfId="18614" xr:uid="{AF9E421E-67EC-4F27-9E84-047FCB4FE572}"/>
    <cellStyle name="Normal 2 2 4 2 2 3 2 4" xfId="11067" xr:uid="{023DF42C-3068-40E6-BBA8-6E262468578C}"/>
    <cellStyle name="Normal 2 2 4 2 2 3 2 4 2" xfId="21447" xr:uid="{7174D068-6883-470E-A0A5-DA37122A2777}"/>
    <cellStyle name="Normal 2 2 4 2 2 3 2 5" xfId="23926" xr:uid="{2562E55E-8274-403D-B64C-DC58F9E1C9E8}"/>
    <cellStyle name="Normal 2 2 4 2 2 3 2 6" xfId="13689" xr:uid="{B836E300-9378-4951-82EB-4DDBB1393F70}"/>
    <cellStyle name="Normal 2 2 4 2 2 3 3" xfId="4287" xr:uid="{532B6416-E1AF-42E2-83CC-09B1192EA672}"/>
    <cellStyle name="Normal 2 2 4 2 2 3 3 2" xfId="9059" xr:uid="{EC143838-7391-4B15-9DD0-BA807430AB81}"/>
    <cellStyle name="Normal 2 2 4 2 2 3 3 2 2" xfId="29102" xr:uid="{7F65475A-E3E1-406B-890B-AEFDBE121E83}"/>
    <cellStyle name="Normal 2 2 4 2 2 3 3 2 3" xfId="19439" xr:uid="{0F5C69B9-7445-41F9-930F-53777E6EAC14}"/>
    <cellStyle name="Normal 2 2 4 2 2 3 3 3" xfId="11892" xr:uid="{468137D7-7E07-42F8-910E-692041FBE6F2}"/>
    <cellStyle name="Normal 2 2 4 2 2 3 3 3 2" xfId="22272" xr:uid="{33261F64-5DDC-4BB0-9A2A-BD3F4E05BDBB}"/>
    <cellStyle name="Normal 2 2 4 2 2 3 3 4" xfId="23531" xr:uid="{AC9474BA-6BE0-4E77-90A2-7F6257FC8D5C}"/>
    <cellStyle name="Normal 2 2 4 2 2 3 3 5" xfId="16606" xr:uid="{DE13A975-C627-4FF1-B28C-7DEB8A7E81CB}"/>
    <cellStyle name="Normal 2 2 4 2 2 3 4" xfId="5938" xr:uid="{F1175C17-8A92-44F1-B138-AC745586A597}"/>
    <cellStyle name="Normal 2 2 4 2 2 3 4 2" xfId="28184" xr:uid="{5AEBB01A-7D83-4CAE-99D5-D5C0545F0400}"/>
    <cellStyle name="Normal 2 2 4 2 2 3 4 3" xfId="15391" xr:uid="{F668E040-A025-46A1-8A8E-AA168A3620CF}"/>
    <cellStyle name="Normal 2 2 4 2 2 3 5" xfId="7844" xr:uid="{5A74DDD8-F7C1-4489-B7BF-C018EF908A51}"/>
    <cellStyle name="Normal 2 2 4 2 2 3 5 2" xfId="18224" xr:uid="{D5AE22DE-B013-4403-96C7-3EBF811005EA}"/>
    <cellStyle name="Normal 2 2 4 2 2 3 6" xfId="10677" xr:uid="{5F3C90A9-0021-45AF-A681-54A1EC48DD82}"/>
    <cellStyle name="Normal 2 2 4 2 2 3 6 2" xfId="21057" xr:uid="{1B7B70CA-7443-44A0-8740-97A89863AA0C}"/>
    <cellStyle name="Normal 2 2 4 2 2 3 7" xfId="23376" xr:uid="{254CF21A-F962-4C43-844D-B0F1B8A8A487}"/>
    <cellStyle name="Normal 2 2 4 2 2 3 8" xfId="13149" xr:uid="{90D1D134-855A-4F6D-BAE2-F2146545F8C0}"/>
    <cellStyle name="Normal 2 2 4 2 2 4" xfId="3155" xr:uid="{00000000-0005-0000-0000-0000BD030000}"/>
    <cellStyle name="Normal 2 2 4 2 2 4 2" xfId="4453" xr:uid="{D31ECB7F-F17E-42F8-B936-3BE6C6095BEC}"/>
    <cellStyle name="Normal 2 2 4 2 2 4 2 2" xfId="9225" xr:uid="{EB4AD320-1ECF-4D1E-9848-5956DEAE50ED}"/>
    <cellStyle name="Normal 2 2 4 2 2 4 2 2 2" xfId="19605" xr:uid="{57484C8E-A8FE-4895-934A-C9451297BB0C}"/>
    <cellStyle name="Normal 2 2 4 2 2 4 2 3" xfId="12058" xr:uid="{15235E2B-8571-4A74-A144-F9D9E0AA927E}"/>
    <cellStyle name="Normal 2 2 4 2 2 4 2 3 2" xfId="22438" xr:uid="{5C86E97E-7370-44AF-86BD-20021B9D7D69}"/>
    <cellStyle name="Normal 2 2 4 2 2 4 2 4" xfId="25896" xr:uid="{854538DB-A2EA-425F-AFD9-5652C6107723}"/>
    <cellStyle name="Normal 2 2 4 2 2 4 2 5" xfId="16772" xr:uid="{CF930C04-3313-4181-A114-8330FD14F551}"/>
    <cellStyle name="Normal 2 2 4 2 2 4 3" xfId="6213" xr:uid="{CD40CAC9-9E42-4AC8-85F3-B5103FCCDD0D}"/>
    <cellStyle name="Normal 2 2 4 2 2 4 3 2" xfId="15782" xr:uid="{8780E0F3-6CDD-4337-BAE4-EB9EB4BE57C6}"/>
    <cellStyle name="Normal 2 2 4 2 2 4 4" xfId="8235" xr:uid="{F075D409-C758-4478-B09B-E66243D7D14C}"/>
    <cellStyle name="Normal 2 2 4 2 2 4 4 2" xfId="18615" xr:uid="{12B53BBF-199C-4CAD-96D3-C0B66EAD64E8}"/>
    <cellStyle name="Normal 2 2 4 2 2 4 5" xfId="11068" xr:uid="{5A0534AB-A9DA-46E2-B0AE-4C734142AB01}"/>
    <cellStyle name="Normal 2 2 4 2 2 4 5 2" xfId="21448" xr:uid="{E11B5D29-5E1D-482A-80F9-DD81AAE2A100}"/>
    <cellStyle name="Normal 2 2 4 2 2 4 6" xfId="22835" xr:uid="{F355649C-0759-4C44-A8E7-F4F596869D20}"/>
    <cellStyle name="Normal 2 2 4 2 2 4 7" xfId="13690" xr:uid="{DBA412D2-DB80-4C7A-BC79-A8E74C2F9856}"/>
    <cellStyle name="Normal 2 2 4 2 2 5" xfId="3150" xr:uid="{00000000-0005-0000-0000-0000BE030000}"/>
    <cellStyle name="Normal 2 2 4 2 2 5 2" xfId="6208" xr:uid="{618D1D94-107E-44CF-AA1E-6A06B104CAE9}"/>
    <cellStyle name="Normal 2 2 4 2 2 5 2 2" xfId="26460" xr:uid="{A029499B-D5E3-44F3-8A69-9F2DCF13D404}"/>
    <cellStyle name="Normal 2 2 4 2 2 5 2 3" xfId="15777" xr:uid="{6F6DB294-D076-489F-BC5F-91BDF121C51B}"/>
    <cellStyle name="Normal 2 2 4 2 2 5 3" xfId="8230" xr:uid="{ACE1619D-C6AC-4A41-959F-78832DFE1FFD}"/>
    <cellStyle name="Normal 2 2 4 2 2 5 3 2" xfId="18610" xr:uid="{E47AD77C-F5DF-4D81-B6BE-C15CCB65D6D6}"/>
    <cellStyle name="Normal 2 2 4 2 2 5 4" xfId="11063" xr:uid="{0FA6119F-1A0C-487E-82A8-BDBD6597F767}"/>
    <cellStyle name="Normal 2 2 4 2 2 5 4 2" xfId="21443" xr:uid="{3E9CFA26-34F8-41EF-BF82-4D42604E8B93}"/>
    <cellStyle name="Normal 2 2 4 2 2 5 5" xfId="23450" xr:uid="{12EE21C7-E8D0-43FF-8A01-E77B1BB12DFE}"/>
    <cellStyle name="Normal 2 2 4 2 2 5 6" xfId="13685" xr:uid="{6EAC6775-9A55-4C60-A018-12D794A91A63}"/>
    <cellStyle name="Normal 2 2 4 2 2 6" xfId="2555" xr:uid="{00000000-0005-0000-0000-0000BF030000}"/>
    <cellStyle name="Normal 2 2 4 2 2 6 2" xfId="5825" xr:uid="{F2196EFF-4174-4140-908D-57A5DEF88B4E}"/>
    <cellStyle name="Normal 2 2 4 2 2 6 2 2" xfId="27746" xr:uid="{5FCDB675-1C76-42FB-920F-6D13460C5D38}"/>
    <cellStyle name="Normal 2 2 4 2 2 6 2 3" xfId="15227" xr:uid="{B4005584-B072-4CB9-84C6-79406B33ECF4}"/>
    <cellStyle name="Normal 2 2 4 2 2 6 3" xfId="7680" xr:uid="{BE402371-848C-4CE7-9765-6C156D82E772}"/>
    <cellStyle name="Normal 2 2 4 2 2 6 3 2" xfId="18060" xr:uid="{9F3895C7-4D6D-47E6-B687-46076222C947}"/>
    <cellStyle name="Normal 2 2 4 2 2 6 4" xfId="10513" xr:uid="{7AE1DE80-25B3-4C00-97DF-DBD27601E652}"/>
    <cellStyle name="Normal 2 2 4 2 2 6 4 2" xfId="20893" xr:uid="{8721C51B-DFE3-4D00-B8EC-56FC3E931C64}"/>
    <cellStyle name="Normal 2 2 4 2 2 6 5" xfId="25579" xr:uid="{FEE6F374-2430-40BD-B012-CC0B8883E86E}"/>
    <cellStyle name="Normal 2 2 4 2 2 6 6" xfId="12943" xr:uid="{B721A15B-6509-477A-A1E0-530863601813}"/>
    <cellStyle name="Normal 2 2 4 2 2 7" xfId="2249" xr:uid="{00000000-0005-0000-0000-0000B5030000}"/>
    <cellStyle name="Normal 2 2 4 2 2 7 2" xfId="7376" xr:uid="{7322D2C7-5B3C-4E9C-94C9-09023A49B850}"/>
    <cellStyle name="Normal 2 2 4 2 2 7 2 2" xfId="17756" xr:uid="{CEAE7E0A-B11D-4CA8-BE3C-D1FD62F72706}"/>
    <cellStyle name="Normal 2 2 4 2 2 7 3" xfId="10209" xr:uid="{4DC9D3FD-899D-439E-9756-E8909AD65FD1}"/>
    <cellStyle name="Normal 2 2 4 2 2 7 3 2" xfId="20589" xr:uid="{720FB1B8-01B7-4754-AD97-FAF561815584}"/>
    <cellStyle name="Normal 2 2 4 2 2 7 4" xfId="22960" xr:uid="{3D743B37-7539-46DD-89B6-0C47060567BC}"/>
    <cellStyle name="Normal 2 2 4 2 2 7 5" xfId="14923" xr:uid="{47E46C3A-2B1A-4572-BFD4-D629EC5B57FE}"/>
    <cellStyle name="Normal 2 2 4 2 2 8" xfId="3800" xr:uid="{6A30176C-DD0C-4612-B71D-4A3D00BA024F}"/>
    <cellStyle name="Normal 2 2 4 2 2 8 2" xfId="8636" xr:uid="{4056E821-8729-4119-BA4D-378C7358BEC6}"/>
    <cellStyle name="Normal 2 2 4 2 2 8 2 2" xfId="19016" xr:uid="{9637E5B6-D8FE-4263-B9A5-367EB34CF628}"/>
    <cellStyle name="Normal 2 2 4 2 2 8 3" xfId="11469" xr:uid="{5818410A-B52B-47AC-A336-512452EFCCB4}"/>
    <cellStyle name="Normal 2 2 4 2 2 8 3 2" xfId="21849" xr:uid="{D76487B1-A11A-4A1F-9C3C-E8DB63A10ED6}"/>
    <cellStyle name="Normal 2 2 4 2 2 8 4" xfId="16183" xr:uid="{9BE97DD1-8084-482A-BECD-99F93C470751}"/>
    <cellStyle name="Normal 2 2 4 2 2 9" xfId="5079" xr:uid="{1236D320-5B06-4478-AAF3-4B2E5BE0E489}"/>
    <cellStyle name="Normal 2 2 4 2 2 9 2" xfId="14376" xr:uid="{8DBF017B-9133-4929-8C04-9A8AA0829C93}"/>
    <cellStyle name="Normal 2 2 4 2 3" xfId="728" xr:uid="{00000000-0005-0000-0000-000084040000}"/>
    <cellStyle name="Normal 2 2 4 2 3 10" xfId="9664" xr:uid="{137A06F2-9AAE-40E7-AE22-97F5F1BE99E1}"/>
    <cellStyle name="Normal 2 2 4 2 3 10 2" xfId="20044" xr:uid="{025ED9FD-5072-439D-9430-47E4292AD7C9}"/>
    <cellStyle name="Normal 2 2 4 2 3 11" xfId="23040" xr:uid="{235C0F80-384A-419B-9486-8C753C5A3951}"/>
    <cellStyle name="Normal 2 2 4 2 3 12" xfId="12554" xr:uid="{28B82401-46F6-4C42-B730-CD28F76A03E8}"/>
    <cellStyle name="Normal 2 2 4 2 3 2" xfId="2722" xr:uid="{00000000-0005-0000-0000-0000C1030000}"/>
    <cellStyle name="Normal 2 2 4 2 3 2 2" xfId="3157" xr:uid="{00000000-0005-0000-0000-0000C2030000}"/>
    <cellStyle name="Normal 2 2 4 2 3 2 2 2" xfId="6215" xr:uid="{66D33B85-2A81-416A-AD46-3B9315192992}"/>
    <cellStyle name="Normal 2 2 4 2 3 2 2 2 2" xfId="27854" xr:uid="{5E967662-6A04-49F4-879A-7449CBCEE179}"/>
    <cellStyle name="Normal 2 2 4 2 3 2 2 2 3" xfId="15784" xr:uid="{C8D5E1CE-4F41-4562-A8EF-D042F4D4BC44}"/>
    <cellStyle name="Normal 2 2 4 2 3 2 2 3" xfId="8237" xr:uid="{AB7EDDB6-A68C-452D-9EB7-082C7E72F8C3}"/>
    <cellStyle name="Normal 2 2 4 2 3 2 2 3 2" xfId="18617" xr:uid="{C40C6339-F8E8-4409-8B71-362FA6BA542A}"/>
    <cellStyle name="Normal 2 2 4 2 3 2 2 4" xfId="11070" xr:uid="{D7010550-EAA3-458B-9CDD-2BE9418C860F}"/>
    <cellStyle name="Normal 2 2 4 2 3 2 2 4 2" xfId="21450" xr:uid="{C71421EA-067D-41C4-B02B-C20DD3DCA8A1}"/>
    <cellStyle name="Normal 2 2 4 2 3 2 2 5" xfId="23765" xr:uid="{ABC7261B-63A8-4DA9-9D02-BAAAA1BD8FFD}"/>
    <cellStyle name="Normal 2 2 4 2 3 2 2 6" xfId="13692" xr:uid="{A73CA4DE-74D7-4551-81AD-B5E01A232169}"/>
    <cellStyle name="Normal 2 2 4 2 3 2 3" xfId="4289" xr:uid="{BD3BFC28-8A02-4D45-BB9E-50A4D3B84292}"/>
    <cellStyle name="Normal 2 2 4 2 3 2 3 2" xfId="9061" xr:uid="{CD90A5CA-7C3C-4B16-9B47-4B8052078D1C}"/>
    <cellStyle name="Normal 2 2 4 2 3 2 3 2 2" xfId="29104" xr:uid="{30107FE3-C4A2-41B7-A790-77D344D282FC}"/>
    <cellStyle name="Normal 2 2 4 2 3 2 3 2 3" xfId="19441" xr:uid="{427E193C-89AF-4104-A9DD-86A5CE8C51A8}"/>
    <cellStyle name="Normal 2 2 4 2 3 2 3 3" xfId="11894" xr:uid="{0DDEC6CD-D410-4905-9F0A-2B8F9BFB81E3}"/>
    <cellStyle name="Normal 2 2 4 2 3 2 3 3 2" xfId="22274" xr:uid="{F678408C-20CD-4456-A14D-365F845CF170}"/>
    <cellStyle name="Normal 2 2 4 2 3 2 3 4" xfId="24572" xr:uid="{A6A98DBF-49BB-4916-8A98-E19DC87ABACC}"/>
    <cellStyle name="Normal 2 2 4 2 3 2 3 5" xfId="16608" xr:uid="{5917F770-B013-4C4C-A0FD-558297F36532}"/>
    <cellStyle name="Normal 2 2 4 2 3 2 4" xfId="5940" xr:uid="{1C5B2A3E-FF54-48BD-8D3B-9A7F4AACF0C8}"/>
    <cellStyle name="Normal 2 2 4 2 3 2 4 2" xfId="28135" xr:uid="{7131533B-38BF-4DFE-9DB1-42DCA1AC2C3E}"/>
    <cellStyle name="Normal 2 2 4 2 3 2 4 3" xfId="15393" xr:uid="{89A5315B-242A-4C32-8140-3E3AD5692490}"/>
    <cellStyle name="Normal 2 2 4 2 3 2 5" xfId="7846" xr:uid="{F0B5BE23-5203-4072-A38A-0F1423B4EA2D}"/>
    <cellStyle name="Normal 2 2 4 2 3 2 5 2" xfId="18226" xr:uid="{3FF81DB4-D6A0-44B5-8826-DCB93F432D0C}"/>
    <cellStyle name="Normal 2 2 4 2 3 2 6" xfId="10679" xr:uid="{7228B68C-7F2C-4A9A-988D-45760A04CA25}"/>
    <cellStyle name="Normal 2 2 4 2 3 2 6 2" xfId="21059" xr:uid="{D46540AE-7316-4109-942F-AA2BBDB038FA}"/>
    <cellStyle name="Normal 2 2 4 2 3 2 7" xfId="23136" xr:uid="{5E9C447A-02A9-4E08-BDA6-6FEA1E041AA6}"/>
    <cellStyle name="Normal 2 2 4 2 3 2 8" xfId="13151" xr:uid="{54E1DE7E-B85C-4CED-BFC6-3289733923E4}"/>
    <cellStyle name="Normal 2 2 4 2 3 3" xfId="3158" xr:uid="{00000000-0005-0000-0000-0000C3030000}"/>
    <cellStyle name="Normal 2 2 4 2 3 3 2" xfId="4454" xr:uid="{5248CC53-CC7A-4521-91BA-5DE56FF28C9D}"/>
    <cellStyle name="Normal 2 2 4 2 3 3 2 2" xfId="9226" xr:uid="{495C9C38-0F1A-46C6-8AE7-A932D2D2165C}"/>
    <cellStyle name="Normal 2 2 4 2 3 3 2 2 2" xfId="29217" xr:uid="{59CF6D59-8891-4798-9E6C-1166DE93EA9D}"/>
    <cellStyle name="Normal 2 2 4 2 3 3 2 2 3" xfId="19606" xr:uid="{E6BFEC40-DF17-4C6F-BC0E-C81B751B73AF}"/>
    <cellStyle name="Normal 2 2 4 2 3 3 2 3" xfId="12059" xr:uid="{D36FA740-A532-4B07-8BB1-EA8595F86055}"/>
    <cellStyle name="Normal 2 2 4 2 3 3 2 3 2" xfId="22439" xr:uid="{00C91EF7-A65D-407E-976E-DAFED77B341E}"/>
    <cellStyle name="Normal 2 2 4 2 3 3 2 4" xfId="23194" xr:uid="{57DED316-0EEB-4F17-B299-A1D8ED799983}"/>
    <cellStyle name="Normal 2 2 4 2 3 3 2 5" xfId="16773" xr:uid="{6E1C6F5C-2A6C-4229-A54C-806C33C3FCEA}"/>
    <cellStyle name="Normal 2 2 4 2 3 3 3" xfId="6216" xr:uid="{AFFD9ADB-3225-48AD-BBED-70A8BCBF3ADB}"/>
    <cellStyle name="Normal 2 2 4 2 3 3 3 2" xfId="27880" xr:uid="{238C539D-D95E-4BF8-ABE6-C387C7BC20C2}"/>
    <cellStyle name="Normal 2 2 4 2 3 3 3 3" xfId="15785" xr:uid="{76975D4A-7E3C-4564-AA51-F00EDB647832}"/>
    <cellStyle name="Normal 2 2 4 2 3 3 4" xfId="8238" xr:uid="{EA813DCE-C5A7-40A8-8D2E-4D8CC5A07749}"/>
    <cellStyle name="Normal 2 2 4 2 3 3 4 2" xfId="18618" xr:uid="{739FB499-24ED-426E-93BE-AEA94F51E9A4}"/>
    <cellStyle name="Normal 2 2 4 2 3 3 5" xfId="11071" xr:uid="{AC742C09-C1E1-4DE8-9459-618BD82FF5FD}"/>
    <cellStyle name="Normal 2 2 4 2 3 3 5 2" xfId="21451" xr:uid="{720EDA05-FA92-472F-8C79-AA2F3C789D28}"/>
    <cellStyle name="Normal 2 2 4 2 3 3 6" xfId="25551" xr:uid="{AFD675E3-2BBF-4944-A20C-869E3EC374A7}"/>
    <cellStyle name="Normal 2 2 4 2 3 3 7" xfId="13693" xr:uid="{B4F7B5C4-69E9-48FD-92CF-48DBC77932FF}"/>
    <cellStyle name="Normal 2 2 4 2 3 4" xfId="3156" xr:uid="{00000000-0005-0000-0000-0000C4030000}"/>
    <cellStyle name="Normal 2 2 4 2 3 4 2" xfId="6214" xr:uid="{68A4C56B-52D9-48AA-ACA8-17EE6BC59CDD}"/>
    <cellStyle name="Normal 2 2 4 2 3 4 2 2" xfId="28023" xr:uid="{381603AB-51F4-4558-BF47-113DE99AE6E9}"/>
    <cellStyle name="Normal 2 2 4 2 3 4 2 3" xfId="15783" xr:uid="{E1BDD14A-692C-4F04-BE73-518FE4FA805C}"/>
    <cellStyle name="Normal 2 2 4 2 3 4 3" xfId="8236" xr:uid="{3A17D46A-29E8-4E76-8E19-EF54ACD4B71C}"/>
    <cellStyle name="Normal 2 2 4 2 3 4 3 2" xfId="18616" xr:uid="{C05099B4-AEE6-4492-A998-3E509271EBC2}"/>
    <cellStyle name="Normal 2 2 4 2 3 4 4" xfId="11069" xr:uid="{2C6AF62C-0AFA-4C56-8B81-6CD5554000E7}"/>
    <cellStyle name="Normal 2 2 4 2 3 4 4 2" xfId="21449" xr:uid="{46ECBCB4-4140-48FB-B3BB-76BB4596D026}"/>
    <cellStyle name="Normal 2 2 4 2 3 4 5" xfId="25354" xr:uid="{41420271-C229-4F12-A8C3-C45E90D69C07}"/>
    <cellStyle name="Normal 2 2 4 2 3 4 6" xfId="13691" xr:uid="{5817FFAA-34D2-4D74-BC0B-898F7709E16F}"/>
    <cellStyle name="Normal 2 2 4 2 3 5" xfId="2598" xr:uid="{00000000-0005-0000-0000-0000C5030000}"/>
    <cellStyle name="Normal 2 2 4 2 3 5 2" xfId="5863" xr:uid="{8A4BEA37-8FD8-4397-8FA6-1776F135E90E}"/>
    <cellStyle name="Normal 2 2 4 2 3 5 2 2" xfId="26604" xr:uid="{2B0A737C-5946-46D8-86A1-CE639C6376D8}"/>
    <cellStyle name="Normal 2 2 4 2 3 5 2 3" xfId="15270" xr:uid="{7714C8BD-4C09-49E4-A675-4A2A3A7EBE2F}"/>
    <cellStyle name="Normal 2 2 4 2 3 5 3" xfId="7723" xr:uid="{83312644-C190-4DE2-A05A-D2CB02D84EED}"/>
    <cellStyle name="Normal 2 2 4 2 3 5 3 2" xfId="18103" xr:uid="{E3E3A4D0-5FC6-442F-8EF7-1801A6DD01FC}"/>
    <cellStyle name="Normal 2 2 4 2 3 5 4" xfId="10556" xr:uid="{85A274E6-AB1F-421D-855F-FF5BC5D9A45A}"/>
    <cellStyle name="Normal 2 2 4 2 3 5 4 2" xfId="20936" xr:uid="{0C36F9B6-1F8A-40FD-8CA3-3E459FA87A3E}"/>
    <cellStyle name="Normal 2 2 4 2 3 5 5" xfId="23386" xr:uid="{93DA55E4-4537-4916-907E-0392790EAEF6}"/>
    <cellStyle name="Normal 2 2 4 2 3 5 6" xfId="12986" xr:uid="{3F549D23-DCC2-4F1B-ABBC-AC856BB18B35}"/>
    <cellStyle name="Normal 2 2 4 2 3 6" xfId="2320" xr:uid="{00000000-0005-0000-0000-0000C0030000}"/>
    <cellStyle name="Normal 2 2 4 2 3 6 2" xfId="7447" xr:uid="{9976F5AD-B946-4435-AF60-3F82B981EB91}"/>
    <cellStyle name="Normal 2 2 4 2 3 6 2 2" xfId="17827" xr:uid="{4E4FFECD-97F5-470F-A1F7-7D7112862757}"/>
    <cellStyle name="Normal 2 2 4 2 3 6 3" xfId="10280" xr:uid="{1CDBB532-7859-4A0D-BE5C-33FAED3D78BC}"/>
    <cellStyle name="Normal 2 2 4 2 3 6 3 2" xfId="20660" xr:uid="{9C4A01FD-2C23-458A-9657-67354914F195}"/>
    <cellStyle name="Normal 2 2 4 2 3 6 4" xfId="23663" xr:uid="{EC7BBC41-7451-484B-907E-BC4354195EF3}"/>
    <cellStyle name="Normal 2 2 4 2 3 6 5" xfId="14994" xr:uid="{66E40264-68CC-4F11-9621-02ACE31AE67B}"/>
    <cellStyle name="Normal 2 2 4 2 3 7" xfId="3839" xr:uid="{23EA705F-20C4-43AA-891D-3014BAC31BE4}"/>
    <cellStyle name="Normal 2 2 4 2 3 7 2" xfId="8672" xr:uid="{CF216A4A-E3FC-4ECD-A076-6EC7214B2585}"/>
    <cellStyle name="Normal 2 2 4 2 3 7 2 2" xfId="19052" xr:uid="{361070C4-EC75-4E4E-A83D-2952936E361E}"/>
    <cellStyle name="Normal 2 2 4 2 3 7 3" xfId="11505" xr:uid="{D9D67743-BBE3-4E16-A716-8FD7CE5A3935}"/>
    <cellStyle name="Normal 2 2 4 2 3 7 3 2" xfId="21885" xr:uid="{5F7EE2D8-B053-409E-95A2-9E1F6D1C462B}"/>
    <cellStyle name="Normal 2 2 4 2 3 7 4" xfId="16219" xr:uid="{988D23EC-7AE1-4359-B886-63B78F6D9286}"/>
    <cellStyle name="Normal 2 2 4 2 3 8" xfId="5081" xr:uid="{0B217810-9819-4D72-9703-40033B207891}"/>
    <cellStyle name="Normal 2 2 4 2 3 8 2" xfId="14378" xr:uid="{F6CE234F-EEC7-4AC8-BDD8-8BCB9B71EFE2}"/>
    <cellStyle name="Normal 2 2 4 2 3 9" xfId="6831" xr:uid="{CF338C0A-9C5A-40B4-803E-7787754A9871}"/>
    <cellStyle name="Normal 2 2 4 2 3 9 2" xfId="17211" xr:uid="{F700A31A-79C3-457A-A22E-BAFCB9786A30}"/>
    <cellStyle name="Normal 2 2 4 2 4" xfId="729" xr:uid="{00000000-0005-0000-0000-000085040000}"/>
    <cellStyle name="Normal 2 2 4 2 4 2" xfId="3159" xr:uid="{00000000-0005-0000-0000-0000C7030000}"/>
    <cellStyle name="Normal 2 2 4 2 4 2 2" xfId="6217" xr:uid="{80E48B82-3C34-40D3-9788-1D0DC13EFE6C}"/>
    <cellStyle name="Normal 2 2 4 2 4 2 2 2" xfId="27683" xr:uid="{1ACFCBBA-A51F-4249-9BD9-04D756965607}"/>
    <cellStyle name="Normal 2 2 4 2 4 2 2 3" xfId="15786" xr:uid="{81BA7999-FD7D-4CBD-B441-EC403C2A8945}"/>
    <cellStyle name="Normal 2 2 4 2 4 2 3" xfId="8239" xr:uid="{1BCB77AB-A035-4619-912F-68B8A65D1029}"/>
    <cellStyle name="Normal 2 2 4 2 4 2 3 2" xfId="18619" xr:uid="{2382335A-E3B0-40B3-A2FD-A29A63008124}"/>
    <cellStyle name="Normal 2 2 4 2 4 2 4" xfId="11072" xr:uid="{5F1C3224-08D4-435B-854B-F040467BF595}"/>
    <cellStyle name="Normal 2 2 4 2 4 2 4 2" xfId="21452" xr:uid="{AD30834A-3033-43EA-9F97-1EBB7381F8AE}"/>
    <cellStyle name="Normal 2 2 4 2 4 2 5" xfId="23001" xr:uid="{BE504945-8FD7-4F3D-B0E7-ADE7D69CD6EE}"/>
    <cellStyle name="Normal 2 2 4 2 4 2 6" xfId="13694" xr:uid="{F97A643D-40DB-431D-9772-81B29E66EFDA}"/>
    <cellStyle name="Normal 2 2 4 2 4 3" xfId="2719" xr:uid="{00000000-0005-0000-0000-0000C8030000}"/>
    <cellStyle name="Normal 2 2 4 2 4 3 2" xfId="5937" xr:uid="{6A8F2C84-EAC0-4E94-8D03-05CD3BC2E25D}"/>
    <cellStyle name="Normal 2 2 4 2 4 3 2 2" xfId="28706" xr:uid="{773E2714-BAA3-46A3-A053-B0C03B71BF19}"/>
    <cellStyle name="Normal 2 2 4 2 4 3 2 3" xfId="15390" xr:uid="{92EFF602-C511-45B1-9C01-DFB5E725DB28}"/>
    <cellStyle name="Normal 2 2 4 2 4 3 3" xfId="7843" xr:uid="{5FDAFDE8-4BFF-4804-AC58-584CFB114ED7}"/>
    <cellStyle name="Normal 2 2 4 2 4 3 3 2" xfId="18223" xr:uid="{689C8253-79CB-448D-98D3-AF66C2344D49}"/>
    <cellStyle name="Normal 2 2 4 2 4 3 4" xfId="10676" xr:uid="{18CF8772-8474-4A17-9CC2-CC41FFF96740}"/>
    <cellStyle name="Normal 2 2 4 2 4 3 4 2" xfId="21056" xr:uid="{79C2AF01-6A9A-4064-916D-A4A44190100B}"/>
    <cellStyle name="Normal 2 2 4 2 4 3 5" xfId="23239" xr:uid="{5031D9C5-652F-405D-9401-4F4ABD2E7DED}"/>
    <cellStyle name="Normal 2 2 4 2 4 3 6" xfId="13148" xr:uid="{3DCC7B6D-7B4F-4493-AAF2-5426EBE62873}"/>
    <cellStyle name="Normal 2 2 4 2 4 4" xfId="4156" xr:uid="{F97839D7-2F29-47B5-9650-9F95C736EDCE}"/>
    <cellStyle name="Normal 2 2 4 2 4 4 2" xfId="8928" xr:uid="{AFC92C82-B247-40B9-B5C4-000C1625DEC4}"/>
    <cellStyle name="Normal 2 2 4 2 4 4 2 2" xfId="19308" xr:uid="{11AB5E93-4EC5-4318-BEA2-8C1CD6B827EE}"/>
    <cellStyle name="Normal 2 2 4 2 4 4 3" xfId="11761" xr:uid="{DE6D08B3-D675-4A4A-9318-0CB51C55BD64}"/>
    <cellStyle name="Normal 2 2 4 2 4 4 3 2" xfId="22141" xr:uid="{55B23CBF-F06B-400C-B16E-7405E0D79965}"/>
    <cellStyle name="Normal 2 2 4 2 4 4 4" xfId="23936" xr:uid="{C28303E9-FE5B-41B5-8155-14EE36B0189E}"/>
    <cellStyle name="Normal 2 2 4 2 4 4 5" xfId="16475" xr:uid="{F38E235E-14B3-4379-A37E-2EA5BF4A5665}"/>
    <cellStyle name="Normal 2 2 4 2 4 5" xfId="5082" xr:uid="{A3A9E2AA-4F4D-465A-B580-3F74DCCEDF9C}"/>
    <cellStyle name="Normal 2 2 4 2 4 5 2" xfId="14379" xr:uid="{35F31F88-1FDD-459C-8290-8E093FA91295}"/>
    <cellStyle name="Normal 2 2 4 2 4 6" xfId="6832" xr:uid="{A7E96CBD-4BE6-4DB3-8A5F-607C9832827D}"/>
    <cellStyle name="Normal 2 2 4 2 4 6 2" xfId="17212" xr:uid="{47CC1DFF-70A8-4A45-B4CD-64C88620F661}"/>
    <cellStyle name="Normal 2 2 4 2 4 7" xfId="9665" xr:uid="{8C2793AA-1772-4408-B90E-B93D6CE30AD9}"/>
    <cellStyle name="Normal 2 2 4 2 4 7 2" xfId="20045" xr:uid="{D8D64D40-46D3-455B-8DC8-0F62A5372256}"/>
    <cellStyle name="Normal 2 2 4 2 4 8" xfId="25417" xr:uid="{09A46CB1-6C09-4A09-B6F6-4AA5BB78A2F2}"/>
    <cellStyle name="Normal 2 2 4 2 4 9" xfId="12712" xr:uid="{B0B5D202-6FFA-450B-BFB2-710CF2322D3C}"/>
    <cellStyle name="Normal 2 2 4 2 5" xfId="3160" xr:uid="{00000000-0005-0000-0000-0000C9030000}"/>
    <cellStyle name="Normal 2 2 4 2 5 2" xfId="4455" xr:uid="{6B641034-A6D4-477C-91CE-CECB14E4E9B0}"/>
    <cellStyle name="Normal 2 2 4 2 5 2 2" xfId="9227" xr:uid="{C88BDFF1-AD84-40D9-A63B-ED38DE18688B}"/>
    <cellStyle name="Normal 2 2 4 2 5 2 2 2" xfId="29218" xr:uid="{EFD13CD5-DA52-4A0A-9C16-F47348A3E03C}"/>
    <cellStyle name="Normal 2 2 4 2 5 2 2 3" xfId="19607" xr:uid="{A011B15C-1D8B-4917-8231-B758BEDC2B86}"/>
    <cellStyle name="Normal 2 2 4 2 5 2 3" xfId="12060" xr:uid="{C4E6AA50-CE78-4A94-9EA7-BD5DCB6D4CA9}"/>
    <cellStyle name="Normal 2 2 4 2 5 2 3 2" xfId="22440" xr:uid="{0DDA0262-690B-4EDE-AB00-49E8CA5E6D27}"/>
    <cellStyle name="Normal 2 2 4 2 5 2 4" xfId="24972" xr:uid="{7E25945D-41CB-4E5A-820E-5BAA229DBC97}"/>
    <cellStyle name="Normal 2 2 4 2 5 2 5" xfId="16774" xr:uid="{9A0B81B3-A948-4C12-ADFB-C3421C8B185C}"/>
    <cellStyle name="Normal 2 2 4 2 5 3" xfId="6218" xr:uid="{2F6E5A96-78D7-44C5-8D92-FCCC456F2684}"/>
    <cellStyle name="Normal 2 2 4 2 5 3 2" xfId="27353" xr:uid="{2D6D48EF-4F10-496B-AACA-4573B8589BBF}"/>
    <cellStyle name="Normal 2 2 4 2 5 3 3" xfId="15787" xr:uid="{86AD331C-9AB0-47A8-9A7A-C7486D49AB31}"/>
    <cellStyle name="Normal 2 2 4 2 5 4" xfId="8240" xr:uid="{5FCE930C-43B9-4DD9-825D-6CC12983D69F}"/>
    <cellStyle name="Normal 2 2 4 2 5 4 2" xfId="18620" xr:uid="{EB21A1C8-EB3C-49AA-AEEF-D47868D4CBE2}"/>
    <cellStyle name="Normal 2 2 4 2 5 5" xfId="11073" xr:uid="{B9F1B30D-3D24-42D5-9386-700A96C32E84}"/>
    <cellStyle name="Normal 2 2 4 2 5 5 2" xfId="21453" xr:uid="{4A0EA96A-E493-482C-B1B6-29177EC8A5F8}"/>
    <cellStyle name="Normal 2 2 4 2 5 6" xfId="24406" xr:uid="{D7B92CD4-E5ED-4ECE-8101-81AC5355AB1B}"/>
    <cellStyle name="Normal 2 2 4 2 5 7" xfId="13695" xr:uid="{C1337A35-F0AE-4195-88CB-6C0A47B6366C}"/>
    <cellStyle name="Normal 2 2 4 2 6" xfId="2897" xr:uid="{00000000-0005-0000-0000-0000CA030000}"/>
    <cellStyle name="Normal 2 2 4 2 6 2" xfId="6083" xr:uid="{EBE5517C-7808-4345-9A38-9B97D2A6E130}"/>
    <cellStyle name="Normal 2 2 4 2 6 2 2" xfId="27217" xr:uid="{717C1686-189F-4691-8E58-D1CBE5560D47}"/>
    <cellStyle name="Normal 2 2 4 2 6 2 3" xfId="15561" xr:uid="{0116A452-050C-46B3-8C7C-E99748F1BBC9}"/>
    <cellStyle name="Normal 2 2 4 2 6 3" xfId="8014" xr:uid="{DE012C2A-BD69-42B9-9D9B-D2DB0780C457}"/>
    <cellStyle name="Normal 2 2 4 2 6 3 2" xfId="18394" xr:uid="{92588661-0624-4D50-9828-761A157D2C29}"/>
    <cellStyle name="Normal 2 2 4 2 6 4" xfId="10847" xr:uid="{B3F965D0-CCBC-4392-964E-DF1BA2897A48}"/>
    <cellStyle name="Normal 2 2 4 2 6 4 2" xfId="21227" xr:uid="{EB95EE1A-66C9-44EE-8B7C-5F37544274F5}"/>
    <cellStyle name="Normal 2 2 4 2 6 5" xfId="24440" xr:uid="{560D1163-7E8A-40FB-997E-B3319AA422B3}"/>
    <cellStyle name="Normal 2 2 4 2 6 6" xfId="13410" xr:uid="{FF272E99-C8F8-4F05-B531-C8983C3D0D16}"/>
    <cellStyle name="Normal 2 2 4 2 7" xfId="2495" xr:uid="{00000000-0005-0000-0000-0000CB030000}"/>
    <cellStyle name="Normal 2 2 4 2 7 2" xfId="5778" xr:uid="{31309030-C44A-4DF6-A717-986C7DE4CB36}"/>
    <cellStyle name="Normal 2 2 4 2 7 2 2" xfId="25947" xr:uid="{33378617-B315-4FCA-B3E9-D33061B3F3C3}"/>
    <cellStyle name="Normal 2 2 4 2 7 2 3" xfId="15167" xr:uid="{B3326B84-62F2-4589-89AE-E1C741FC3BA2}"/>
    <cellStyle name="Normal 2 2 4 2 7 3" xfId="7620" xr:uid="{1419194F-CCE5-4A12-98E7-D2CF81EE53EF}"/>
    <cellStyle name="Normal 2 2 4 2 7 3 2" xfId="18000" xr:uid="{9656D95C-BB17-4E84-BA1F-034D72243BE1}"/>
    <cellStyle name="Normal 2 2 4 2 7 4" xfId="10453" xr:uid="{30E631D4-416A-455F-8A36-835A7E61AA0A}"/>
    <cellStyle name="Normal 2 2 4 2 7 4 2" xfId="20833" xr:uid="{E5F4A594-FA20-459E-8207-87DD2B6963ED}"/>
    <cellStyle name="Normal 2 2 4 2 7 5" xfId="24470" xr:uid="{2D345C72-3362-4EE5-AD33-91830D3EE00C}"/>
    <cellStyle name="Normal 2 2 4 2 7 6" xfId="12883" xr:uid="{D2242D32-BCD5-49B5-BD4D-6B412D8A36D1}"/>
    <cellStyle name="Normal 2 2 4 2 8" xfId="2189" xr:uid="{00000000-0005-0000-0000-0000B4030000}"/>
    <cellStyle name="Normal 2 2 4 2 8 2" xfId="7316" xr:uid="{360FC0EA-CF34-4040-B06B-83B5FB05D733}"/>
    <cellStyle name="Normal 2 2 4 2 8 2 2" xfId="17696" xr:uid="{73699C6E-C478-4F6B-AC38-229215922BFB}"/>
    <cellStyle name="Normal 2 2 4 2 8 3" xfId="10149" xr:uid="{44C70DFB-C5E9-4553-9F0F-622C6C402CB7}"/>
    <cellStyle name="Normal 2 2 4 2 8 3 2" xfId="20529" xr:uid="{55398FB5-6050-4E90-997B-8A9B9EFCAA27}"/>
    <cellStyle name="Normal 2 2 4 2 8 4" xfId="23005" xr:uid="{B66B3ADA-BFAF-45E3-B609-DABEFAC8AE24}"/>
    <cellStyle name="Normal 2 2 4 2 8 5" xfId="14863" xr:uid="{7B5D2042-9F94-4749-83CE-20242B6C78AA}"/>
    <cellStyle name="Normal 2 2 4 2 9" xfId="3927" xr:uid="{77B8B384-9D18-403A-B06F-12A51804B35C}"/>
    <cellStyle name="Normal 2 2 4 2 9 2" xfId="8759" xr:uid="{7755C901-2831-4F5A-B0A4-12186FA7A94A}"/>
    <cellStyle name="Normal 2 2 4 2 9 2 2" xfId="19139" xr:uid="{0FC10658-EF09-4DDA-992A-E98D96F8C54B}"/>
    <cellStyle name="Normal 2 2 4 2 9 3" xfId="11592" xr:uid="{D51FF9B7-F4D6-460B-9746-17D7FB36CD54}"/>
    <cellStyle name="Normal 2 2 4 2 9 3 2" xfId="21972" xr:uid="{0EE2E39E-C03E-4DE9-A76D-BA6523F548F1}"/>
    <cellStyle name="Normal 2 2 4 2 9 4" xfId="16306" xr:uid="{65EC3690-704E-47BD-A65D-BDEBD001C6C1}"/>
    <cellStyle name="Normal 2 2 4 3" xfId="730" xr:uid="{00000000-0005-0000-0000-000086040000}"/>
    <cellStyle name="Normal 2 2 4 3 10" xfId="5083" xr:uid="{3059EF97-232C-42F5-8B53-D6134C3313AA}"/>
    <cellStyle name="Normal 2 2 4 3 10 2" xfId="14380" xr:uid="{0AA44285-8348-4AEA-B139-0B4B710CF248}"/>
    <cellStyle name="Normal 2 2 4 3 11" xfId="6833" xr:uid="{A5F7D9AC-56F7-4DE8-8E78-E478BFFA8DE0}"/>
    <cellStyle name="Normal 2 2 4 3 11 2" xfId="17213" xr:uid="{ED8F7ACA-68F6-4A91-8D3B-A144DEAE3E6C}"/>
    <cellStyle name="Normal 2 2 4 3 12" xfId="9666" xr:uid="{3E967C1F-FC5E-4FFA-9158-E0CE5F932165}"/>
    <cellStyle name="Normal 2 2 4 3 12 2" xfId="20046" xr:uid="{71C901C3-1818-438E-A876-F2F1AAA5B5D5}"/>
    <cellStyle name="Normal 2 2 4 3 13" xfId="23260" xr:uid="{0686F330-0275-48BC-8744-E0DB747F821D}"/>
    <cellStyle name="Normal 2 2 4 3 14" xfId="12458" xr:uid="{10887C6C-5FAB-40D5-82E6-32A4C52AAFD2}"/>
    <cellStyle name="Normal 2 2 4 3 2" xfId="731" xr:uid="{00000000-0005-0000-0000-000087040000}"/>
    <cellStyle name="Normal 2 2 4 3 2 10" xfId="9667" xr:uid="{21E94FA6-12AC-4D04-852F-FC1D262DD70B}"/>
    <cellStyle name="Normal 2 2 4 3 2 10 2" xfId="20047" xr:uid="{FB4673F3-C970-4EDA-9105-0CBDA575E2D7}"/>
    <cellStyle name="Normal 2 2 4 3 2 11" xfId="25101" xr:uid="{E8DEBEDF-D8F1-4968-9CE0-0C098C4223E3}"/>
    <cellStyle name="Normal 2 2 4 3 2 12" xfId="12555" xr:uid="{916C9A0D-AFD0-49AF-B15E-B62E35C99B0A}"/>
    <cellStyle name="Normal 2 2 4 3 2 2" xfId="732" xr:uid="{00000000-0005-0000-0000-000088040000}"/>
    <cellStyle name="Normal 2 2 4 3 2 2 2" xfId="3162" xr:uid="{00000000-0005-0000-0000-0000CF030000}"/>
    <cellStyle name="Normal 2 2 4 3 2 2 2 2" xfId="6220" xr:uid="{26C0A590-91FA-45F9-A1D0-B827B251085C}"/>
    <cellStyle name="Normal 2 2 4 3 2 2 2 2 2" xfId="27918" xr:uid="{71FF5FC3-1A8D-4D83-8D2D-16C36B6F2A51}"/>
    <cellStyle name="Normal 2 2 4 3 2 2 2 2 3" xfId="26132" xr:uid="{2EC56C41-CD9A-40C7-8937-ADB7A313DE94}"/>
    <cellStyle name="Normal 2 2 4 3 2 2 2 2 4" xfId="15789" xr:uid="{6AB1EC09-C0CB-4409-AFEE-D27033E15864}"/>
    <cellStyle name="Normal 2 2 4 3 2 2 2 3" xfId="8242" xr:uid="{5D4BDDD8-1A86-4178-9196-CFA33212C2B7}"/>
    <cellStyle name="Normal 2 2 4 3 2 2 2 3 2" xfId="28873" xr:uid="{2F29D525-AAE6-4F18-9BED-6F63C9836854}"/>
    <cellStyle name="Normal 2 2 4 3 2 2 2 3 3" xfId="18622" xr:uid="{CA78F776-1862-4665-9DBB-ECE0D2A7B947}"/>
    <cellStyle name="Normal 2 2 4 3 2 2 2 4" xfId="11075" xr:uid="{3A9C77D3-6F36-47E7-A8B7-BA68FE6F2D21}"/>
    <cellStyle name="Normal 2 2 4 3 2 2 2 4 2" xfId="21455" xr:uid="{C628A8E1-27CF-4C5A-A9DA-61E218083264}"/>
    <cellStyle name="Normal 2 2 4 3 2 2 2 5" xfId="24080" xr:uid="{FCB705DE-50A7-4201-ABC1-427567871AAC}"/>
    <cellStyle name="Normal 2 2 4 3 2 2 2 6" xfId="13697" xr:uid="{02A6371B-FBDA-487C-A6D8-975E10908147}"/>
    <cellStyle name="Normal 2 2 4 3 2 2 3" xfId="4291" xr:uid="{07B1601E-3DBF-46BB-A7DD-195EEEFD7FD4}"/>
    <cellStyle name="Normal 2 2 4 3 2 2 3 2" xfId="9063" xr:uid="{B4CD8E1A-C4F3-41B5-AC9E-993474979B09}"/>
    <cellStyle name="Normal 2 2 4 3 2 2 3 2 2" xfId="29106" xr:uid="{A3F9DD3E-5183-4DC5-81BE-2027DB9938ED}"/>
    <cellStyle name="Normal 2 2 4 3 2 2 3 2 3" xfId="19443" xr:uid="{70809F72-09CB-4299-B6CD-9816DE603F43}"/>
    <cellStyle name="Normal 2 2 4 3 2 2 3 3" xfId="11896" xr:uid="{6E20FC59-DBAC-4007-ADEC-AEFDF951EBC9}"/>
    <cellStyle name="Normal 2 2 4 3 2 2 3 3 2" xfId="22276" xr:uid="{5E705BC8-1D4A-42C8-A708-7B83689B7053}"/>
    <cellStyle name="Normal 2 2 4 3 2 2 3 4" xfId="24210" xr:uid="{078D9B0D-52F5-423F-9549-99DB14E66069}"/>
    <cellStyle name="Normal 2 2 4 3 2 2 3 5" xfId="16610" xr:uid="{E42C96D1-F37F-4BD6-A47D-C7EAF8855C14}"/>
    <cellStyle name="Normal 2 2 4 3 2 2 4" xfId="5085" xr:uid="{3A477A92-907E-4C46-A096-06F2EB0A805D}"/>
    <cellStyle name="Normal 2 2 4 3 2 2 4 2" xfId="26033" xr:uid="{B14913F4-850F-4665-B7F3-26E7E7B342A5}"/>
    <cellStyle name="Normal 2 2 4 3 2 2 4 3" xfId="14382" xr:uid="{C0F55250-55D9-4CCC-9FBC-E1E474279F8C}"/>
    <cellStyle name="Normal 2 2 4 3 2 2 5" xfId="6835" xr:uid="{7FD871C6-3A32-474F-B802-222A10471E41}"/>
    <cellStyle name="Normal 2 2 4 3 2 2 5 2" xfId="17215" xr:uid="{3F6631FC-741E-4F25-8958-635B0FBD3528}"/>
    <cellStyle name="Normal 2 2 4 3 2 2 6" xfId="9668" xr:uid="{2AE24CB6-BC9C-457B-845A-8D006269537F}"/>
    <cellStyle name="Normal 2 2 4 3 2 2 6 2" xfId="20048" xr:uid="{15CCDE29-825B-47FF-BC5E-09ACEDA7BD60}"/>
    <cellStyle name="Normal 2 2 4 3 2 2 7" xfId="23931" xr:uid="{30C65FB4-58DF-4101-9415-A1C3411180C9}"/>
    <cellStyle name="Normal 2 2 4 3 2 2 8" xfId="13153" xr:uid="{3BD4FE24-3675-48D9-8C8D-3DA74E8F242A}"/>
    <cellStyle name="Normal 2 2 4 3 2 3" xfId="3163" xr:uid="{00000000-0005-0000-0000-0000D0030000}"/>
    <cellStyle name="Normal 2 2 4 3 2 3 2" xfId="4456" xr:uid="{6ECB643E-2057-4553-BD8F-AD024F4885D9}"/>
    <cellStyle name="Normal 2 2 4 3 2 3 2 2" xfId="9228" xr:uid="{C6B779D1-C9C9-4636-9F77-87A507038BD4}"/>
    <cellStyle name="Normal 2 2 4 3 2 3 2 2 2" xfId="29219" xr:uid="{0A5239C5-AA28-4786-9D59-A31E79F75B9B}"/>
    <cellStyle name="Normal 2 2 4 3 2 3 2 2 3" xfId="19608" xr:uid="{60571E30-4C62-4014-95CE-71B2BFD014CF}"/>
    <cellStyle name="Normal 2 2 4 3 2 3 2 3" xfId="12061" xr:uid="{F18DABCF-FD8C-4ED6-953F-84B87DD582E5}"/>
    <cellStyle name="Normal 2 2 4 3 2 3 2 3 2" xfId="22441" xr:uid="{08847699-7074-47A9-9945-C533DCEE5CE8}"/>
    <cellStyle name="Normal 2 2 4 3 2 3 2 4" xfId="25229" xr:uid="{936D4E5A-43D0-4F27-97DE-9C79FE9E276F}"/>
    <cellStyle name="Normal 2 2 4 3 2 3 2 5" xfId="16775" xr:uid="{9B509FC5-8E86-487F-9EE2-EFDB4623DC6F}"/>
    <cellStyle name="Normal 2 2 4 3 2 3 3" xfId="6221" xr:uid="{E9024C08-908A-402F-BF49-66143836B8BE}"/>
    <cellStyle name="Normal 2 2 4 3 2 3 3 2" xfId="28665" xr:uid="{BAEA2FF9-2083-431A-B9C8-6DF3E29FB3EA}"/>
    <cellStyle name="Normal 2 2 4 3 2 3 3 3" xfId="15790" xr:uid="{36C048B4-878F-420D-93AA-2CBD17EAFC20}"/>
    <cellStyle name="Normal 2 2 4 3 2 3 4" xfId="8243" xr:uid="{05B8AE77-5A94-4141-9021-064B6755F9FA}"/>
    <cellStyle name="Normal 2 2 4 3 2 3 4 2" xfId="18623" xr:uid="{C9A2A75F-CEF3-4DA5-8DA3-C2DFDC1C974C}"/>
    <cellStyle name="Normal 2 2 4 3 2 3 5" xfId="11076" xr:uid="{473B2FDE-74B4-4F4D-8BC1-D967B6573F60}"/>
    <cellStyle name="Normal 2 2 4 3 2 3 5 2" xfId="21456" xr:uid="{1F7EAFA3-0ACB-40E8-BBDD-8F323DBAB262}"/>
    <cellStyle name="Normal 2 2 4 3 2 3 6" xfId="23444" xr:uid="{D763C4D2-87C6-46B4-B78A-F133E50DE6EB}"/>
    <cellStyle name="Normal 2 2 4 3 2 3 7" xfId="13698" xr:uid="{FCE565A6-FF94-4CFE-B2D9-64C5F9FDD6F7}"/>
    <cellStyle name="Normal 2 2 4 3 2 4" xfId="3161" xr:uid="{00000000-0005-0000-0000-0000D1030000}"/>
    <cellStyle name="Normal 2 2 4 3 2 4 2" xfId="6219" xr:uid="{DDD380AD-F8A6-4E82-ABDB-A89D39D39C8A}"/>
    <cellStyle name="Normal 2 2 4 3 2 4 2 2" xfId="28522" xr:uid="{7BCE47EA-961D-45CB-B9BB-D5D815E0D30C}"/>
    <cellStyle name="Normal 2 2 4 3 2 4 2 3" xfId="15788" xr:uid="{4DD44714-6D4E-4029-AB9C-DD35E6BB20E8}"/>
    <cellStyle name="Normal 2 2 4 3 2 4 3" xfId="8241" xr:uid="{A2823BCA-1871-45A0-8C28-B3B038F07FFC}"/>
    <cellStyle name="Normal 2 2 4 3 2 4 3 2" xfId="18621" xr:uid="{E72ED07E-6DE5-4280-B557-A205A74D5352}"/>
    <cellStyle name="Normal 2 2 4 3 2 4 4" xfId="11074" xr:uid="{5C806EF6-2EF1-4031-A31C-D976D50AEC63}"/>
    <cellStyle name="Normal 2 2 4 3 2 4 4 2" xfId="21454" xr:uid="{31F5F408-FA18-44E7-BE38-79B696F04B1E}"/>
    <cellStyle name="Normal 2 2 4 3 2 4 5" xfId="23169" xr:uid="{215FB270-2EB6-4081-84EF-9B9CB09BD67D}"/>
    <cellStyle name="Normal 2 2 4 3 2 4 6" xfId="13696" xr:uid="{D216EE99-5BF9-44A0-8CE3-DF3BDD6A932E}"/>
    <cellStyle name="Normal 2 2 4 3 2 5" xfId="2532" xr:uid="{00000000-0005-0000-0000-0000D2030000}"/>
    <cellStyle name="Normal 2 2 4 3 2 5 2" xfId="5806" xr:uid="{ABA7F4F9-1855-49AC-8957-1FEA0DC3DB39}"/>
    <cellStyle name="Normal 2 2 4 3 2 5 2 2" xfId="26054" xr:uid="{226B60CD-1EE2-4CC0-9990-7A820F86F183}"/>
    <cellStyle name="Normal 2 2 4 3 2 5 2 3" xfId="15204" xr:uid="{7DB3FF16-ACC1-4DD9-A040-1F9A32834FEB}"/>
    <cellStyle name="Normal 2 2 4 3 2 5 3" xfId="7657" xr:uid="{36F3AEF2-E753-4C43-9BA9-54DAC791480F}"/>
    <cellStyle name="Normal 2 2 4 3 2 5 3 2" xfId="18037" xr:uid="{EF43BF01-89A1-4F33-8776-E57D1EA73B9D}"/>
    <cellStyle name="Normal 2 2 4 3 2 5 4" xfId="10490" xr:uid="{6641D8B0-3129-44AC-AF93-12FF2A7D8237}"/>
    <cellStyle name="Normal 2 2 4 3 2 5 4 2" xfId="20870" xr:uid="{DF1F54C4-01C1-4352-B717-6C4D25DB9831}"/>
    <cellStyle name="Normal 2 2 4 3 2 5 5" xfId="24188" xr:uid="{1EDD6420-E7E5-4A43-BDEA-F70068981CA2}"/>
    <cellStyle name="Normal 2 2 4 3 2 5 6" xfId="12920" xr:uid="{4173A2E7-EB72-49EC-BEA0-01AEA58AE056}"/>
    <cellStyle name="Normal 2 2 4 3 2 6" xfId="2321" xr:uid="{00000000-0005-0000-0000-0000CD030000}"/>
    <cellStyle name="Normal 2 2 4 3 2 6 2" xfId="7448" xr:uid="{EBC63B61-750D-47DC-9110-0E2E94C4DDE8}"/>
    <cellStyle name="Normal 2 2 4 3 2 6 2 2" xfId="17828" xr:uid="{60A00CEB-4AA0-4D5F-80AA-A7BD95F2B89C}"/>
    <cellStyle name="Normal 2 2 4 3 2 6 3" xfId="10281" xr:uid="{85809369-768D-4E58-B75D-2168E11307D9}"/>
    <cellStyle name="Normal 2 2 4 3 2 6 3 2" xfId="20661" xr:uid="{7E852C4D-A675-4788-8064-88E8ECC07D92}"/>
    <cellStyle name="Normal 2 2 4 3 2 6 4" xfId="24215" xr:uid="{21A06A83-CF38-4707-A922-B96C499715B5}"/>
    <cellStyle name="Normal 2 2 4 3 2 6 5" xfId="14995" xr:uid="{F334D071-8667-43E8-8B44-C2FC25DB8516}"/>
    <cellStyle name="Normal 2 2 4 3 2 7" xfId="3840" xr:uid="{69D28288-5F70-4C1A-912E-84318F7A6C44}"/>
    <cellStyle name="Normal 2 2 4 3 2 7 2" xfId="8673" xr:uid="{F72F5C99-3A99-48D9-9A4B-CC2AEA1465DE}"/>
    <cellStyle name="Normal 2 2 4 3 2 7 2 2" xfId="19053" xr:uid="{86FE62B0-B63C-4434-8AB8-6DFE92940595}"/>
    <cellStyle name="Normal 2 2 4 3 2 7 3" xfId="11506" xr:uid="{6011C382-14FA-4577-95CC-BF29326EA706}"/>
    <cellStyle name="Normal 2 2 4 3 2 7 3 2" xfId="21886" xr:uid="{E5EB3F4E-A042-4209-AFBC-A3D59D5E05A5}"/>
    <cellStyle name="Normal 2 2 4 3 2 7 4" xfId="16220" xr:uid="{EC9B803B-DB72-4E56-ABCF-8BA68EF9B496}"/>
    <cellStyle name="Normal 2 2 4 3 2 8" xfId="5084" xr:uid="{1E76D4DE-19AD-44C1-8278-CC2A700AC1A1}"/>
    <cellStyle name="Normal 2 2 4 3 2 8 2" xfId="14381" xr:uid="{9DD4F671-417E-4F42-B947-374FF1773813}"/>
    <cellStyle name="Normal 2 2 4 3 2 9" xfId="6834" xr:uid="{5FDD0368-EF99-43F3-B5FE-42391F0DB1E2}"/>
    <cellStyle name="Normal 2 2 4 3 2 9 2" xfId="17214" xr:uid="{A514DBD5-8E02-4554-AA8F-41A4D07D35F6}"/>
    <cellStyle name="Normal 2 2 4 3 3" xfId="733" xr:uid="{00000000-0005-0000-0000-000089040000}"/>
    <cellStyle name="Normal 2 2 4 3 3 10" xfId="22849" xr:uid="{CEC1A341-924B-422F-8F57-0FC5F69460C1}"/>
    <cellStyle name="Normal 2 2 4 3 3 11" xfId="12713" xr:uid="{821D4DDC-A1CE-48F9-A986-7F81534829F1}"/>
    <cellStyle name="Normal 2 2 4 3 3 2" xfId="2723" xr:uid="{00000000-0005-0000-0000-0000D4030000}"/>
    <cellStyle name="Normal 2 2 4 3 3 2 2" xfId="3165" xr:uid="{00000000-0005-0000-0000-0000D5030000}"/>
    <cellStyle name="Normal 2 2 4 3 3 2 2 2" xfId="6223" xr:uid="{283A9E77-7630-4E85-B3E3-382FA161C6A3}"/>
    <cellStyle name="Normal 2 2 4 3 3 2 2 2 2" xfId="27991" xr:uid="{50DC885E-21A8-4DF1-BE95-A351E47FAAAE}"/>
    <cellStyle name="Normal 2 2 4 3 3 2 2 2 3" xfId="15792" xr:uid="{7D2BD9E7-1380-4EEF-B550-3E5D22FB4D1A}"/>
    <cellStyle name="Normal 2 2 4 3 3 2 2 3" xfId="8245" xr:uid="{ACFA4F86-5619-49E0-BE79-C658653E8ED8}"/>
    <cellStyle name="Normal 2 2 4 3 3 2 2 3 2" xfId="18625" xr:uid="{171EB711-32D2-4306-8780-2AAE1FAC0DF7}"/>
    <cellStyle name="Normal 2 2 4 3 3 2 2 4" xfId="11078" xr:uid="{270972CF-11F5-4D55-8A19-0A683006258D}"/>
    <cellStyle name="Normal 2 2 4 3 3 2 2 4 2" xfId="21458" xr:uid="{2F457793-A942-4A5E-80D2-59400D3A6DA1}"/>
    <cellStyle name="Normal 2 2 4 3 3 2 2 5" xfId="24771" xr:uid="{3079E039-2E5E-47E5-B7DB-68754BE3B129}"/>
    <cellStyle name="Normal 2 2 4 3 3 2 2 6" xfId="13700" xr:uid="{D2C1D659-440D-4D93-A0F9-F37D81F65679}"/>
    <cellStyle name="Normal 2 2 4 3 3 2 3" xfId="4292" xr:uid="{191A8EF1-D13D-4414-A376-D351141EE398}"/>
    <cellStyle name="Normal 2 2 4 3 3 2 3 2" xfId="9064" xr:uid="{6DB2C5DE-ED2A-425C-BF46-83DAAF4958F7}"/>
    <cellStyle name="Normal 2 2 4 3 3 2 3 2 2" xfId="29107" xr:uid="{14F8D509-7648-489D-A2C1-DB7949934A4C}"/>
    <cellStyle name="Normal 2 2 4 3 3 2 3 2 3" xfId="19444" xr:uid="{0DA404BA-7113-452E-8E1F-995F73F6052B}"/>
    <cellStyle name="Normal 2 2 4 3 3 2 3 3" xfId="11897" xr:uid="{3079DFBF-0BA1-4C9C-9B1C-E8940662EB4F}"/>
    <cellStyle name="Normal 2 2 4 3 3 2 3 3 2" xfId="22277" xr:uid="{05F3A403-F906-4885-B14E-FE3B95731D51}"/>
    <cellStyle name="Normal 2 2 4 3 3 2 3 4" xfId="23402" xr:uid="{A48E663D-0C61-47F3-938C-93FDD88C7C7F}"/>
    <cellStyle name="Normal 2 2 4 3 3 2 3 5" xfId="16611" xr:uid="{76D81495-0662-4D09-AC35-D3BE53AB8C7E}"/>
    <cellStyle name="Normal 2 2 4 3 3 2 4" xfId="5941" xr:uid="{DD9D754C-CD03-4D8D-99F5-3776484004E2}"/>
    <cellStyle name="Normal 2 2 4 3 3 2 4 2" xfId="28031" xr:uid="{FE2E8B85-9DB5-48A5-84A3-EDCC66B0F52C}"/>
    <cellStyle name="Normal 2 2 4 3 3 2 4 3" xfId="15394" xr:uid="{006CE858-8570-4565-AC38-80D34CDD1B77}"/>
    <cellStyle name="Normal 2 2 4 3 3 2 5" xfId="7847" xr:uid="{9CA07D88-C91C-4916-8575-D646B4667FCC}"/>
    <cellStyle name="Normal 2 2 4 3 3 2 5 2" xfId="18227" xr:uid="{21F92027-9D25-4378-9D33-35634CB8166B}"/>
    <cellStyle name="Normal 2 2 4 3 3 2 6" xfId="10680" xr:uid="{5C66D779-9D41-4548-BFEF-07C570BC3BA8}"/>
    <cellStyle name="Normal 2 2 4 3 3 2 6 2" xfId="21060" xr:uid="{E15CF1AE-71E8-4D9B-A044-EE6DD83F58CC}"/>
    <cellStyle name="Normal 2 2 4 3 3 2 7" xfId="22839" xr:uid="{72C6AD08-1003-4FE9-976D-CFB249A8A42C}"/>
    <cellStyle name="Normal 2 2 4 3 3 2 8" xfId="13154" xr:uid="{F75B8599-18D7-4F1D-AE74-0C7B4E013C69}"/>
    <cellStyle name="Normal 2 2 4 3 3 3" xfId="3166" xr:uid="{00000000-0005-0000-0000-0000D6030000}"/>
    <cellStyle name="Normal 2 2 4 3 3 3 2" xfId="4457" xr:uid="{A3B66D1A-ABAB-4E21-BEC4-DEE2A14EAF2C}"/>
    <cellStyle name="Normal 2 2 4 3 3 3 2 2" xfId="9229" xr:uid="{FE138AC9-67BB-417E-8BD0-B6614706E5F3}"/>
    <cellStyle name="Normal 2 2 4 3 3 3 2 2 2" xfId="29220" xr:uid="{8AF273BF-B452-4F75-A237-9E2096E8BFE2}"/>
    <cellStyle name="Normal 2 2 4 3 3 3 2 2 3" xfId="19609" xr:uid="{331115A6-9939-4BD6-A159-B320B65B8266}"/>
    <cellStyle name="Normal 2 2 4 3 3 3 2 3" xfId="12062" xr:uid="{6E2E4BDD-099B-4693-A400-2D4A93C14353}"/>
    <cellStyle name="Normal 2 2 4 3 3 3 2 3 2" xfId="22442" xr:uid="{0DAF4A85-5470-4DB3-BC38-503C5C360503}"/>
    <cellStyle name="Normal 2 2 4 3 3 3 2 4" xfId="25796" xr:uid="{2A946675-A47E-4F59-B65E-4319D4DA4E8C}"/>
    <cellStyle name="Normal 2 2 4 3 3 3 2 5" xfId="16776" xr:uid="{EAFD58DF-5A4C-44DD-A876-798163A7FC31}"/>
    <cellStyle name="Normal 2 2 4 3 3 3 3" xfId="6224" xr:uid="{DE7F496F-0F4D-41B7-9F34-CC358E61B5F6}"/>
    <cellStyle name="Normal 2 2 4 3 3 3 3 2" xfId="28727" xr:uid="{C5DFB8F9-E611-4B43-91C9-0CE06620CFAC}"/>
    <cellStyle name="Normal 2 2 4 3 3 3 3 3" xfId="15793" xr:uid="{B7C6DBD8-325B-48E4-B648-5FA4E1C65FB1}"/>
    <cellStyle name="Normal 2 2 4 3 3 3 4" xfId="8246" xr:uid="{0B9B40C3-93CA-40D3-9465-97B46D9B4F09}"/>
    <cellStyle name="Normal 2 2 4 3 3 3 4 2" xfId="18626" xr:uid="{98E2589F-7DF8-4E91-9ED6-8316ED8072AA}"/>
    <cellStyle name="Normal 2 2 4 3 3 3 5" xfId="11079" xr:uid="{E4D218ED-BE0A-467A-BD31-7FAB60C1D2D9}"/>
    <cellStyle name="Normal 2 2 4 3 3 3 5 2" xfId="21459" xr:uid="{A40EF03E-A29D-42C7-9CBB-E1C1D1AF4BCA}"/>
    <cellStyle name="Normal 2 2 4 3 3 3 6" xfId="25491" xr:uid="{C59BF053-2A90-4F10-83E3-74DA0261C7A4}"/>
    <cellStyle name="Normal 2 2 4 3 3 3 7" xfId="13701" xr:uid="{16435DC8-AC74-4B76-BF49-7459A28D3542}"/>
    <cellStyle name="Normal 2 2 4 3 3 4" xfId="3164" xr:uid="{00000000-0005-0000-0000-0000D7030000}"/>
    <cellStyle name="Normal 2 2 4 3 3 4 2" xfId="6222" xr:uid="{D1BB231E-944E-4CD7-9320-0D3458026B6E}"/>
    <cellStyle name="Normal 2 2 4 3 3 4 2 2" xfId="28587" xr:uid="{9A57680E-5D61-4F34-A2B4-F3338BCBFC38}"/>
    <cellStyle name="Normal 2 2 4 3 3 4 2 3" xfId="15791" xr:uid="{6D13F63D-7DAD-476A-8C9C-F3576C8D746C}"/>
    <cellStyle name="Normal 2 2 4 3 3 4 3" xfId="8244" xr:uid="{6D920A5E-3220-4E74-9932-CCACE8C593F1}"/>
    <cellStyle name="Normal 2 2 4 3 3 4 3 2" xfId="18624" xr:uid="{A6AE1770-21CF-43EE-870E-D28640A55474}"/>
    <cellStyle name="Normal 2 2 4 3 3 4 4" xfId="11077" xr:uid="{8E6CA02C-A105-4C6B-9239-667DDF682A05}"/>
    <cellStyle name="Normal 2 2 4 3 3 4 4 2" xfId="21457" xr:uid="{C4A6AC0A-A935-4842-89AA-29282D55441C}"/>
    <cellStyle name="Normal 2 2 4 3 3 4 5" xfId="24045" xr:uid="{CD5376F9-06E6-4DA5-A04A-7F331A2D8C16}"/>
    <cellStyle name="Normal 2 2 4 3 3 4 6" xfId="13699" xr:uid="{260C9978-BE48-4395-8152-B9EBF5CDF420}"/>
    <cellStyle name="Normal 2 2 4 3 3 5" xfId="2634" xr:uid="{00000000-0005-0000-0000-0000D8030000}"/>
    <cellStyle name="Normal 2 2 4 3 3 5 2" xfId="5896" xr:uid="{62BB0CE7-C56D-499D-8000-CF4A2E9AB2A8}"/>
    <cellStyle name="Normal 2 2 4 3 3 5 2 2" xfId="26639" xr:uid="{8016F2D5-18E9-42FC-B1B3-1F0EE505FE60}"/>
    <cellStyle name="Normal 2 2 4 3 3 5 2 3" xfId="15306" xr:uid="{91C83F88-50C8-4F96-8471-6B29CE261260}"/>
    <cellStyle name="Normal 2 2 4 3 3 5 3" xfId="7759" xr:uid="{956AF1D3-332F-4758-9A6A-C84F119C9CF1}"/>
    <cellStyle name="Normal 2 2 4 3 3 5 3 2" xfId="18139" xr:uid="{2203E712-C440-49BB-A583-8188FADBEACF}"/>
    <cellStyle name="Normal 2 2 4 3 3 5 4" xfId="10592" xr:uid="{0DED0F32-A4AF-4497-AA27-66ED0B92261A}"/>
    <cellStyle name="Normal 2 2 4 3 3 5 4 2" xfId="20972" xr:uid="{38DB6BB6-B8C3-4AED-B2C2-12D996747E28}"/>
    <cellStyle name="Normal 2 2 4 3 3 5 5" xfId="23455" xr:uid="{7F77F9B4-6556-4DF9-87F8-804E4AA5F2C7}"/>
    <cellStyle name="Normal 2 2 4 3 3 5 6" xfId="13023" xr:uid="{4C4C2593-02AF-44F4-AE3C-9D78009787D3}"/>
    <cellStyle name="Normal 2 2 4 3 3 6" xfId="4157" xr:uid="{EBDB3A89-EBAD-4B1E-8181-2FF9550A4D1D}"/>
    <cellStyle name="Normal 2 2 4 3 3 6 2" xfId="8929" xr:uid="{9F1ADC49-7665-460F-8E15-004CC432AD29}"/>
    <cellStyle name="Normal 2 2 4 3 3 6 2 2" xfId="19309" xr:uid="{918BD120-0F49-4AAE-BD85-BDF44CF56A20}"/>
    <cellStyle name="Normal 2 2 4 3 3 6 3" xfId="11762" xr:uid="{DAA9725E-3634-43D0-8915-9B847C77881D}"/>
    <cellStyle name="Normal 2 2 4 3 3 6 3 2" xfId="22142" xr:uid="{61EE808C-906E-44FF-AF90-16BEFB93B86B}"/>
    <cellStyle name="Normal 2 2 4 3 3 6 4" xfId="23580" xr:uid="{D4DB859A-A753-4FF2-855A-E2B4FD3C926C}"/>
    <cellStyle name="Normal 2 2 4 3 3 6 5" xfId="16476" xr:uid="{69E73FD2-9FCF-4424-A9F5-91CF56A87E55}"/>
    <cellStyle name="Normal 2 2 4 3 3 7" xfId="5086" xr:uid="{5B35F721-CC05-4F6C-9E95-39FAFC246746}"/>
    <cellStyle name="Normal 2 2 4 3 3 7 2" xfId="14383" xr:uid="{8A5093C6-FEA8-4D14-8BBC-0D67C682D0B7}"/>
    <cellStyle name="Normal 2 2 4 3 3 8" xfId="6836" xr:uid="{D426F11E-EFF8-43D8-9175-D5D65ABAE0C9}"/>
    <cellStyle name="Normal 2 2 4 3 3 8 2" xfId="17216" xr:uid="{3F6B70EE-BA74-4290-B633-7DA248AF6262}"/>
    <cellStyle name="Normal 2 2 4 3 3 9" xfId="9669" xr:uid="{229FE26D-1023-4A4D-A1C7-4055EDE62281}"/>
    <cellStyle name="Normal 2 2 4 3 3 9 2" xfId="20049" xr:uid="{504CD759-BF66-4E2B-81BB-E4A7ACAF66AE}"/>
    <cellStyle name="Normal 2 2 4 3 4" xfId="734" xr:uid="{00000000-0005-0000-0000-00008A040000}"/>
    <cellStyle name="Normal 2 2 4 3 4 2" xfId="3167" xr:uid="{00000000-0005-0000-0000-0000DA030000}"/>
    <cellStyle name="Normal 2 2 4 3 4 2 2" xfId="6225" xr:uid="{F765A875-AD5D-4C75-89E3-B8DA94E1753C}"/>
    <cellStyle name="Normal 2 2 4 3 4 2 2 2" xfId="27651" xr:uid="{252BA372-D21C-4DDE-845C-77AD841EC16F}"/>
    <cellStyle name="Normal 2 2 4 3 4 2 2 3" xfId="15794" xr:uid="{C271E321-8DC5-4A7F-A305-A8B025AB3CFA}"/>
    <cellStyle name="Normal 2 2 4 3 4 2 3" xfId="8247" xr:uid="{F9E7A9E0-7922-4E92-B3B1-BCBF9E3E4303}"/>
    <cellStyle name="Normal 2 2 4 3 4 2 3 2" xfId="18627" xr:uid="{14EFE4A3-625C-4E93-9608-332A8C3FB2D8}"/>
    <cellStyle name="Normal 2 2 4 3 4 2 4" xfId="11080" xr:uid="{1772275B-840F-4255-B9C0-A38062491EBD}"/>
    <cellStyle name="Normal 2 2 4 3 4 2 4 2" xfId="21460" xr:uid="{75EB25FD-3545-4591-BFCE-C128F8B5B590}"/>
    <cellStyle name="Normal 2 2 4 3 4 2 5" xfId="25441" xr:uid="{0FDC8DA2-1FDB-42FF-A72C-C284E265754E}"/>
    <cellStyle name="Normal 2 2 4 3 4 2 6" xfId="13702" xr:uid="{F6DEB117-66E8-499B-B0B1-CCEB661EEE63}"/>
    <cellStyle name="Normal 2 2 4 3 4 3" xfId="4290" xr:uid="{8FE3214D-0C93-4573-8449-E1F34DDE5BD5}"/>
    <cellStyle name="Normal 2 2 4 3 4 3 2" xfId="9062" xr:uid="{0BD680EC-C15A-44A0-B8A1-9EC9551196AE}"/>
    <cellStyle name="Normal 2 2 4 3 4 3 2 2" xfId="29105" xr:uid="{01535E38-C64E-4233-98FB-B5D4783F9A11}"/>
    <cellStyle name="Normal 2 2 4 3 4 3 2 3" xfId="19442" xr:uid="{C66CE573-D87F-454F-954C-3B2403130A23}"/>
    <cellStyle name="Normal 2 2 4 3 4 3 3" xfId="11895" xr:uid="{0B621841-4F60-43DF-AEA9-E96B25EAD65C}"/>
    <cellStyle name="Normal 2 2 4 3 4 3 3 2" xfId="22275" xr:uid="{F722B16E-420E-433B-A2F1-B35E3F8D8419}"/>
    <cellStyle name="Normal 2 2 4 3 4 3 4" xfId="24054" xr:uid="{B7A6E8F8-963B-4542-AE20-F86B07C14093}"/>
    <cellStyle name="Normal 2 2 4 3 4 3 5" xfId="16609" xr:uid="{72FC3F5F-D786-4274-B916-7A1DE5DB92F0}"/>
    <cellStyle name="Normal 2 2 4 3 4 4" xfId="5087" xr:uid="{32400931-A755-4571-8CFB-4E7888B43E28}"/>
    <cellStyle name="Normal 2 2 4 3 4 4 2" xfId="25991" xr:uid="{ACBC17BC-C7E8-4069-96E2-D4C9843552E4}"/>
    <cellStyle name="Normal 2 2 4 3 4 4 3" xfId="14384" xr:uid="{E71C67FA-F036-4B07-BE10-90BE2A0DC57B}"/>
    <cellStyle name="Normal 2 2 4 3 4 5" xfId="6837" xr:uid="{743F0839-4154-49FB-9931-1B978FDCB5B8}"/>
    <cellStyle name="Normal 2 2 4 3 4 5 2" xfId="17217" xr:uid="{CC654FD3-7F6F-4CE3-AB06-365691A9C31D}"/>
    <cellStyle name="Normal 2 2 4 3 4 6" xfId="9670" xr:uid="{23F114A4-73CC-46AA-B1BA-3A9024C67ADE}"/>
    <cellStyle name="Normal 2 2 4 3 4 6 2" xfId="20050" xr:uid="{995F1059-4563-486E-8E48-36CEC19249FA}"/>
    <cellStyle name="Normal 2 2 4 3 4 7" xfId="22635" xr:uid="{D76B0BC6-086A-49B4-AEE8-35486397A193}"/>
    <cellStyle name="Normal 2 2 4 3 4 8" xfId="13152" xr:uid="{A44FE865-5114-4C35-AA07-460B5DC8D787}"/>
    <cellStyle name="Normal 2 2 4 3 5" xfId="3168" xr:uid="{00000000-0005-0000-0000-0000DB030000}"/>
    <cellStyle name="Normal 2 2 4 3 5 2" xfId="4458" xr:uid="{A7E8F2A0-1A9E-4351-95CD-840EC1E9532B}"/>
    <cellStyle name="Normal 2 2 4 3 5 2 2" xfId="9230" xr:uid="{18D99DF7-3BD0-4B50-BD75-630CF73A79CC}"/>
    <cellStyle name="Normal 2 2 4 3 5 2 2 2" xfId="29221" xr:uid="{E22BA9C0-9FD8-419E-B824-741B3992A7A8}"/>
    <cellStyle name="Normal 2 2 4 3 5 2 2 3" xfId="19610" xr:uid="{14632DB7-C0D0-4E92-84C5-DD4D7D85F85E}"/>
    <cellStyle name="Normal 2 2 4 3 5 2 3" xfId="12063" xr:uid="{46BB92DB-6717-432F-ABD5-4E0498B9D351}"/>
    <cellStyle name="Normal 2 2 4 3 5 2 3 2" xfId="22443" xr:uid="{0A983757-ACA6-413B-9634-1998C8620852}"/>
    <cellStyle name="Normal 2 2 4 3 5 2 4" xfId="24499" xr:uid="{9874B245-46F0-47C8-877E-A0913D95DC47}"/>
    <cellStyle name="Normal 2 2 4 3 5 2 5" xfId="16777" xr:uid="{D9942624-64F7-417B-914D-73D09C077FEA}"/>
    <cellStyle name="Normal 2 2 4 3 5 3" xfId="6226" xr:uid="{786F0283-56BA-4908-B9F1-768636A77512}"/>
    <cellStyle name="Normal 2 2 4 3 5 3 2" xfId="28708" xr:uid="{1A9481AB-DA64-4F93-AD07-123AD50A6859}"/>
    <cellStyle name="Normal 2 2 4 3 5 3 3" xfId="15795" xr:uid="{D1E980AD-606F-4342-86C9-8FEE9A6FACDD}"/>
    <cellStyle name="Normal 2 2 4 3 5 4" xfId="8248" xr:uid="{C90F7A24-9FBA-487D-AF08-BD1BF8141DA6}"/>
    <cellStyle name="Normal 2 2 4 3 5 4 2" xfId="18628" xr:uid="{772EEA65-F09B-4057-AA8F-66787CA6DE2B}"/>
    <cellStyle name="Normal 2 2 4 3 5 5" xfId="11081" xr:uid="{7777D272-64CE-4AF5-ACCE-67D91FE724FC}"/>
    <cellStyle name="Normal 2 2 4 3 5 5 2" xfId="21461" xr:uid="{68DE7F88-1841-45E8-AE14-E8F4270E1C02}"/>
    <cellStyle name="Normal 2 2 4 3 5 6" xfId="23245" xr:uid="{1A8E6B69-D674-41BB-8D4F-1D37C186CCAE}"/>
    <cellStyle name="Normal 2 2 4 3 5 7" xfId="13703" xr:uid="{C70487F3-D881-498F-AEFF-3A3A2A4CC828}"/>
    <cellStyle name="Normal 2 2 4 3 6" xfId="2898" xr:uid="{00000000-0005-0000-0000-0000DC030000}"/>
    <cellStyle name="Normal 2 2 4 3 6 2" xfId="6084" xr:uid="{721C9F81-308C-4576-9F13-26A23769E380}"/>
    <cellStyle name="Normal 2 2 4 3 6 2 2" xfId="26676" xr:uid="{6C3AFA53-08E6-4398-8B42-461EB10A00D7}"/>
    <cellStyle name="Normal 2 2 4 3 6 2 3" xfId="15562" xr:uid="{6EB646C2-8E39-45A2-A1BE-1D02DF27C226}"/>
    <cellStyle name="Normal 2 2 4 3 6 3" xfId="8015" xr:uid="{E62F5643-2379-4F03-A954-5FF9A89A6BD8}"/>
    <cellStyle name="Normal 2 2 4 3 6 3 2" xfId="18395" xr:uid="{A4B6F157-D342-440E-B036-7B2EAC7F9A40}"/>
    <cellStyle name="Normal 2 2 4 3 6 4" xfId="10848" xr:uid="{7399136D-4BB7-453E-A24C-41AB2F2B9B22}"/>
    <cellStyle name="Normal 2 2 4 3 6 4 2" xfId="21228" xr:uid="{F56AD850-DA58-4CAD-8B2B-3BC657B32D3B}"/>
    <cellStyle name="Normal 2 2 4 3 6 5" xfId="23972" xr:uid="{BAA059BC-4F05-4B08-BCBD-4C43B9653F5C}"/>
    <cellStyle name="Normal 2 2 4 3 6 6" xfId="13411" xr:uid="{0282C8A2-5254-48F9-A77A-D9F531691BCF}"/>
    <cellStyle name="Normal 2 2 4 3 7" xfId="2472" xr:uid="{00000000-0005-0000-0000-0000DD030000}"/>
    <cellStyle name="Normal 2 2 4 3 7 2" xfId="5760" xr:uid="{E9BE1DA1-DBA2-4014-8E90-C38580891186}"/>
    <cellStyle name="Normal 2 2 4 3 7 2 2" xfId="26691" xr:uid="{2F085963-6914-4139-93C2-DA39799FBB75}"/>
    <cellStyle name="Normal 2 2 4 3 7 2 3" xfId="15144" xr:uid="{9D9274B6-6C14-4F48-90BA-E8B9130846BB}"/>
    <cellStyle name="Normal 2 2 4 3 7 3" xfId="7597" xr:uid="{97A10F47-C951-4780-B3AC-EEC53232A638}"/>
    <cellStyle name="Normal 2 2 4 3 7 3 2" xfId="17977" xr:uid="{2F4E08D7-AEDE-4897-910E-BE435BD2055E}"/>
    <cellStyle name="Normal 2 2 4 3 7 4" xfId="10430" xr:uid="{90229D57-D9CB-45C4-8AA0-C4C1BA53C2D0}"/>
    <cellStyle name="Normal 2 2 4 3 7 4 2" xfId="20810" xr:uid="{8C9E56C3-8CD4-42F2-A2EE-76EF8AE49452}"/>
    <cellStyle name="Normal 2 2 4 3 7 5" xfId="24638" xr:uid="{7006987F-CAD0-4C27-B8F6-1490B33C32DC}"/>
    <cellStyle name="Normal 2 2 4 3 7 6" xfId="12860" xr:uid="{4BB0C8D0-896F-4E30-AEED-A30F35DB3449}"/>
    <cellStyle name="Normal 2 2 4 3 8" xfId="2226" xr:uid="{00000000-0005-0000-0000-0000CC030000}"/>
    <cellStyle name="Normal 2 2 4 3 8 2" xfId="7353" xr:uid="{3703A4EB-E5A2-4E60-9790-DAA32FC67703}"/>
    <cellStyle name="Normal 2 2 4 3 8 2 2" xfId="17733" xr:uid="{AFD9C0FC-9699-4AA0-BFC7-96EE8C9102E1}"/>
    <cellStyle name="Normal 2 2 4 3 8 3" xfId="10186" xr:uid="{391BB5C4-3327-4B7B-9CC3-9E49E9F77817}"/>
    <cellStyle name="Normal 2 2 4 3 8 3 2" xfId="20566" xr:uid="{C66D681E-6CE6-4C34-A08C-E125C0AFF35A}"/>
    <cellStyle name="Normal 2 2 4 3 8 4" xfId="22686" xr:uid="{3E1D6A12-F790-4E46-9D60-D48E9354A353}"/>
    <cellStyle name="Normal 2 2 4 3 8 5" xfId="14900" xr:uid="{432BE09B-3005-4858-B500-D103BC86683B}"/>
    <cellStyle name="Normal 2 2 4 3 9" xfId="3928" xr:uid="{919A12B1-4137-4860-A862-349BD11EA352}"/>
    <cellStyle name="Normal 2 2 4 3 9 2" xfId="8760" xr:uid="{1BFF0860-7DAD-475B-B81C-9B65EDD2C12C}"/>
    <cellStyle name="Normal 2 2 4 3 9 2 2" xfId="19140" xr:uid="{6AF730A1-901B-4D46-9712-27810397D962}"/>
    <cellStyle name="Normal 2 2 4 3 9 3" xfId="11593" xr:uid="{30C9F86E-86E8-428B-9D69-7DBCB6D0302A}"/>
    <cellStyle name="Normal 2 2 4 3 9 3 2" xfId="21973" xr:uid="{B51407AE-2834-4D48-8935-E425B1104D1C}"/>
    <cellStyle name="Normal 2 2 4 3 9 4" xfId="16307" xr:uid="{F4E5DDAE-A54A-4B36-9712-699A36CED190}"/>
    <cellStyle name="Normal 2 2 4 4" xfId="735" xr:uid="{00000000-0005-0000-0000-00008B040000}"/>
    <cellStyle name="Normal 2 2 4 4 10" xfId="6838" xr:uid="{28E152B5-AE39-489A-B309-331A96C0A255}"/>
    <cellStyle name="Normal 2 2 4 4 10 2" xfId="17218" xr:uid="{545D8353-8C47-48D3-B99A-6799A551D911}"/>
    <cellStyle name="Normal 2 2 4 4 11" xfId="9671" xr:uid="{375B2FCE-377B-45C3-AA64-AB54FCC926ED}"/>
    <cellStyle name="Normal 2 2 4 4 11 2" xfId="20051" xr:uid="{2833EED9-B22B-4674-B971-DA744A19D722}"/>
    <cellStyle name="Normal 2 2 4 4 12" xfId="24560" xr:uid="{25EF1B4A-AE7B-4986-BFCC-578FB69DF156}"/>
    <cellStyle name="Normal 2 2 4 4 13" xfId="12438" xr:uid="{8FD132CF-49B9-4D59-B19E-4F98B9EEF700}"/>
    <cellStyle name="Normal 2 2 4 4 2" xfId="736" xr:uid="{00000000-0005-0000-0000-00008C040000}"/>
    <cellStyle name="Normal 2 2 4 4 2 10" xfId="9672" xr:uid="{3BFC7526-DD24-4E69-9046-08DF5964D0A5}"/>
    <cellStyle name="Normal 2 2 4 4 2 10 2" xfId="20052" xr:uid="{C659AD71-50E7-4B96-A55A-6EAFD912C79B}"/>
    <cellStyle name="Normal 2 2 4 4 2 11" xfId="22976" xr:uid="{E6A87204-66AD-471C-B620-94F1D2F34A2C}"/>
    <cellStyle name="Normal 2 2 4 4 2 12" xfId="12556" xr:uid="{C066DA0B-B2D7-417F-91E9-ED7F4213738E}"/>
    <cellStyle name="Normal 2 2 4 4 2 2" xfId="737" xr:uid="{00000000-0005-0000-0000-00008D040000}"/>
    <cellStyle name="Normal 2 2 4 4 2 2 2" xfId="3170" xr:uid="{00000000-0005-0000-0000-0000E1030000}"/>
    <cellStyle name="Normal 2 2 4 4 2 2 2 2" xfId="6228" xr:uid="{28483858-44C1-4E3F-8A77-72DA8029C5FF}"/>
    <cellStyle name="Normal 2 2 4 4 2 2 2 2 2" xfId="26628" xr:uid="{F68FBF4F-FD62-45F7-BEB2-2162511B2A4A}"/>
    <cellStyle name="Normal 2 2 4 4 2 2 2 2 3" xfId="26841" xr:uid="{29F33F5A-D940-43A5-B931-C0B501CA0DFB}"/>
    <cellStyle name="Normal 2 2 4 4 2 2 2 2 4" xfId="15797" xr:uid="{A5AD9C89-0101-4674-9F23-FAD9E24D6C49}"/>
    <cellStyle name="Normal 2 2 4 4 2 2 2 3" xfId="8250" xr:uid="{EA17EB81-A2CD-4CFC-9A22-7861201794A2}"/>
    <cellStyle name="Normal 2 2 4 4 2 2 2 3 2" xfId="28874" xr:uid="{6A9856E1-AF8C-46F2-BDC0-2C18C8A0E367}"/>
    <cellStyle name="Normal 2 2 4 4 2 2 2 3 3" xfId="18630" xr:uid="{CB26F624-9167-4FB8-8C0A-A16311834941}"/>
    <cellStyle name="Normal 2 2 4 4 2 2 2 4" xfId="11083" xr:uid="{D5A6ADFE-07E2-4619-9C63-BE5376FD203F}"/>
    <cellStyle name="Normal 2 2 4 4 2 2 2 4 2" xfId="21463" xr:uid="{970BFC75-E9CB-4FA0-9E55-2B4CBB770332}"/>
    <cellStyle name="Normal 2 2 4 4 2 2 2 5" xfId="24196" xr:uid="{C7F805C5-CD1D-4343-97B2-CB2904B30195}"/>
    <cellStyle name="Normal 2 2 4 4 2 2 2 6" xfId="13705" xr:uid="{A5BA1D42-DFBB-45CE-BE54-1C46C308C69F}"/>
    <cellStyle name="Normal 2 2 4 4 2 2 3" xfId="4293" xr:uid="{B78048BC-5451-4B7A-817E-666FB94357DB}"/>
    <cellStyle name="Normal 2 2 4 4 2 2 3 2" xfId="9065" xr:uid="{6D823A29-95CE-49AD-8A19-4E3316CFECDD}"/>
    <cellStyle name="Normal 2 2 4 4 2 2 3 2 2" xfId="29108" xr:uid="{80E5DA21-8A94-4D4F-97C7-ED19F16C6CFA}"/>
    <cellStyle name="Normal 2 2 4 4 2 2 3 2 3" xfId="19445" xr:uid="{7BDF0715-D175-494C-89C1-DFD8CC93A86B}"/>
    <cellStyle name="Normal 2 2 4 4 2 2 3 3" xfId="11898" xr:uid="{D5290866-D956-4FC8-A108-398E0DC7BF46}"/>
    <cellStyle name="Normal 2 2 4 4 2 2 3 3 2" xfId="22278" xr:uid="{07DD412E-235B-4C27-8074-60D13736BCAE}"/>
    <cellStyle name="Normal 2 2 4 4 2 2 3 4" xfId="23556" xr:uid="{31DD1FEC-DA3E-4CE7-92F5-5A971C3426DB}"/>
    <cellStyle name="Normal 2 2 4 4 2 2 3 5" xfId="16612" xr:uid="{B3538216-F715-4E68-92E2-D0880EF9D01A}"/>
    <cellStyle name="Normal 2 2 4 4 2 2 4" xfId="5090" xr:uid="{A7E355CD-0E3F-483B-8272-C414E2582F77}"/>
    <cellStyle name="Normal 2 2 4 4 2 2 4 2" xfId="28346" xr:uid="{1F9C6DE4-285B-433E-ABC7-AB854B8CE204}"/>
    <cellStyle name="Normal 2 2 4 4 2 2 4 3" xfId="14387" xr:uid="{8F3ACA04-E0A2-4A7C-9BAF-CB8955CED3E7}"/>
    <cellStyle name="Normal 2 2 4 4 2 2 5" xfId="6840" xr:uid="{27A434D6-B15F-479D-8681-5FD22A29BD41}"/>
    <cellStyle name="Normal 2 2 4 4 2 2 5 2" xfId="17220" xr:uid="{7DACB67C-6280-4D98-AE9B-103BD5B2E4C6}"/>
    <cellStyle name="Normal 2 2 4 4 2 2 6" xfId="9673" xr:uid="{A63E5426-E54D-43DB-A7BC-9F51459C7F64}"/>
    <cellStyle name="Normal 2 2 4 4 2 2 6 2" xfId="20053" xr:uid="{7E576224-A64A-4141-A23B-26DE3D63FC1E}"/>
    <cellStyle name="Normal 2 2 4 4 2 2 7" xfId="24605" xr:uid="{6502A045-E6C0-4438-BBD3-91DDBCE38B90}"/>
    <cellStyle name="Normal 2 2 4 4 2 2 8" xfId="13156" xr:uid="{7D679ACC-1F21-451F-ADC2-8A62E12A3398}"/>
    <cellStyle name="Normal 2 2 4 4 2 3" xfId="3171" xr:uid="{00000000-0005-0000-0000-0000E2030000}"/>
    <cellStyle name="Normal 2 2 4 4 2 3 2" xfId="4459" xr:uid="{206E568B-39CE-49B8-A61D-88EAA7919F7B}"/>
    <cellStyle name="Normal 2 2 4 4 2 3 2 2" xfId="9231" xr:uid="{1A3D5F21-CB49-4A3A-A819-33CD3F4A69BE}"/>
    <cellStyle name="Normal 2 2 4 4 2 3 2 2 2" xfId="29222" xr:uid="{C5C5F167-7233-41BA-87B4-0D2E75CFCF78}"/>
    <cellStyle name="Normal 2 2 4 4 2 3 2 2 3" xfId="19611" xr:uid="{45C39F80-5D95-41FF-B5DC-CEAC240300DA}"/>
    <cellStyle name="Normal 2 2 4 4 2 3 2 3" xfId="12064" xr:uid="{CAC07F2A-261C-4026-8C42-16192BB18E61}"/>
    <cellStyle name="Normal 2 2 4 4 2 3 2 3 2" xfId="22444" xr:uid="{0D19F29F-C64F-4AB4-A9FA-5F1CB9F70B30}"/>
    <cellStyle name="Normal 2 2 4 4 2 3 2 4" xfId="25707" xr:uid="{CDD8DDAB-9853-4B47-9D8E-6575E6953A69}"/>
    <cellStyle name="Normal 2 2 4 4 2 3 2 5" xfId="16778" xr:uid="{D8059488-2B45-405D-BE6E-2374BE30BFD3}"/>
    <cellStyle name="Normal 2 2 4 4 2 3 3" xfId="6229" xr:uid="{08C8D671-59C1-428E-8055-31CC7FE6F58E}"/>
    <cellStyle name="Normal 2 2 4 4 2 3 3 2" xfId="28543" xr:uid="{69B8F7CE-7389-4D99-BB44-AA1DB0CA353B}"/>
    <cellStyle name="Normal 2 2 4 4 2 3 3 3" xfId="15798" xr:uid="{31E4AAF4-9475-4707-9055-F536DB87E085}"/>
    <cellStyle name="Normal 2 2 4 4 2 3 4" xfId="8251" xr:uid="{E2929E5E-5C0D-4279-A283-F6F09470487D}"/>
    <cellStyle name="Normal 2 2 4 4 2 3 4 2" xfId="18631" xr:uid="{72CAC696-7E23-4B15-A05B-BFFCC84A86BF}"/>
    <cellStyle name="Normal 2 2 4 4 2 3 5" xfId="11084" xr:uid="{E6A5E95A-552F-40B6-ADF3-CA7A9476BEF6}"/>
    <cellStyle name="Normal 2 2 4 4 2 3 5 2" xfId="21464" xr:uid="{3CBB2F69-656D-4544-B4C3-B125B898FB5A}"/>
    <cellStyle name="Normal 2 2 4 4 2 3 6" xfId="23323" xr:uid="{9D4E033E-345B-42B5-B5CB-51D18B8300A9}"/>
    <cellStyle name="Normal 2 2 4 4 2 3 7" xfId="13706" xr:uid="{F5BDEA87-72D8-49AF-A594-3A3AAA66B1AB}"/>
    <cellStyle name="Normal 2 2 4 4 2 4" xfId="3169" xr:uid="{00000000-0005-0000-0000-0000E3030000}"/>
    <cellStyle name="Normal 2 2 4 4 2 4 2" xfId="6227" xr:uid="{7A8CD3BE-398A-42F4-A00C-D6C2D1FC6424}"/>
    <cellStyle name="Normal 2 2 4 4 2 4 2 2" xfId="25980" xr:uid="{D3AEFA4E-ED85-4369-801C-35C170119C43}"/>
    <cellStyle name="Normal 2 2 4 4 2 4 2 3" xfId="15796" xr:uid="{8B3D8C03-4B28-4701-9BC0-E0492329EE37}"/>
    <cellStyle name="Normal 2 2 4 4 2 4 3" xfId="8249" xr:uid="{AB654E16-B54B-4650-90D7-33C4D165A2E9}"/>
    <cellStyle name="Normal 2 2 4 4 2 4 3 2" xfId="18629" xr:uid="{FB553D22-0586-41D1-9388-C2CFE5E3579F}"/>
    <cellStyle name="Normal 2 2 4 4 2 4 4" xfId="11082" xr:uid="{EBC68E25-6416-4CAF-9284-4652454ED3F0}"/>
    <cellStyle name="Normal 2 2 4 4 2 4 4 2" xfId="21462" xr:uid="{D2FA66C1-030A-474F-9AA7-D466EA909659}"/>
    <cellStyle name="Normal 2 2 4 4 2 4 5" xfId="25313" xr:uid="{FBF2EB05-6896-4ABA-8B70-A39F5D34AFF2}"/>
    <cellStyle name="Normal 2 2 4 4 2 4 6" xfId="13704" xr:uid="{A141E574-1CE7-4677-80BB-24E6647DC336}"/>
    <cellStyle name="Normal 2 2 4 4 2 5" xfId="2615" xr:uid="{00000000-0005-0000-0000-0000E4030000}"/>
    <cellStyle name="Normal 2 2 4 4 2 5 2" xfId="5877" xr:uid="{D5067EBC-2A76-4582-98EF-85BF08AF765B}"/>
    <cellStyle name="Normal 2 2 4 4 2 5 2 2" xfId="28434" xr:uid="{78BEE00F-E4A4-4E20-A307-8FA1AF518F42}"/>
    <cellStyle name="Normal 2 2 4 4 2 5 2 3" xfId="15287" xr:uid="{E64DD205-EBA4-4437-B2D1-7E44E853D800}"/>
    <cellStyle name="Normal 2 2 4 4 2 5 3" xfId="7740" xr:uid="{3A682AFA-68B6-4AFA-9A6D-47E07CDE9E29}"/>
    <cellStyle name="Normal 2 2 4 4 2 5 3 2" xfId="18120" xr:uid="{DA12A73C-0C85-4C00-BF7D-3AC985E434BE}"/>
    <cellStyle name="Normal 2 2 4 4 2 5 4" xfId="10573" xr:uid="{EB98CB3D-7C11-4696-A1B8-69BB39AE169F}"/>
    <cellStyle name="Normal 2 2 4 4 2 5 4 2" xfId="20953" xr:uid="{B9F55497-735C-4CA6-AB2E-7F06AE06D658}"/>
    <cellStyle name="Normal 2 2 4 4 2 5 5" xfId="22924" xr:uid="{FBF42E42-30A9-4E67-99A3-8762FB36C74C}"/>
    <cellStyle name="Normal 2 2 4 4 2 5 6" xfId="13003" xr:uid="{0FFE5BC1-EEF7-4CA9-99AE-BA56E8A0DB3C}"/>
    <cellStyle name="Normal 2 2 4 4 2 6" xfId="2322" xr:uid="{00000000-0005-0000-0000-0000DF030000}"/>
    <cellStyle name="Normal 2 2 4 4 2 6 2" xfId="7449" xr:uid="{4B0A431F-81C3-424A-A1B9-5117ACAEBDC8}"/>
    <cellStyle name="Normal 2 2 4 4 2 6 2 2" xfId="17829" xr:uid="{EFDE1C88-A96F-4916-9785-960F88FC2CBC}"/>
    <cellStyle name="Normal 2 2 4 4 2 6 3" xfId="10282" xr:uid="{7D74A021-2C68-4F3D-A581-08CB0E0A0611}"/>
    <cellStyle name="Normal 2 2 4 4 2 6 3 2" xfId="20662" xr:uid="{F7A794A6-9A2D-435D-B820-48BFFCEB7CE0}"/>
    <cellStyle name="Normal 2 2 4 4 2 6 4" xfId="23254" xr:uid="{9A66368B-EDE4-4098-AAA0-B4C9A195FC3E}"/>
    <cellStyle name="Normal 2 2 4 4 2 6 5" xfId="14996" xr:uid="{F2C71A4D-B904-43C0-9BE3-6AB71E559423}"/>
    <cellStyle name="Normal 2 2 4 4 2 7" xfId="3841" xr:uid="{947E7DE4-2AAA-4678-93E2-AD134211222F}"/>
    <cellStyle name="Normal 2 2 4 4 2 7 2" xfId="8674" xr:uid="{921DFA96-96AF-4640-8753-FDF66440E028}"/>
    <cellStyle name="Normal 2 2 4 4 2 7 2 2" xfId="19054" xr:uid="{A60E6FFB-625D-48EC-84F9-98E7D2FBDBCE}"/>
    <cellStyle name="Normal 2 2 4 4 2 7 3" xfId="11507" xr:uid="{306D5514-044E-4B24-9269-02C4A23F0CA7}"/>
    <cellStyle name="Normal 2 2 4 4 2 7 3 2" xfId="21887" xr:uid="{D358F6F4-2044-41F4-8D7C-2D7523119D31}"/>
    <cellStyle name="Normal 2 2 4 4 2 7 4" xfId="16221" xr:uid="{048821DA-2C2B-425F-A0C8-D1A6C2D0C089}"/>
    <cellStyle name="Normal 2 2 4 4 2 8" xfId="5089" xr:uid="{D0EDA893-E636-4BBD-A856-E9E961EA5291}"/>
    <cellStyle name="Normal 2 2 4 4 2 8 2" xfId="14386" xr:uid="{C1DB47FF-B6D8-4A8D-9198-86547AE6E118}"/>
    <cellStyle name="Normal 2 2 4 4 2 9" xfId="6839" xr:uid="{685711C8-C591-421C-B3CA-6A7FEE7F9503}"/>
    <cellStyle name="Normal 2 2 4 4 2 9 2" xfId="17219" xr:uid="{0FC4E765-EF25-4FCB-9B58-82CAA5A6E735}"/>
    <cellStyle name="Normal 2 2 4 4 3" xfId="738" xr:uid="{00000000-0005-0000-0000-00008E040000}"/>
    <cellStyle name="Normal 2 2 4 4 3 2" xfId="3172" xr:uid="{00000000-0005-0000-0000-0000E6030000}"/>
    <cellStyle name="Normal 2 2 4 4 3 2 2" xfId="6230" xr:uid="{AEC9A15C-3897-45C6-A6F6-566F78D89093}"/>
    <cellStyle name="Normal 2 2 4 4 3 2 2 2" xfId="22740" xr:uid="{6081BA4B-B5AC-4CC6-86A4-23ADDB668E10}"/>
    <cellStyle name="Normal 2 2 4 4 3 2 2 3" xfId="28525" xr:uid="{6F0C2A27-5F8A-46A2-8A97-B32FBBF4D23E}"/>
    <cellStyle name="Normal 2 2 4 4 3 2 2 4" xfId="15799" xr:uid="{5DC77F8C-E6CC-42D2-AD15-C46239C9D594}"/>
    <cellStyle name="Normal 2 2 4 4 3 2 3" xfId="8252" xr:uid="{76509527-AEFC-4E16-9C04-BC9A58BF4955}"/>
    <cellStyle name="Normal 2 2 4 4 3 2 3 2" xfId="28875" xr:uid="{703DB7FC-9B0D-4086-90F4-6A8EB493AF8D}"/>
    <cellStyle name="Normal 2 2 4 4 3 2 3 3" xfId="18632" xr:uid="{4F120A83-0BE0-4DD3-8F4D-E57898805FD9}"/>
    <cellStyle name="Normal 2 2 4 4 3 2 4" xfId="11085" xr:uid="{25EEAC75-C747-4A62-B492-2FEC2383350C}"/>
    <cellStyle name="Normal 2 2 4 4 3 2 4 2" xfId="21465" xr:uid="{98B0BAF0-C3C1-4180-948A-1FE152978A3A}"/>
    <cellStyle name="Normal 2 2 4 4 3 2 5" xfId="25379" xr:uid="{EAAEC73E-2C23-4EAA-A9FA-4A9B618A51FE}"/>
    <cellStyle name="Normal 2 2 4 4 3 2 6" xfId="13707" xr:uid="{D6198460-BA57-4E25-AFE3-6D78E63DA367}"/>
    <cellStyle name="Normal 2 2 4 4 3 3" xfId="2724" xr:uid="{00000000-0005-0000-0000-0000E7030000}"/>
    <cellStyle name="Normal 2 2 4 4 3 3 2" xfId="5942" xr:uid="{1D18FA06-C285-4FCE-840F-7726D08ADCD2}"/>
    <cellStyle name="Normal 2 2 4 4 3 3 2 2" xfId="26394" xr:uid="{94948FCC-21DF-42DA-85D0-CEB2759B487D}"/>
    <cellStyle name="Normal 2 2 4 4 3 3 2 3" xfId="15395" xr:uid="{CB4508A2-3CF1-4781-8474-19DB3C944215}"/>
    <cellStyle name="Normal 2 2 4 4 3 3 3" xfId="7848" xr:uid="{6F51C793-BD92-48F4-A945-480DC939EE0B}"/>
    <cellStyle name="Normal 2 2 4 4 3 3 3 2" xfId="18228" xr:uid="{28ED8F68-5017-45AB-BBB2-6724396EAE2B}"/>
    <cellStyle name="Normal 2 2 4 4 3 3 4" xfId="10681" xr:uid="{C1DBEED9-84A2-4584-B432-2CEA05179ADD}"/>
    <cellStyle name="Normal 2 2 4 4 3 3 4 2" xfId="21061" xr:uid="{5755DDD9-E6B6-4AF8-B733-F8A0ABFA8A56}"/>
    <cellStyle name="Normal 2 2 4 4 3 3 5" xfId="22712" xr:uid="{5480C5DC-370B-4D68-9340-99542CB2E27A}"/>
    <cellStyle name="Normal 2 2 4 4 3 3 6" xfId="13155" xr:uid="{E550B2BD-17F8-4B9E-99E9-C720BDB97E52}"/>
    <cellStyle name="Normal 2 2 4 4 3 4" xfId="4158" xr:uid="{29B70EA5-493F-4A4C-9AAB-F0745EE8E9C7}"/>
    <cellStyle name="Normal 2 2 4 4 3 4 2" xfId="8930" xr:uid="{D286C9A1-A09B-41DF-BD14-9BE972AF9677}"/>
    <cellStyle name="Normal 2 2 4 4 3 4 2 2" xfId="29027" xr:uid="{15C43BBA-81D1-46D9-B219-8D124E42713E}"/>
    <cellStyle name="Normal 2 2 4 4 3 4 2 3" xfId="19310" xr:uid="{74B98875-B4D2-4C85-9BB9-F5B64AEA1AE7}"/>
    <cellStyle name="Normal 2 2 4 4 3 4 3" xfId="11763" xr:uid="{0740932C-0657-4FC7-B42C-4FD43BF391C4}"/>
    <cellStyle name="Normal 2 2 4 4 3 4 3 2" xfId="22143" xr:uid="{40862A5D-22C5-4F91-A67F-625D5BF41BAB}"/>
    <cellStyle name="Normal 2 2 4 4 3 4 4" xfId="25284" xr:uid="{28EB06E8-35D9-41B7-A6ED-F6C5216ED081}"/>
    <cellStyle name="Normal 2 2 4 4 3 4 5" xfId="16477" xr:uid="{E6F72420-9E7F-4453-884B-C72A8488B5AE}"/>
    <cellStyle name="Normal 2 2 4 4 3 5" xfId="5091" xr:uid="{99BB098F-49B2-4E54-9FAD-ED4856CBD1C3}"/>
    <cellStyle name="Normal 2 2 4 4 3 5 2" xfId="26627" xr:uid="{342A50DA-C48E-47AB-B5E9-871F17FA607B}"/>
    <cellStyle name="Normal 2 2 4 4 3 5 3" xfId="14388" xr:uid="{4060603D-95A6-41B6-8D68-D0F790E76ABE}"/>
    <cellStyle name="Normal 2 2 4 4 3 6" xfId="6841" xr:uid="{A608F365-6CB5-4AB0-A40B-A32EF0CB4174}"/>
    <cellStyle name="Normal 2 2 4 4 3 6 2" xfId="17221" xr:uid="{B9833EDB-AB48-4EAA-A136-B57BDA372475}"/>
    <cellStyle name="Normal 2 2 4 4 3 7" xfId="9674" xr:uid="{70768092-000C-4A45-887B-BF38241F6CC5}"/>
    <cellStyle name="Normal 2 2 4 4 3 7 2" xfId="20054" xr:uid="{E51A2E36-A471-40DE-AD4A-FD5DACC39447}"/>
    <cellStyle name="Normal 2 2 4 4 3 8" xfId="24221" xr:uid="{97AFD24C-F5A5-4F00-A96B-8C0B6F5D2221}"/>
    <cellStyle name="Normal 2 2 4 4 3 9" xfId="12714" xr:uid="{90A98170-6759-44D3-B540-5133EB0A3B85}"/>
    <cellStyle name="Normal 2 2 4 4 4" xfId="739" xr:uid="{00000000-0005-0000-0000-00008F040000}"/>
    <cellStyle name="Normal 2 2 4 4 4 2" xfId="4460" xr:uid="{6F61A1E0-1820-47C0-8C47-577AD9F9DAA3}"/>
    <cellStyle name="Normal 2 2 4 4 4 2 2" xfId="9232" xr:uid="{A475B121-84BE-42D6-8C27-FE2A6C61BCED}"/>
    <cellStyle name="Normal 2 2 4 4 4 2 2 2" xfId="29223" xr:uid="{59D8F497-75E7-40C8-AF91-B75815CA8E29}"/>
    <cellStyle name="Normal 2 2 4 4 4 2 2 3" xfId="19612" xr:uid="{93627C9A-A0A8-4554-A245-32AB4D560D98}"/>
    <cellStyle name="Normal 2 2 4 4 4 2 3" xfId="12065" xr:uid="{56BFEA34-C594-4E40-A4DD-2B246337596B}"/>
    <cellStyle name="Normal 2 2 4 4 4 2 3 2" xfId="22445" xr:uid="{D7AAE023-1B66-4B7F-81B1-4A58E6793B0E}"/>
    <cellStyle name="Normal 2 2 4 4 4 2 4" xfId="23548" xr:uid="{33069559-9E77-4F89-B51A-34DF942CEC6A}"/>
    <cellStyle name="Normal 2 2 4 4 4 2 5" xfId="16779" xr:uid="{8F563E49-31CF-455A-AC24-7F91AAF4F63D}"/>
    <cellStyle name="Normal 2 2 4 4 4 3" xfId="5092" xr:uid="{BC1CB8FF-8F1B-4BA9-89E8-303B964FCFE1}"/>
    <cellStyle name="Normal 2 2 4 4 4 3 2" xfId="27345" xr:uid="{8891E6CB-1C64-47CC-BF55-882F285C3294}"/>
    <cellStyle name="Normal 2 2 4 4 4 3 3" xfId="14389" xr:uid="{DBE931C6-EF20-4F7B-9979-8672A3D304C5}"/>
    <cellStyle name="Normal 2 2 4 4 4 4" xfId="6842" xr:uid="{8ED7317D-AE72-42E4-B033-B26F442A5557}"/>
    <cellStyle name="Normal 2 2 4 4 4 4 2" xfId="17222" xr:uid="{EC7E73AB-B357-411A-A1A2-1AA9324CFAF6}"/>
    <cellStyle name="Normal 2 2 4 4 4 5" xfId="9675" xr:uid="{8C46AFBD-24F4-42A2-87E9-FE63B2E36246}"/>
    <cellStyle name="Normal 2 2 4 4 4 5 2" xfId="20055" xr:uid="{579A9DD2-1D03-428F-9B67-C7794496F86F}"/>
    <cellStyle name="Normal 2 2 4 4 4 6" xfId="23776" xr:uid="{1B0A001D-86C2-4545-920E-AA84E3F3E29E}"/>
    <cellStyle name="Normal 2 2 4 4 4 7" xfId="13708" xr:uid="{1BC04112-A3D0-415F-BFA2-2A66E4C563F2}"/>
    <cellStyle name="Normal 2 2 4 4 5" xfId="2899" xr:uid="{00000000-0005-0000-0000-0000E9030000}"/>
    <cellStyle name="Normal 2 2 4 4 5 2" xfId="6085" xr:uid="{0DE3E1DB-7D7E-48D0-8C45-8CE4F344C2D7}"/>
    <cellStyle name="Normal 2 2 4 4 5 2 2" xfId="24191" xr:uid="{96DA388D-9760-4F77-B463-9718C34830DD}"/>
    <cellStyle name="Normal 2 2 4 4 5 2 3" xfId="26080" xr:uid="{CA8D3603-B7B2-424A-9666-F2140B681E26}"/>
    <cellStyle name="Normal 2 2 4 4 5 2 4" xfId="15563" xr:uid="{91910D66-2E8E-4E05-ABB7-E81FEB359B34}"/>
    <cellStyle name="Normal 2 2 4 4 5 3" xfId="8016" xr:uid="{A502F691-3D0E-4563-87E2-CC79587729B7}"/>
    <cellStyle name="Normal 2 2 4 4 5 3 2" xfId="28591" xr:uid="{31974CD5-239E-45A9-ABE3-300A149574EA}"/>
    <cellStyle name="Normal 2 2 4 4 5 3 3" xfId="18396" xr:uid="{D5D7E922-CF7E-4602-BF0D-8428E385B66F}"/>
    <cellStyle name="Normal 2 2 4 4 5 4" xfId="10849" xr:uid="{22AD69CC-79E4-474F-8BA8-6928D1F6475C}"/>
    <cellStyle name="Normal 2 2 4 4 5 4 2" xfId="21229" xr:uid="{1DE5C62F-DDBE-4826-86D7-DE5A8EB1D5F3}"/>
    <cellStyle name="Normal 2 2 4 4 5 5" xfId="23197" xr:uid="{8EF9A2B9-BA47-4481-A01F-091A99849719}"/>
    <cellStyle name="Normal 2 2 4 4 5 6" xfId="13412" xr:uid="{F71E976F-F2E4-4870-8EC4-0698440CD54D}"/>
    <cellStyle name="Normal 2 2 4 4 6" xfId="2452" xr:uid="{00000000-0005-0000-0000-0000EA030000}"/>
    <cellStyle name="Normal 2 2 4 4 6 2" xfId="5744" xr:uid="{503F4DAD-0739-4D22-B301-05F69B020E1D}"/>
    <cellStyle name="Normal 2 2 4 4 6 2 2" xfId="27113" xr:uid="{BFE77B4D-3671-486C-BE5C-A397C96854F0}"/>
    <cellStyle name="Normal 2 2 4 4 6 2 3" xfId="15124" xr:uid="{45328C7B-52DA-487E-AA36-56D91EE4B36C}"/>
    <cellStyle name="Normal 2 2 4 4 6 3" xfId="7577" xr:uid="{BC637505-56DC-4566-8575-6501DB897D14}"/>
    <cellStyle name="Normal 2 2 4 4 6 3 2" xfId="17957" xr:uid="{ADF89247-8533-412A-987F-7361408CF1DC}"/>
    <cellStyle name="Normal 2 2 4 4 6 4" xfId="10410" xr:uid="{0F209FF0-DB3D-4705-B36C-8B8EA8D305DD}"/>
    <cellStyle name="Normal 2 2 4 4 6 4 2" xfId="20790" xr:uid="{55AE9076-243B-47F8-9ABF-68A36C6388D7}"/>
    <cellStyle name="Normal 2 2 4 4 6 5" xfId="23699" xr:uid="{8742C3B2-0416-4933-B98B-59B351F99F24}"/>
    <cellStyle name="Normal 2 2 4 4 6 6" xfId="12840" xr:uid="{4A6421B6-61C8-4996-A67A-A4F3D90FA67B}"/>
    <cellStyle name="Normal 2 2 4 4 7" xfId="2206" xr:uid="{00000000-0005-0000-0000-0000DE030000}"/>
    <cellStyle name="Normal 2 2 4 4 7 2" xfId="7333" xr:uid="{1A31971A-39F5-4EEA-94AD-C4849A017D9D}"/>
    <cellStyle name="Normal 2 2 4 4 7 2 2" xfId="17713" xr:uid="{8C7E7CA6-E30D-4C36-8BF4-F0A980FDE0A3}"/>
    <cellStyle name="Normal 2 2 4 4 7 3" xfId="10166" xr:uid="{A1DCAF1F-9C89-4E06-8EF8-FD3DFCB86A49}"/>
    <cellStyle name="Normal 2 2 4 4 7 3 2" xfId="20546" xr:uid="{A74C7EDB-A006-4F72-9768-DFAC23401C5D}"/>
    <cellStyle name="Normal 2 2 4 4 7 4" xfId="24285" xr:uid="{9DF97B59-32B7-41EC-B282-0F0F5F95B48F}"/>
    <cellStyle name="Normal 2 2 4 4 7 5" xfId="14880" xr:uid="{3A5D5290-DD44-4C7C-A76B-F57BA77A82DD}"/>
    <cellStyle name="Normal 2 2 4 4 8" xfId="3929" xr:uid="{962AD314-BF12-439C-AB49-0651A687A10E}"/>
    <cellStyle name="Normal 2 2 4 4 8 2" xfId="8761" xr:uid="{1DDDB41C-94D2-4D16-B145-A71EDBC318ED}"/>
    <cellStyle name="Normal 2 2 4 4 8 2 2" xfId="19141" xr:uid="{B9DF84F6-C140-40B7-8AC4-2AFD6A35CE40}"/>
    <cellStyle name="Normal 2 2 4 4 8 3" xfId="11594" xr:uid="{346BA0A1-AE22-4C9D-BDCA-F68E6E6D2258}"/>
    <cellStyle name="Normal 2 2 4 4 8 3 2" xfId="21974" xr:uid="{1F59A14C-F2DF-4B34-BFEE-2FA3B6A69306}"/>
    <cellStyle name="Normal 2 2 4 4 8 4" xfId="16308" xr:uid="{C9490936-9543-4F9B-AF22-D5AD73F04C32}"/>
    <cellStyle name="Normal 2 2 4 4 9" xfId="5088" xr:uid="{492C6885-DC44-4B48-8499-F1090CC0D711}"/>
    <cellStyle name="Normal 2 2 4 4 9 2" xfId="14385" xr:uid="{BE6675D0-FABD-4AB3-B1BD-5D214A7BDEDB}"/>
    <cellStyle name="Normal 2 2 4 5" xfId="740" xr:uid="{00000000-0005-0000-0000-000090040000}"/>
    <cellStyle name="Normal 2 2 4 5 10" xfId="9676" xr:uid="{7B97F55A-82F5-48A1-B2B1-D2BF92C5B64F}"/>
    <cellStyle name="Normal 2 2 4 5 10 2" xfId="20056" xr:uid="{F8D046E5-C5AA-4AD2-B070-1DC81C413E00}"/>
    <cellStyle name="Normal 2 2 4 5 11" xfId="23716" xr:uid="{0951A431-4C8C-4F89-9420-DA73C96B3141}"/>
    <cellStyle name="Normal 2 2 4 5 12" xfId="12557" xr:uid="{A3E7AC24-E3A9-43E8-9E59-4A513FD1FF03}"/>
    <cellStyle name="Normal 2 2 4 5 2" xfId="741" xr:uid="{00000000-0005-0000-0000-000091040000}"/>
    <cellStyle name="Normal 2 2 4 5 2 2" xfId="742" xr:uid="{00000000-0005-0000-0000-000092040000}"/>
    <cellStyle name="Normal 2 2 4 5 2 2 2" xfId="5095" xr:uid="{28570D24-0A6D-4749-B208-79CEBAAD5853}"/>
    <cellStyle name="Normal 2 2 4 5 2 2 2 2" xfId="22827" xr:uid="{3F0B452C-4939-41CA-93D5-5DD1126CB3F3}"/>
    <cellStyle name="Normal 2 2 4 5 2 2 2 3" xfId="27048" xr:uid="{40ECDCAF-293A-4154-9A21-1B16E386C4EF}"/>
    <cellStyle name="Normal 2 2 4 5 2 2 2 4" xfId="14392" xr:uid="{044275AE-12C9-498C-A003-DE8E34E87906}"/>
    <cellStyle name="Normal 2 2 4 5 2 2 3" xfId="6845" xr:uid="{5C17A478-D5DD-465B-8874-B8ED2426D041}"/>
    <cellStyle name="Normal 2 2 4 5 2 2 3 2" xfId="27587" xr:uid="{0D63F2D4-6085-471C-84A3-B300ED17C07C}"/>
    <cellStyle name="Normal 2 2 4 5 2 2 3 3" xfId="27220" xr:uid="{B0C46705-ED62-4E14-84D2-519B282BDCEB}"/>
    <cellStyle name="Normal 2 2 4 5 2 2 3 4" xfId="17225" xr:uid="{5459CE37-F0C5-45CB-96A5-25B619B06C47}"/>
    <cellStyle name="Normal 2 2 4 5 2 2 4" xfId="9678" xr:uid="{F042A46C-D0F9-41D4-B2A4-92CD80D95D32}"/>
    <cellStyle name="Normal 2 2 4 5 2 2 4 2" xfId="29390" xr:uid="{03658FA6-7EE1-4353-BE74-76B87C1AADA6}"/>
    <cellStyle name="Normal 2 2 4 5 2 2 4 3" xfId="20058" xr:uid="{AA542A39-720A-4635-9083-45EE6A0A5CC6}"/>
    <cellStyle name="Normal 2 2 4 5 2 2 5" xfId="24814" xr:uid="{7B2739E9-5973-4F5C-B8B6-6B73C0D1F165}"/>
    <cellStyle name="Normal 2 2 4 5 2 2 6" xfId="13709" xr:uid="{BB7E1BB1-AB4F-42E9-8D62-F17FCEEBCD35}"/>
    <cellStyle name="Normal 2 2 4 5 2 3" xfId="2725" xr:uid="{00000000-0005-0000-0000-0000EE030000}"/>
    <cellStyle name="Normal 2 2 4 5 2 3 2" xfId="5943" xr:uid="{F6D38D51-2623-49A2-8808-D5BB8AFFFF61}"/>
    <cellStyle name="Normal 2 2 4 5 2 3 2 2" xfId="27891" xr:uid="{C21BDB48-8823-42E7-92C5-9B8DB0D560C7}"/>
    <cellStyle name="Normal 2 2 4 5 2 3 2 3" xfId="15396" xr:uid="{D2D9347C-04B5-4346-BDEB-C692AA8CA9FE}"/>
    <cellStyle name="Normal 2 2 4 5 2 3 3" xfId="7849" xr:uid="{0E5FCDA9-E4F7-4688-9D9D-88255B9DD5EA}"/>
    <cellStyle name="Normal 2 2 4 5 2 3 3 2" xfId="18229" xr:uid="{592C8A09-FE5B-4460-B472-67C1E3085872}"/>
    <cellStyle name="Normal 2 2 4 5 2 3 4" xfId="10682" xr:uid="{0AD2B235-01AE-4C19-A4B6-DE626B8E454A}"/>
    <cellStyle name="Normal 2 2 4 5 2 3 4 2" xfId="21062" xr:uid="{C7884267-B29B-4974-A01D-909FDF74F5FF}"/>
    <cellStyle name="Normal 2 2 4 5 2 3 5" xfId="23434" xr:uid="{7FF78EF0-3EB3-4DE3-AF88-1356CDB6B359}"/>
    <cellStyle name="Normal 2 2 4 5 2 3 6" xfId="13157" xr:uid="{928D3D76-F08C-4966-BB9A-B6A8880D2C25}"/>
    <cellStyle name="Normal 2 2 4 5 2 4" xfId="4159" xr:uid="{B1CB9D71-BC6D-4295-8292-81C516C3D8E2}"/>
    <cellStyle name="Normal 2 2 4 5 2 4 2" xfId="8931" xr:uid="{24CA900A-4291-437F-8DED-6E64B2BD93DE}"/>
    <cellStyle name="Normal 2 2 4 5 2 4 2 2" xfId="29028" xr:uid="{8CBEBEA7-7A2E-4712-A5A6-92EFD5340060}"/>
    <cellStyle name="Normal 2 2 4 5 2 4 2 3" xfId="19311" xr:uid="{A48A11BB-1DD6-48D0-8C40-08BE5F1C595A}"/>
    <cellStyle name="Normal 2 2 4 5 2 4 3" xfId="11764" xr:uid="{11E6FCD9-830F-4F75-828E-70B88D2E995E}"/>
    <cellStyle name="Normal 2 2 4 5 2 4 3 2" xfId="22144" xr:uid="{18C0C716-41DF-4A62-A6BD-470B2DC2FC54}"/>
    <cellStyle name="Normal 2 2 4 5 2 4 4" xfId="23250" xr:uid="{A98E546F-C340-48AF-A43B-C807C1E05AE5}"/>
    <cellStyle name="Normal 2 2 4 5 2 4 5" xfId="16478" xr:uid="{831B71F9-BF95-4D3F-94C0-484719694836}"/>
    <cellStyle name="Normal 2 2 4 5 2 5" xfId="5094" xr:uid="{C3E2C19F-B5DD-4E01-9FC4-5993F6DA318B}"/>
    <cellStyle name="Normal 2 2 4 5 2 5 2" xfId="27950" xr:uid="{354E6BC2-73E2-4260-9F97-02018A60A75D}"/>
    <cellStyle name="Normal 2 2 4 5 2 5 3" xfId="14391" xr:uid="{3808A8A3-344F-438D-9BA1-44B18E74A88D}"/>
    <cellStyle name="Normal 2 2 4 5 2 6" xfId="6844" xr:uid="{073BA752-4158-4AD7-89AD-6E1F88147547}"/>
    <cellStyle name="Normal 2 2 4 5 2 6 2" xfId="17224" xr:uid="{C01ACFD6-2AA5-47C1-8013-9A69BB6E227F}"/>
    <cellStyle name="Normal 2 2 4 5 2 7" xfId="9677" xr:uid="{9BFC9367-57A4-4BCF-A13E-1EAB9A6C3750}"/>
    <cellStyle name="Normal 2 2 4 5 2 7 2" xfId="20057" xr:uid="{B015A7D0-F84B-4715-B46E-0B42B8A584F1}"/>
    <cellStyle name="Normal 2 2 4 5 2 8" xfId="23515" xr:uid="{582BBEEB-E589-4F88-A671-E0E3D0B20B5B}"/>
    <cellStyle name="Normal 2 2 4 5 2 9" xfId="12715" xr:uid="{23A72284-53DE-4592-B12C-9935660E9B4E}"/>
    <cellStyle name="Normal 2 2 4 5 3" xfId="743" xr:uid="{00000000-0005-0000-0000-000093040000}"/>
    <cellStyle name="Normal 2 2 4 5 3 2" xfId="4461" xr:uid="{543D7010-EC11-4C5C-8823-CA07FA97EBB6}"/>
    <cellStyle name="Normal 2 2 4 5 3 2 2" xfId="9233" xr:uid="{7946EBE5-C8A6-4AFC-8C75-BE85067E2889}"/>
    <cellStyle name="Normal 2 2 4 5 3 2 2 2" xfId="29224" xr:uid="{F16FFD0B-9C8F-427B-A9D0-CB334C7BBE3E}"/>
    <cellStyle name="Normal 2 2 4 5 3 2 2 3" xfId="19613" xr:uid="{34AB9D2E-E36C-4407-B65D-071BC5B859E2}"/>
    <cellStyle name="Normal 2 2 4 5 3 2 3" xfId="12066" xr:uid="{F638B181-2765-4D51-AF81-82FD5E72D1B3}"/>
    <cellStyle name="Normal 2 2 4 5 3 2 3 2" xfId="22446" xr:uid="{985CFABC-40AE-4CB2-A002-79B451F3F5B4}"/>
    <cellStyle name="Normal 2 2 4 5 3 2 4" xfId="25422" xr:uid="{36EB2C9D-BC28-4930-9B0C-930F3B5E4937}"/>
    <cellStyle name="Normal 2 2 4 5 3 2 5" xfId="16780" xr:uid="{378EFF27-069C-46B2-B917-7EE7243E536F}"/>
    <cellStyle name="Normal 2 2 4 5 3 3" xfId="5096" xr:uid="{5B0E600D-0395-4FA7-A923-CC03DBD41799}"/>
    <cellStyle name="Normal 2 2 4 5 3 3 2" xfId="24759" xr:uid="{7AFC624E-A7DB-4CFC-A0E7-45DF82D9EB1C}"/>
    <cellStyle name="Normal 2 2 4 5 3 3 3" xfId="26845" xr:uid="{04416A7C-E78A-4D80-A1F5-694BE8817E89}"/>
    <cellStyle name="Normal 2 2 4 5 3 3 4" xfId="14393" xr:uid="{78695938-377C-4D3D-89A4-72AE6A0619ED}"/>
    <cellStyle name="Normal 2 2 4 5 3 4" xfId="6846" xr:uid="{DBAE9308-A02F-41C9-9F77-0D2FBCB348CD}"/>
    <cellStyle name="Normal 2 2 4 5 3 4 2" xfId="25703" xr:uid="{02CD26FC-D72B-46A9-8F6F-D52FC0B4806E}"/>
    <cellStyle name="Normal 2 2 4 5 3 4 3" xfId="27986" xr:uid="{1CFA8BB8-A730-464D-86F9-BF569D84CD9B}"/>
    <cellStyle name="Normal 2 2 4 5 3 4 4" xfId="17226" xr:uid="{A3C3C419-C14C-4BC4-AB63-49466C8B3622}"/>
    <cellStyle name="Normal 2 2 4 5 3 5" xfId="9679" xr:uid="{1751C3CC-0E75-4446-BCE1-1D486883D5E6}"/>
    <cellStyle name="Normal 2 2 4 5 3 5 2" xfId="29391" xr:uid="{49D9377F-5AA3-4BEE-A998-76104D0D30A7}"/>
    <cellStyle name="Normal 2 2 4 5 3 5 3" xfId="20059" xr:uid="{B0E31A0F-1173-4255-BCF9-CC90A97B1F69}"/>
    <cellStyle name="Normal 2 2 4 5 3 6" xfId="23276" xr:uid="{2799481D-DDCC-406B-BD0B-987BBCF4D72E}"/>
    <cellStyle name="Normal 2 2 4 5 3 7" xfId="13710" xr:uid="{857D0E4E-899C-4861-BC16-BDE19717E27D}"/>
    <cellStyle name="Normal 2 2 4 5 4" xfId="744" xr:uid="{00000000-0005-0000-0000-000094040000}"/>
    <cellStyle name="Normal 2 2 4 5 4 2" xfId="5097" xr:uid="{7EB87CF0-2C76-4CBC-B6CB-9049E5B4F660}"/>
    <cellStyle name="Normal 2 2 4 5 4 2 2" xfId="25169" xr:uid="{8D1AEB1C-7266-473D-A268-862F58BB468B}"/>
    <cellStyle name="Normal 2 2 4 5 4 2 3" xfId="28702" xr:uid="{09FC95F5-B032-4D86-9861-23E1B2AAB4FE}"/>
    <cellStyle name="Normal 2 2 4 5 4 2 4" xfId="14394" xr:uid="{B85F9BC3-E33B-4029-A728-5A5C01794323}"/>
    <cellStyle name="Normal 2 2 4 5 4 3" xfId="6847" xr:uid="{3DBE0692-25D7-47D1-84E5-78018D02E7FB}"/>
    <cellStyle name="Normal 2 2 4 5 4 3 2" xfId="26914" xr:uid="{CDD2B155-591B-40A3-A0FB-D2C641F48F48}"/>
    <cellStyle name="Normal 2 2 4 5 4 3 3" xfId="17227" xr:uid="{CF9DB049-2E4F-4FB7-8079-18014F18DA3D}"/>
    <cellStyle name="Normal 2 2 4 5 4 4" xfId="9680" xr:uid="{9FB6C89D-5A91-4333-B754-32C018CC61CB}"/>
    <cellStyle name="Normal 2 2 4 5 4 4 2" xfId="20060" xr:uid="{A49A9189-74E2-42E8-AB4E-E0A6EA5B4F59}"/>
    <cellStyle name="Normal 2 2 4 5 4 5" xfId="25297" xr:uid="{3BEF782F-789F-43ED-B5D0-E737472780A8}"/>
    <cellStyle name="Normal 2 2 4 5 4 6" xfId="13413" xr:uid="{D770B22A-6255-463E-A8D4-F5BD124F57B7}"/>
    <cellStyle name="Normal 2 2 4 5 5" xfId="2512" xr:uid="{00000000-0005-0000-0000-0000F1030000}"/>
    <cellStyle name="Normal 2 2 4 5 5 2" xfId="5790" xr:uid="{61229B4B-7D35-441F-9C05-74043052A51A}"/>
    <cellStyle name="Normal 2 2 4 5 5 2 2" xfId="26901" xr:uid="{AB113FE4-F214-4508-B776-1E5A01F008CF}"/>
    <cellStyle name="Normal 2 2 4 5 5 2 3" xfId="15184" xr:uid="{C63419A0-6CF0-45AE-B6CA-A8578A0CB174}"/>
    <cellStyle name="Normal 2 2 4 5 5 3" xfId="7637" xr:uid="{E39053B9-93D2-44E9-A498-C40D0CF96456}"/>
    <cellStyle name="Normal 2 2 4 5 5 3 2" xfId="18017" xr:uid="{1ED545CA-255A-4438-8465-B120DDBB1034}"/>
    <cellStyle name="Normal 2 2 4 5 5 4" xfId="10470" xr:uid="{A8E0CB94-435A-412C-AF33-2EC7A9517F51}"/>
    <cellStyle name="Normal 2 2 4 5 5 4 2" xfId="20850" xr:uid="{9F14E22E-44B6-4D2B-A0FC-A873ECC1D32D}"/>
    <cellStyle name="Normal 2 2 4 5 5 5" xfId="22735" xr:uid="{494A08E6-C05E-47AB-B77E-5A9E143FB3F9}"/>
    <cellStyle name="Normal 2 2 4 5 5 6" xfId="12900" xr:uid="{6812ADF2-3DA3-4AB6-B7CB-FB1116E3258B}"/>
    <cellStyle name="Normal 2 2 4 5 6" xfId="2323" xr:uid="{00000000-0005-0000-0000-0000EB030000}"/>
    <cellStyle name="Normal 2 2 4 5 6 2" xfId="7450" xr:uid="{F41C4F13-5347-4957-9A27-118AF936526E}"/>
    <cellStyle name="Normal 2 2 4 5 6 2 2" xfId="28373" xr:uid="{273C0756-2776-4BA1-959B-4C4F49D88BF9}"/>
    <cellStyle name="Normal 2 2 4 5 6 2 3" xfId="17830" xr:uid="{90CB542C-D474-473F-A9E1-74BA300B9FCB}"/>
    <cellStyle name="Normal 2 2 4 5 6 3" xfId="10283" xr:uid="{E33EA191-46E5-476C-8E41-FE5C7F3751EE}"/>
    <cellStyle name="Normal 2 2 4 5 6 3 2" xfId="20663" xr:uid="{809E6F6C-1E7F-42AB-9E97-32FCE6D8504F}"/>
    <cellStyle name="Normal 2 2 4 5 6 4" xfId="24175" xr:uid="{CA1C02D9-C18B-435F-9838-57D8C1FCB386}"/>
    <cellStyle name="Normal 2 2 4 5 6 5" xfId="14997" xr:uid="{15C86A47-CAD9-4DF2-894C-75F8E206E539}"/>
    <cellStyle name="Normal 2 2 4 5 7" xfId="3930" xr:uid="{92C6F550-D67D-4D22-B4F4-71D3B594C79A}"/>
    <cellStyle name="Normal 2 2 4 5 7 2" xfId="8762" xr:uid="{F5E22FFD-B196-431C-BB9C-3E3F3A5ED9C4}"/>
    <cellStyle name="Normal 2 2 4 5 7 2 2" xfId="19142" xr:uid="{1A0B5E1F-9C62-46C2-AC7E-A68903DE8D29}"/>
    <cellStyle name="Normal 2 2 4 5 7 3" xfId="11595" xr:uid="{C8932BFE-8894-4946-9B20-BA1522CD46DA}"/>
    <cellStyle name="Normal 2 2 4 5 7 3 2" xfId="21975" xr:uid="{37AA7A53-86F3-43A6-85AE-B014BFE186E5}"/>
    <cellStyle name="Normal 2 2 4 5 7 4" xfId="28524" xr:uid="{51A23BEE-B27A-4184-A621-0A37B2EBE4D2}"/>
    <cellStyle name="Normal 2 2 4 5 7 5" xfId="16309" xr:uid="{19324787-BDE0-43D5-A9BC-938202896513}"/>
    <cellStyle name="Normal 2 2 4 5 8" xfId="5093" xr:uid="{E495AB42-427E-401E-938A-EA0A6B689707}"/>
    <cellStyle name="Normal 2 2 4 5 8 2" xfId="14390" xr:uid="{E71EFFA8-FE06-4932-8A74-650685A0237C}"/>
    <cellStyle name="Normal 2 2 4 5 9" xfId="6843" xr:uid="{EF6F5DF1-233C-43E7-8B22-AE589CEA1C77}"/>
    <cellStyle name="Normal 2 2 4 5 9 2" xfId="17223" xr:uid="{9665B699-C701-4FD8-A7AF-CFE727F32265}"/>
    <cellStyle name="Normal 2 2 4 6" xfId="745" xr:uid="{00000000-0005-0000-0000-000095040000}"/>
    <cellStyle name="Normal 2 2 4 6 10" xfId="9681" xr:uid="{408595D7-41CC-42B1-A421-11E52BBA95A2}"/>
    <cellStyle name="Normal 2 2 4 6 10 2" xfId="20061" xr:uid="{1F6FFD65-21B2-4ACC-BD36-251E90851B36}"/>
    <cellStyle name="Normal 2 2 4 6 11" xfId="24515" xr:uid="{CB15B39F-AAF7-4C08-91FD-C1E8B4B1E228}"/>
    <cellStyle name="Normal 2 2 4 6 12" xfId="12558" xr:uid="{84174D08-5A5E-4135-99CB-28BAF4EDF7AB}"/>
    <cellStyle name="Normal 2 2 4 6 2" xfId="746" xr:uid="{00000000-0005-0000-0000-000096040000}"/>
    <cellStyle name="Normal 2 2 4 6 2 2" xfId="747" xr:uid="{00000000-0005-0000-0000-000097040000}"/>
    <cellStyle name="Normal 2 2 4 6 2 2 2" xfId="5100" xr:uid="{65E64113-2928-481F-BA28-D79E0828D443}"/>
    <cellStyle name="Normal 2 2 4 6 2 2 2 2" xfId="24767" xr:uid="{E979248C-F30D-44A0-A701-C30CB53BFF2E}"/>
    <cellStyle name="Normal 2 2 4 6 2 2 2 3" xfId="27788" xr:uid="{1D847D1A-DDC9-458B-A302-6CBC445D8C64}"/>
    <cellStyle name="Normal 2 2 4 6 2 2 2 4" xfId="14397" xr:uid="{0D728C46-3C6A-4464-9C82-F07151C98568}"/>
    <cellStyle name="Normal 2 2 4 6 2 2 3" xfId="6850" xr:uid="{0B664914-040C-4665-956D-86BF111E755C}"/>
    <cellStyle name="Normal 2 2 4 6 2 2 3 2" xfId="27589" xr:uid="{6A89B77E-4289-4DA1-944E-CB57D2DAA56D}"/>
    <cellStyle name="Normal 2 2 4 6 2 2 3 3" xfId="26265" xr:uid="{EC9512CA-C58B-4D06-99AC-3C5FD4248845}"/>
    <cellStyle name="Normal 2 2 4 6 2 2 3 4" xfId="17230" xr:uid="{B2A6C6E6-82B8-4283-9B95-5C54C6FF9011}"/>
    <cellStyle name="Normal 2 2 4 6 2 2 4" xfId="9683" xr:uid="{ECF8B02D-BFC9-4E55-948F-51C97DFF27FF}"/>
    <cellStyle name="Normal 2 2 4 6 2 2 4 2" xfId="29392" xr:uid="{88881E2F-0548-4190-8AF6-A4882BDCE985}"/>
    <cellStyle name="Normal 2 2 4 6 2 2 4 3" xfId="20063" xr:uid="{B31E253D-8024-4A47-AFDB-25E18C2B9E79}"/>
    <cellStyle name="Normal 2 2 4 6 2 2 5" xfId="24900" xr:uid="{3B3188CC-9711-4848-B304-6AC79D714848}"/>
    <cellStyle name="Normal 2 2 4 6 2 2 6" xfId="13711" xr:uid="{19CF3CF2-897B-40BC-9648-B06F6E9BB3B7}"/>
    <cellStyle name="Normal 2 2 4 6 2 3" xfId="2726" xr:uid="{00000000-0005-0000-0000-0000F5030000}"/>
    <cellStyle name="Normal 2 2 4 6 2 3 2" xfId="5944" xr:uid="{097181E5-E9EF-4068-A7B0-C2E9A0CE2964}"/>
    <cellStyle name="Normal 2 2 4 6 2 3 2 2" xfId="25921" xr:uid="{33E1FBD7-6340-4522-A1AA-5C3BA1F6A282}"/>
    <cellStyle name="Normal 2 2 4 6 2 3 2 3" xfId="15397" xr:uid="{DBB5A473-A32C-402B-B3B4-21588613500B}"/>
    <cellStyle name="Normal 2 2 4 6 2 3 3" xfId="7850" xr:uid="{9C6DD874-62BE-43DA-90E7-F209C302BF99}"/>
    <cellStyle name="Normal 2 2 4 6 2 3 3 2" xfId="18230" xr:uid="{639DEB33-012B-46D6-8F0F-91E06600082D}"/>
    <cellStyle name="Normal 2 2 4 6 2 3 4" xfId="10683" xr:uid="{E1C6315D-D5CA-4D48-B7FC-14D7D3071883}"/>
    <cellStyle name="Normal 2 2 4 6 2 3 4 2" xfId="21063" xr:uid="{D5C3D8F6-159B-4B67-8E32-3A911C78227A}"/>
    <cellStyle name="Normal 2 2 4 6 2 3 5" xfId="23799" xr:uid="{FA297568-3CB1-411A-AC70-981E9323BBE1}"/>
    <cellStyle name="Normal 2 2 4 6 2 3 6" xfId="13158" xr:uid="{24E3AC71-5FC0-4017-AF6F-8D84BF9CF3A7}"/>
    <cellStyle name="Normal 2 2 4 6 2 4" xfId="4160" xr:uid="{03476FED-558C-4760-B4EB-47358C077E06}"/>
    <cellStyle name="Normal 2 2 4 6 2 4 2" xfId="8932" xr:uid="{6A46078A-F71C-4CA8-8D27-B8BA2ACF1924}"/>
    <cellStyle name="Normal 2 2 4 6 2 4 2 2" xfId="29029" xr:uid="{970C6B59-BE74-4C8C-AE0B-C6EBFC61C049}"/>
    <cellStyle name="Normal 2 2 4 6 2 4 2 3" xfId="19312" xr:uid="{402AEF9B-3CED-4965-897A-F23E5F30F708}"/>
    <cellStyle name="Normal 2 2 4 6 2 4 3" xfId="11765" xr:uid="{DDF0B2F5-943A-4FA8-AAE5-0E74BDEE1E97}"/>
    <cellStyle name="Normal 2 2 4 6 2 4 3 2" xfId="22145" xr:uid="{7496990B-87AF-4E35-B2B5-7886D0C741E7}"/>
    <cellStyle name="Normal 2 2 4 6 2 4 4" xfId="24040" xr:uid="{11263EB5-1908-4096-94F6-39CED5DCE089}"/>
    <cellStyle name="Normal 2 2 4 6 2 4 5" xfId="16479" xr:uid="{763711D8-4B1F-48E5-8D67-CFB6C4EF2B1A}"/>
    <cellStyle name="Normal 2 2 4 6 2 5" xfId="5099" xr:uid="{5B0DE48B-48A5-4772-851F-D348BCBE3BC1}"/>
    <cellStyle name="Normal 2 2 4 6 2 5 2" xfId="27307" xr:uid="{C233E342-3D47-450D-A863-7E068B132F55}"/>
    <cellStyle name="Normal 2 2 4 6 2 5 3" xfId="14396" xr:uid="{DE79CD2B-93A7-4E8F-A966-F54B37EC6E8A}"/>
    <cellStyle name="Normal 2 2 4 6 2 6" xfId="6849" xr:uid="{650B39C0-4DC4-488C-B526-156F8448FE1F}"/>
    <cellStyle name="Normal 2 2 4 6 2 6 2" xfId="17229" xr:uid="{9E3FA734-3C77-41FD-BC5E-8E9D32E8977C}"/>
    <cellStyle name="Normal 2 2 4 6 2 7" xfId="9682" xr:uid="{750A2031-CD1B-490F-8E57-185A083316C3}"/>
    <cellStyle name="Normal 2 2 4 6 2 7 2" xfId="20062" xr:uid="{5CA5386B-9504-433E-91B6-CD51CEFBCFA7}"/>
    <cellStyle name="Normal 2 2 4 6 2 8" xfId="25195" xr:uid="{D47530D6-7C98-4AEE-A645-55465B1523EE}"/>
    <cellStyle name="Normal 2 2 4 6 2 9" xfId="12716" xr:uid="{0C09109B-2439-474B-A7A8-61D74E5FE4F9}"/>
    <cellStyle name="Normal 2 2 4 6 3" xfId="748" xr:uid="{00000000-0005-0000-0000-000098040000}"/>
    <cellStyle name="Normal 2 2 4 6 3 2" xfId="4462" xr:uid="{7330F69A-9662-402D-84C8-CE37C86C70B6}"/>
    <cellStyle name="Normal 2 2 4 6 3 2 2" xfId="9234" xr:uid="{F66737E9-F7B4-415B-AAFF-680329B87C7D}"/>
    <cellStyle name="Normal 2 2 4 6 3 2 2 2" xfId="29225" xr:uid="{25CC22C7-AD63-407B-917E-350BC90BCFCC}"/>
    <cellStyle name="Normal 2 2 4 6 3 2 2 3" xfId="19614" xr:uid="{7D092387-7A31-4587-93AD-E53A488CE09F}"/>
    <cellStyle name="Normal 2 2 4 6 3 2 3" xfId="12067" xr:uid="{F25645DE-D19B-4823-A2C9-21182D451357}"/>
    <cellStyle name="Normal 2 2 4 6 3 2 3 2" xfId="22447" xr:uid="{DE7A291A-C6FA-49E4-A648-15B5868CA022}"/>
    <cellStyle name="Normal 2 2 4 6 3 2 4" xfId="25628" xr:uid="{961A35DF-A680-458F-BDFC-15EA7762F7C6}"/>
    <cellStyle name="Normal 2 2 4 6 3 2 5" xfId="16781" xr:uid="{45304DF5-304B-40CE-8DD6-527F6694A510}"/>
    <cellStyle name="Normal 2 2 4 6 3 3" xfId="5101" xr:uid="{E152507B-B35A-48CB-BE11-9449DAD2C94A}"/>
    <cellStyle name="Normal 2 2 4 6 3 3 2" xfId="26786" xr:uid="{6ACD856D-043C-4264-863E-20ED6A935079}"/>
    <cellStyle name="Normal 2 2 4 6 3 3 3" xfId="28605" xr:uid="{CA3D05CE-942F-439B-9CF4-61BD721E077E}"/>
    <cellStyle name="Normal 2 2 4 6 3 3 4" xfId="14398" xr:uid="{DA712E4B-0D62-4FAB-BC0F-DD6102EBE473}"/>
    <cellStyle name="Normal 2 2 4 6 3 4" xfId="6851" xr:uid="{96C93305-6539-4C43-96C2-490DD1F7C22A}"/>
    <cellStyle name="Normal 2 2 4 6 3 4 2" xfId="26749" xr:uid="{364AD7D8-C916-4CA7-AEF0-0AEA75DC43B4}"/>
    <cellStyle name="Normal 2 2 4 6 3 4 3" xfId="26455" xr:uid="{2092BBCB-E2F2-4FEF-9B78-6423CD5EF474}"/>
    <cellStyle name="Normal 2 2 4 6 3 4 4" xfId="17231" xr:uid="{CEB8FDED-9EE5-49A8-92B0-E51BA542DA1A}"/>
    <cellStyle name="Normal 2 2 4 6 3 5" xfId="9684" xr:uid="{B907490F-0F92-4428-AF5C-CC9B08CE2475}"/>
    <cellStyle name="Normal 2 2 4 6 3 5 2" xfId="29393" xr:uid="{467430A6-D7E5-446B-968E-BBF14BBD1DC5}"/>
    <cellStyle name="Normal 2 2 4 6 3 5 3" xfId="20064" xr:uid="{37F73F47-AB18-498A-819F-4C4909409898}"/>
    <cellStyle name="Normal 2 2 4 6 3 6" xfId="23947" xr:uid="{4ED4925B-2F87-4160-AB4C-8081076A4EFF}"/>
    <cellStyle name="Normal 2 2 4 6 3 7" xfId="13712" xr:uid="{5C44CE8F-0823-40A9-944C-F0638CEADC5A}"/>
    <cellStyle name="Normal 2 2 4 6 4" xfId="749" xr:uid="{00000000-0005-0000-0000-000099040000}"/>
    <cellStyle name="Normal 2 2 4 6 4 2" xfId="5102" xr:uid="{CB0DDAC2-3BDC-4EBC-826D-3D10D9F4216E}"/>
    <cellStyle name="Normal 2 2 4 6 4 2 2" xfId="23258" xr:uid="{A37EABCB-3C05-4388-B83B-6F7F0B1D503D}"/>
    <cellStyle name="Normal 2 2 4 6 4 2 3" xfId="27397" xr:uid="{706743A4-1EA8-4D2D-A03F-A7D92C4AF5D7}"/>
    <cellStyle name="Normal 2 2 4 6 4 2 4" xfId="14399" xr:uid="{0A8DEE1E-2232-4BB7-816A-E83C3A045AC9}"/>
    <cellStyle name="Normal 2 2 4 6 4 3" xfId="6852" xr:uid="{B5DFA1EF-242D-49FA-913E-D8FFA076E054}"/>
    <cellStyle name="Normal 2 2 4 6 4 3 2" xfId="27120" xr:uid="{A4D89A8C-4198-4AAB-9EEE-F4B4DE912F96}"/>
    <cellStyle name="Normal 2 2 4 6 4 3 3" xfId="17232" xr:uid="{0A98C1B7-B01A-4358-89A1-5B9E85B29CC6}"/>
    <cellStyle name="Normal 2 2 4 6 4 4" xfId="9685" xr:uid="{E5525FD3-D61F-4547-A6E1-6E33C8E543F0}"/>
    <cellStyle name="Normal 2 2 4 6 4 4 2" xfId="20065" xr:uid="{04AB415C-7312-4AD5-97CC-F7293E8F944B}"/>
    <cellStyle name="Normal 2 2 4 6 4 5" xfId="23321" xr:uid="{8246FBCD-0BAF-41D1-92FD-9938F93EC46A}"/>
    <cellStyle name="Normal 2 2 4 6 4 6" xfId="13414" xr:uid="{4CACB45E-42BB-480A-8E48-8F7400E53665}"/>
    <cellStyle name="Normal 2 2 4 6 5" xfId="2575" xr:uid="{00000000-0005-0000-0000-0000F8030000}"/>
    <cellStyle name="Normal 2 2 4 6 5 2" xfId="5840" xr:uid="{D55F8470-9350-4F88-81CE-34F8E67365BC}"/>
    <cellStyle name="Normal 2 2 4 6 5 2 2" xfId="27905" xr:uid="{CD0810B1-AF7E-4A50-89DB-B411BEB470A4}"/>
    <cellStyle name="Normal 2 2 4 6 5 2 3" xfId="15247" xr:uid="{6E0253C7-F98E-4082-8F5A-D233E96C0250}"/>
    <cellStyle name="Normal 2 2 4 6 5 3" xfId="7700" xr:uid="{A9121AD8-9572-486C-ABD9-3BE1DA4E1649}"/>
    <cellStyle name="Normal 2 2 4 6 5 3 2" xfId="18080" xr:uid="{171B1402-D0A5-4AE5-B492-E52ECE4AF0E1}"/>
    <cellStyle name="Normal 2 2 4 6 5 4" xfId="10533" xr:uid="{938E4951-2C90-4BBF-B998-927A9BEA4420}"/>
    <cellStyle name="Normal 2 2 4 6 5 4 2" xfId="20913" xr:uid="{AD8DB3CC-8555-4B5B-B0A9-45C6797B4CED}"/>
    <cellStyle name="Normal 2 2 4 6 5 5" xfId="25385" xr:uid="{AC43E61B-4C90-4F5B-82B0-896CBC252D0C}"/>
    <cellStyle name="Normal 2 2 4 6 5 6" xfId="12963" xr:uid="{CFBB2030-7CEA-4E30-8F61-C5FFD0B0D402}"/>
    <cellStyle name="Normal 2 2 4 6 6" xfId="2324" xr:uid="{00000000-0005-0000-0000-0000F2030000}"/>
    <cellStyle name="Normal 2 2 4 6 6 2" xfId="7451" xr:uid="{ABE5D2F9-96EB-45E4-A55C-169970B161FA}"/>
    <cellStyle name="Normal 2 2 4 6 6 2 2" xfId="28385" xr:uid="{9315E1BC-311A-4EF1-BCA4-B5609EB70199}"/>
    <cellStyle name="Normal 2 2 4 6 6 2 3" xfId="17831" xr:uid="{7B1AE74E-8CC0-4110-8D46-82545F55D897}"/>
    <cellStyle name="Normal 2 2 4 6 6 3" xfId="10284" xr:uid="{C18AD641-BFF8-49C0-91EB-9BD0A2E611B2}"/>
    <cellStyle name="Normal 2 2 4 6 6 3 2" xfId="20664" xr:uid="{9645759D-6B02-4C27-B4E3-7151ADFD3856}"/>
    <cellStyle name="Normal 2 2 4 6 6 4" xfId="23908" xr:uid="{726C56AC-C7AD-4BB8-94D0-7C28A14E31C1}"/>
    <cellStyle name="Normal 2 2 4 6 6 5" xfId="14998" xr:uid="{0576DE7E-BB35-4999-BF7F-F6F4FD5AD241}"/>
    <cellStyle name="Normal 2 2 4 6 7" xfId="3931" xr:uid="{0253A996-D2CD-4E24-B041-2E924C7EE5D0}"/>
    <cellStyle name="Normal 2 2 4 6 7 2" xfId="8763" xr:uid="{79901FCA-833D-4A54-A8C2-616BBA1A916D}"/>
    <cellStyle name="Normal 2 2 4 6 7 2 2" xfId="19143" xr:uid="{7A5BCC12-6465-4CF0-820E-1300D5C2642E}"/>
    <cellStyle name="Normal 2 2 4 6 7 3" xfId="11596" xr:uid="{B37C41D0-DA10-479B-896A-EAC3E6365F6A}"/>
    <cellStyle name="Normal 2 2 4 6 7 3 2" xfId="21976" xr:uid="{34BF8363-34E8-4710-919C-B5437A143794}"/>
    <cellStyle name="Normal 2 2 4 6 7 4" xfId="27568" xr:uid="{680FC575-4081-4D11-A822-875D2B12E9FE}"/>
    <cellStyle name="Normal 2 2 4 6 7 5" xfId="16310" xr:uid="{E949FF74-B171-4799-B296-50C791561D41}"/>
    <cellStyle name="Normal 2 2 4 6 8" xfId="5098" xr:uid="{936B60CE-480B-492E-B494-E803B02EA797}"/>
    <cellStyle name="Normal 2 2 4 6 8 2" xfId="14395" xr:uid="{9C8D84A7-D29E-4AF2-A394-686938E6A0F1}"/>
    <cellStyle name="Normal 2 2 4 6 9" xfId="6848" xr:uid="{BA243AF1-8DCD-4A81-B9F9-E559A354E78C}"/>
    <cellStyle name="Normal 2 2 4 6 9 2" xfId="17228" xr:uid="{8FB6BE78-4246-48EC-8844-40F41EE1961D}"/>
    <cellStyle name="Normal 2 2 4 7" xfId="750" xr:uid="{00000000-0005-0000-0000-00009A040000}"/>
    <cellStyle name="Normal 2 2 4 7 10" xfId="12559" xr:uid="{A84CC9C2-4F32-46FF-9BD2-C66250EB10AB}"/>
    <cellStyle name="Normal 2 2 4 7 2" xfId="751" xr:uid="{00000000-0005-0000-0000-00009B040000}"/>
    <cellStyle name="Normal 2 2 4 7 2 2" xfId="2900" xr:uid="{00000000-0005-0000-0000-0000FB030000}"/>
    <cellStyle name="Normal 2 2 4 7 2 2 2" xfId="6086" xr:uid="{D1672633-0CE3-4AB2-A8FB-213FF68619D0}"/>
    <cellStyle name="Normal 2 2 4 7 2 2 2 2" xfId="28556" xr:uid="{1C959889-FC8B-40DE-87FE-7ED0C4F8199F}"/>
    <cellStyle name="Normal 2 2 4 7 2 2 2 3" xfId="25907" xr:uid="{8F001275-F335-426A-9D11-0BBF99DBB86A}"/>
    <cellStyle name="Normal 2 2 4 7 2 2 2 4" xfId="15564" xr:uid="{11654B7D-CF22-487E-8E64-0975FA9828A7}"/>
    <cellStyle name="Normal 2 2 4 7 2 2 3" xfId="8017" xr:uid="{57DD36D5-239A-471A-9BDF-6CC9F7686FDD}"/>
    <cellStyle name="Normal 2 2 4 7 2 2 3 2" xfId="28021" xr:uid="{8BBA0471-8E5E-4401-9D22-993FEB5F0484}"/>
    <cellStyle name="Normal 2 2 4 7 2 2 3 3" xfId="18397" xr:uid="{3DD4EEF6-6F14-4ABE-A655-83DBE3966C3E}"/>
    <cellStyle name="Normal 2 2 4 7 2 2 4" xfId="10850" xr:uid="{99237510-E4FF-4E57-97D3-E22A69F1C28A}"/>
    <cellStyle name="Normal 2 2 4 7 2 2 4 2" xfId="21230" xr:uid="{A9BE7BEC-33A2-4079-9BCD-3155E9C924BF}"/>
    <cellStyle name="Normal 2 2 4 7 2 2 5" xfId="24189" xr:uid="{40880786-28E2-462C-9CA3-3461A9983DB4}"/>
    <cellStyle name="Normal 2 2 4 7 2 2 6" xfId="13415" xr:uid="{040DB001-46ED-4B9D-8CF8-263D3E06FB8D}"/>
    <cellStyle name="Normal 2 2 4 7 2 3" xfId="5104" xr:uid="{D98481B5-F162-4968-90DE-896C1D2C6025}"/>
    <cellStyle name="Normal 2 2 4 7 2 3 2" xfId="24033" xr:uid="{DF5802CA-525D-42F7-B9C3-76DCA748B93A}"/>
    <cellStyle name="Normal 2 2 4 7 2 3 3" xfId="27985" xr:uid="{5100A763-53F0-49D1-8206-EE3B8D33A67D}"/>
    <cellStyle name="Normal 2 2 4 7 2 3 4" xfId="14401" xr:uid="{3B12B2D5-3771-43FB-A972-AAB3FD3F98C8}"/>
    <cellStyle name="Normal 2 2 4 7 2 4" xfId="6854" xr:uid="{0549BF0E-63BE-483D-A9FB-AB3A68DEAA03}"/>
    <cellStyle name="Normal 2 2 4 7 2 4 2" xfId="27448" xr:uid="{AAD5E344-5403-489D-A80B-AF9E9410FA21}"/>
    <cellStyle name="Normal 2 2 4 7 2 4 3" xfId="27003" xr:uid="{EDE1D26F-F4E3-4F0A-BF3A-52D293CDBC9A}"/>
    <cellStyle name="Normal 2 2 4 7 2 4 4" xfId="17234" xr:uid="{FF016738-F27F-417C-9A78-EE27EFA00488}"/>
    <cellStyle name="Normal 2 2 4 7 2 5" xfId="9687" xr:uid="{32686D98-33B7-44AC-A821-CBA9D2EC8E01}"/>
    <cellStyle name="Normal 2 2 4 7 2 5 2" xfId="29394" xr:uid="{219DDE4D-DA0C-4DBC-9B95-FB5CABE03346}"/>
    <cellStyle name="Normal 2 2 4 7 2 5 3" xfId="20067" xr:uid="{8D6D179A-7B7C-4245-8DB9-466670454DA9}"/>
    <cellStyle name="Normal 2 2 4 7 2 6" xfId="24969" xr:uid="{993EE3C4-9623-472B-9DED-747B919991F0}"/>
    <cellStyle name="Normal 2 2 4 7 2 7" xfId="12717" xr:uid="{0ACD6325-E9C2-4870-A3E4-0E7A76B61CA1}"/>
    <cellStyle name="Normal 2 2 4 7 3" xfId="752" xr:uid="{00000000-0005-0000-0000-00009C040000}"/>
    <cellStyle name="Normal 2 2 4 7 3 2" xfId="5105" xr:uid="{6DFF040E-53E1-4A1F-8A2D-959BB37C925D}"/>
    <cellStyle name="Normal 2 2 4 7 3 2 2" xfId="26351" xr:uid="{84FE70B8-6F80-491C-810F-162E111B6F84}"/>
    <cellStyle name="Normal 2 2 4 7 3 2 3" xfId="27427" xr:uid="{8D815429-2118-436E-97A4-6696CCB56EBD}"/>
    <cellStyle name="Normal 2 2 4 7 3 2 4" xfId="14402" xr:uid="{46FAE356-2463-45C2-9F99-83C39A793B2C}"/>
    <cellStyle name="Normal 2 2 4 7 3 3" xfId="6855" xr:uid="{0104E5D0-EAD1-494C-8920-B169FB26914C}"/>
    <cellStyle name="Normal 2 2 4 7 3 3 2" xfId="28192" xr:uid="{3B2F3915-BA7C-4299-9E7C-AD048CB937BF}"/>
    <cellStyle name="Normal 2 2 4 7 3 3 3" xfId="27546" xr:uid="{84180369-05F0-4732-BF96-E7CD61F19DBF}"/>
    <cellStyle name="Normal 2 2 4 7 3 3 4" xfId="17235" xr:uid="{8C3EA7D5-E4C3-4EDA-B41A-C9B21AC8D6C7}"/>
    <cellStyle name="Normal 2 2 4 7 3 4" xfId="9688" xr:uid="{E81C82B7-49CF-418D-B5C5-654A059558DA}"/>
    <cellStyle name="Normal 2 2 4 7 3 4 2" xfId="29395" xr:uid="{E8F08881-EDF5-4928-807A-49C24B182F27}"/>
    <cellStyle name="Normal 2 2 4 7 3 4 3" xfId="20068" xr:uid="{4F83EB01-C14C-4467-B242-A37FE080BB95}"/>
    <cellStyle name="Normal 2 2 4 7 3 5" xfId="22736" xr:uid="{BC95FB77-84E7-4FB9-A22D-855689978816}"/>
    <cellStyle name="Normal 2 2 4 7 3 6" xfId="13159" xr:uid="{EE48FD3A-1578-401E-AB50-98362CF46FCB}"/>
    <cellStyle name="Normal 2 2 4 7 4" xfId="2325" xr:uid="{00000000-0005-0000-0000-0000F9030000}"/>
    <cellStyle name="Normal 2 2 4 7 4 2" xfId="7452" xr:uid="{8E9AB872-5246-43FE-8812-B115D7DEFFA9}"/>
    <cellStyle name="Normal 2 2 4 7 4 2 2" xfId="26378" xr:uid="{F2632576-B911-4F69-AB59-34812F4BAA8C}"/>
    <cellStyle name="Normal 2 2 4 7 4 2 3" xfId="17832" xr:uid="{A38E2EDF-F0E9-4CBD-874D-0A76FC2AD407}"/>
    <cellStyle name="Normal 2 2 4 7 4 3" xfId="10285" xr:uid="{D29B55B2-216A-4C7A-AEE1-F71C550B6FB5}"/>
    <cellStyle name="Normal 2 2 4 7 4 3 2" xfId="20665" xr:uid="{D21C6EAF-4364-4EAB-909B-E7E99C6B2204}"/>
    <cellStyle name="Normal 2 2 4 7 4 4" xfId="24483" xr:uid="{E4B9A227-3D1F-4501-A43D-61031628010D}"/>
    <cellStyle name="Normal 2 2 4 7 4 5" xfId="14999" xr:uid="{7FCD3262-D20A-4297-8866-420DDA1C7A3D}"/>
    <cellStyle name="Normal 2 2 4 7 5" xfId="3932" xr:uid="{6EC19484-4BD6-4EB8-AE32-A39D25AD16FE}"/>
    <cellStyle name="Normal 2 2 4 7 5 2" xfId="8764" xr:uid="{73754C41-612A-41E8-901E-AB6FE2BAD6E8}"/>
    <cellStyle name="Normal 2 2 4 7 5 2 2" xfId="28978" xr:uid="{5E864213-EB0E-43D1-8F38-0874B8514DC9}"/>
    <cellStyle name="Normal 2 2 4 7 5 2 3" xfId="19144" xr:uid="{0803944F-164E-4F60-86C8-BC780592A3B2}"/>
    <cellStyle name="Normal 2 2 4 7 5 3" xfId="11597" xr:uid="{4BF4557A-146A-4BA6-A272-B8239517D366}"/>
    <cellStyle name="Normal 2 2 4 7 5 3 2" xfId="21977" xr:uid="{D6CE5784-B309-46E9-A25F-6CC6D18AF4D3}"/>
    <cellStyle name="Normal 2 2 4 7 5 4" xfId="24985" xr:uid="{5C974657-1934-4805-A930-68EAF4AC1099}"/>
    <cellStyle name="Normal 2 2 4 7 5 5" xfId="16311" xr:uid="{CFD910A6-E944-44FE-8E2F-5EA777801BBF}"/>
    <cellStyle name="Normal 2 2 4 7 6" xfId="5103" xr:uid="{1932CE5B-C50B-4EFF-B7CB-A9E5A022477B}"/>
    <cellStyle name="Normal 2 2 4 7 6 2" xfId="25952" xr:uid="{CFF717FA-05AD-46D8-850B-8D2E58D40A8C}"/>
    <cellStyle name="Normal 2 2 4 7 6 3" xfId="26674" xr:uid="{E111098F-AFA7-4CCE-962C-37AF717C404E}"/>
    <cellStyle name="Normal 2 2 4 7 6 4" xfId="14400" xr:uid="{4822C81E-E503-4DF6-BFA4-3B9CB28E8070}"/>
    <cellStyle name="Normal 2 2 4 7 7" xfId="6853" xr:uid="{32ECFB42-B472-461E-8E4D-3BD3B487A936}"/>
    <cellStyle name="Normal 2 2 4 7 7 2" xfId="28248" xr:uid="{5AA28F78-518E-4557-8FBE-A496E111D902}"/>
    <cellStyle name="Normal 2 2 4 7 7 3" xfId="17233" xr:uid="{C6000307-F52C-4BEB-8329-8F3EDA3EC909}"/>
    <cellStyle name="Normal 2 2 4 7 8" xfId="9686" xr:uid="{97413759-2B48-47AD-8755-4FCAB4A43997}"/>
    <cellStyle name="Normal 2 2 4 7 8 2" xfId="20066" xr:uid="{0B0C9FF6-EA2E-49C2-9A07-C6CE92A892D8}"/>
    <cellStyle name="Normal 2 2 4 7 9" xfId="23329" xr:uid="{7DDB72A9-D38E-4403-BED6-3B8168EA25EF}"/>
    <cellStyle name="Normal 2 2 4 8" xfId="753" xr:uid="{00000000-0005-0000-0000-00009D040000}"/>
    <cellStyle name="Normal 2 2 4 8 10" xfId="12560" xr:uid="{32CA0D4E-5782-4605-83FA-ACC72F4C4BB5}"/>
    <cellStyle name="Normal 2 2 4 8 2" xfId="754" xr:uid="{00000000-0005-0000-0000-00009E040000}"/>
    <cellStyle name="Normal 2 2 4 8 2 2" xfId="2901" xr:uid="{00000000-0005-0000-0000-0000FF030000}"/>
    <cellStyle name="Normal 2 2 4 8 2 2 2" xfId="6087" xr:uid="{81B93BA7-0481-43DF-A36F-5CE48CEFE222}"/>
    <cellStyle name="Normal 2 2 4 8 2 2 2 2" xfId="28697" xr:uid="{92825357-97A2-4968-B35F-509D1BC4CA4A}"/>
    <cellStyle name="Normal 2 2 4 8 2 2 2 3" xfId="26405" xr:uid="{532AA994-CE39-44C3-B884-43433BD34ECF}"/>
    <cellStyle name="Normal 2 2 4 8 2 2 2 4" xfId="15565" xr:uid="{F62F46BC-FB1C-4F80-9C66-FB1016B78BB6}"/>
    <cellStyle name="Normal 2 2 4 8 2 2 3" xfId="8018" xr:uid="{C4477A8C-5ABF-4DE9-8D04-8E42E0273B2E}"/>
    <cellStyle name="Normal 2 2 4 8 2 2 3 2" xfId="27317" xr:uid="{5A2A4D99-7821-4384-B91B-B843AC2D5F05}"/>
    <cellStyle name="Normal 2 2 4 8 2 2 3 3" xfId="18398" xr:uid="{1AC00D83-D570-4BD7-A53C-D34C9487E60D}"/>
    <cellStyle name="Normal 2 2 4 8 2 2 4" xfId="10851" xr:uid="{69F8C10D-76FA-4BF2-806D-375BB6610C29}"/>
    <cellStyle name="Normal 2 2 4 8 2 2 4 2" xfId="21231" xr:uid="{4812ECD6-E7A3-4616-96F3-94220565C236}"/>
    <cellStyle name="Normal 2 2 4 8 2 2 5" xfId="23889" xr:uid="{D0A8F8A3-A91C-43D7-BE81-33053183A953}"/>
    <cellStyle name="Normal 2 2 4 8 2 2 6" xfId="13416" xr:uid="{AE453CB6-F32A-46A0-AF95-91789D4EACC5}"/>
    <cellStyle name="Normal 2 2 4 8 2 3" xfId="5107" xr:uid="{DB813F9E-A43F-4C2F-87C4-F8B6A7E453A0}"/>
    <cellStyle name="Normal 2 2 4 8 2 3 2" xfId="25412" xr:uid="{D93FA058-6584-4C89-85BD-BA2574BF9E41}"/>
    <cellStyle name="Normal 2 2 4 8 2 3 3" xfId="28724" xr:uid="{85FE7ED1-616F-433E-9200-FABB160D4E56}"/>
    <cellStyle name="Normal 2 2 4 8 2 3 4" xfId="14404" xr:uid="{9583504A-261F-452C-B37E-3EC77A52BE3A}"/>
    <cellStyle name="Normal 2 2 4 8 2 4" xfId="6857" xr:uid="{94890C13-01D7-42A6-8830-61704C453C5F}"/>
    <cellStyle name="Normal 2 2 4 8 2 4 2" xfId="27560" xr:uid="{718D7577-4391-44FA-92D4-A012F591A01E}"/>
    <cellStyle name="Normal 2 2 4 8 2 4 3" xfId="27910" xr:uid="{33DDC1B7-9348-4346-B1B0-344D7FE5F0FB}"/>
    <cellStyle name="Normal 2 2 4 8 2 4 4" xfId="17237" xr:uid="{6A192F55-26CB-42A8-BB47-F8AB6CE2A948}"/>
    <cellStyle name="Normal 2 2 4 8 2 5" xfId="9690" xr:uid="{162645F1-BB41-405B-B2CF-FF2F251B15CD}"/>
    <cellStyle name="Normal 2 2 4 8 2 5 2" xfId="29396" xr:uid="{4A2FDDC8-5FE2-4D91-BB6F-DD067E5803D9}"/>
    <cellStyle name="Normal 2 2 4 8 2 5 3" xfId="20070" xr:uid="{CAEC0F4D-14FE-4FD2-BFAD-BCA0517ECD87}"/>
    <cellStyle name="Normal 2 2 4 8 2 6" xfId="24469" xr:uid="{D161FA43-D894-4061-AB2A-055B1184F6CC}"/>
    <cellStyle name="Normal 2 2 4 8 2 7" xfId="12718" xr:uid="{FD9DC352-557C-433E-B437-1B8BFAAF289D}"/>
    <cellStyle name="Normal 2 2 4 8 3" xfId="755" xr:uid="{00000000-0005-0000-0000-00009F040000}"/>
    <cellStyle name="Normal 2 2 4 8 3 2" xfId="5108" xr:uid="{377D69C9-5980-4DCB-B509-CAA57B5EF02B}"/>
    <cellStyle name="Normal 2 2 4 8 3 2 2" xfId="26076" xr:uid="{95AB3D3C-9692-44B1-AF1E-6003C00932B8}"/>
    <cellStyle name="Normal 2 2 4 8 3 2 3" xfId="28145" xr:uid="{AD91A6B3-3953-4D80-A3E5-56B33553AFE7}"/>
    <cellStyle name="Normal 2 2 4 8 3 2 4" xfId="14405" xr:uid="{A64939D6-7287-473F-83B0-154E8AA00CB4}"/>
    <cellStyle name="Normal 2 2 4 8 3 3" xfId="6858" xr:uid="{C5819798-7282-4495-AAAC-B34BD4D1EC1A}"/>
    <cellStyle name="Normal 2 2 4 8 3 3 2" xfId="26199" xr:uid="{F5C1E2EA-1320-42F9-A928-DFA42DC4D993}"/>
    <cellStyle name="Normal 2 2 4 8 3 3 3" xfId="27049" xr:uid="{4CBDBB3E-B16F-4122-95DB-FB0230654273}"/>
    <cellStyle name="Normal 2 2 4 8 3 3 4" xfId="17238" xr:uid="{A9986669-67E2-4138-90B3-6B303C2C7A93}"/>
    <cellStyle name="Normal 2 2 4 8 3 4" xfId="9691" xr:uid="{89BF3469-FD50-4158-B4DE-22359512A4C9}"/>
    <cellStyle name="Normal 2 2 4 8 3 4 2" xfId="29397" xr:uid="{BC80927C-0D6B-4EBF-9C1D-CAF9BC19A970}"/>
    <cellStyle name="Normal 2 2 4 8 3 4 3" xfId="20071" xr:uid="{9A90E804-665D-4ABF-BC26-00F32193523D}"/>
    <cellStyle name="Normal 2 2 4 8 3 5" xfId="22751" xr:uid="{8E5F7FD4-D4A3-4B56-BA6F-D16D7596C1D6}"/>
    <cellStyle name="Normal 2 2 4 8 3 6" xfId="13160" xr:uid="{C96E85DF-4609-4107-9437-3CE665E8D6FB}"/>
    <cellStyle name="Normal 2 2 4 8 4" xfId="2326" xr:uid="{00000000-0005-0000-0000-0000FD030000}"/>
    <cellStyle name="Normal 2 2 4 8 4 2" xfId="7453" xr:uid="{CC01D233-5639-4770-B1B2-D7BEA0CB8A60}"/>
    <cellStyle name="Normal 2 2 4 8 4 2 2" xfId="28658" xr:uid="{9C509E5B-75A2-410B-8ACF-64CE025ECF08}"/>
    <cellStyle name="Normal 2 2 4 8 4 2 3" xfId="17833" xr:uid="{E9D564C4-3480-4820-869A-E019842F16F6}"/>
    <cellStyle name="Normal 2 2 4 8 4 3" xfId="10286" xr:uid="{FFF21E9B-8D36-4EEB-9BA8-897C39CC07D9}"/>
    <cellStyle name="Normal 2 2 4 8 4 3 2" xfId="20666" xr:uid="{3E92D07A-643F-4BF0-B8C9-2F88F38F9764}"/>
    <cellStyle name="Normal 2 2 4 8 4 4" xfId="22846" xr:uid="{CD8555F5-3FF8-4616-ABB3-C682723A45B7}"/>
    <cellStyle name="Normal 2 2 4 8 4 5" xfId="15000" xr:uid="{C3274E2A-2A7D-4E42-AB32-C9AB31EABB58}"/>
    <cellStyle name="Normal 2 2 4 8 5" xfId="3933" xr:uid="{7361772D-B82B-4655-AEBF-51CF7CC244A8}"/>
    <cellStyle name="Normal 2 2 4 8 5 2" xfId="8765" xr:uid="{1B34E587-146B-4D91-9943-0CE61867449D}"/>
    <cellStyle name="Normal 2 2 4 8 5 2 2" xfId="28979" xr:uid="{F700DE6E-3B5A-47B5-946D-75009DB66DEE}"/>
    <cellStyle name="Normal 2 2 4 8 5 2 3" xfId="19145" xr:uid="{6660985C-A164-46AD-9112-35152CED6F8B}"/>
    <cellStyle name="Normal 2 2 4 8 5 3" xfId="11598" xr:uid="{33878D3A-3CD1-4E46-BB49-6C4AF87F9BFA}"/>
    <cellStyle name="Normal 2 2 4 8 5 3 2" xfId="21978" xr:uid="{9B7005BD-4C6A-41F0-922D-4033D90161AE}"/>
    <cellStyle name="Normal 2 2 4 8 5 4" xfId="25697" xr:uid="{6F10DFCA-DA95-48F8-8245-4C0B4D79A6CC}"/>
    <cellStyle name="Normal 2 2 4 8 5 5" xfId="16312" xr:uid="{0648896E-AFE5-4D58-A04A-4BCBF2A07429}"/>
    <cellStyle name="Normal 2 2 4 8 6" xfId="5106" xr:uid="{B3B202DA-A825-4586-87CB-57A17D06604F}"/>
    <cellStyle name="Normal 2 2 4 8 6 2" xfId="27904" xr:uid="{CB558D48-4D54-4F06-9868-10E5E13B013B}"/>
    <cellStyle name="Normal 2 2 4 8 6 3" xfId="26333" xr:uid="{B8ED6CF3-EB6D-405D-8C03-E2FC62683F3B}"/>
    <cellStyle name="Normal 2 2 4 8 6 4" xfId="14403" xr:uid="{B7CF0047-6FBB-45CC-B3F0-FF59C62A227E}"/>
    <cellStyle name="Normal 2 2 4 8 7" xfId="6856" xr:uid="{6365EC70-1142-428C-B033-0EBE2A2CDFDD}"/>
    <cellStyle name="Normal 2 2 4 8 7 2" xfId="28354" xr:uid="{DB6B6716-5184-43BD-BF54-E77FEFAD1D61}"/>
    <cellStyle name="Normal 2 2 4 8 7 3" xfId="17236" xr:uid="{18307660-AD9E-4E68-9AE1-CE1582228D00}"/>
    <cellStyle name="Normal 2 2 4 8 8" xfId="9689" xr:uid="{D35338E7-E3BF-488C-9B96-0E426D4BB067}"/>
    <cellStyle name="Normal 2 2 4 8 8 2" xfId="20069" xr:uid="{E238607D-A999-410C-9B1F-8E45C7B8AB45}"/>
    <cellStyle name="Normal 2 2 4 8 9" xfId="22970" xr:uid="{470A2003-D823-4710-917B-A3E7D9677BC3}"/>
    <cellStyle name="Normal 2 2 4 9" xfId="756" xr:uid="{00000000-0005-0000-0000-0000A0040000}"/>
    <cellStyle name="Normal 2 2 4 9 10" xfId="12553" xr:uid="{E518C3B1-334A-48C5-97B6-33F18364A5D7}"/>
    <cellStyle name="Normal 2 2 4 9 2" xfId="3173" xr:uid="{00000000-0005-0000-0000-000002040000}"/>
    <cellStyle name="Normal 2 2 4 9 2 2" xfId="6231" xr:uid="{F11B47A3-29BA-4007-84ED-4D04D29243FF}"/>
    <cellStyle name="Normal 2 2 4 9 2 2 2" xfId="25470" xr:uid="{66CE10FF-534B-4058-AD42-86FF0E5150F5}"/>
    <cellStyle name="Normal 2 2 4 9 2 2 3" xfId="28552" xr:uid="{DBB1BED7-6F71-4177-A931-711059B9E7E8}"/>
    <cellStyle name="Normal 2 2 4 9 2 2 4" xfId="15800" xr:uid="{D42B7806-2D3F-478B-86CE-37D54FD41BB0}"/>
    <cellStyle name="Normal 2 2 4 9 2 3" xfId="8253" xr:uid="{DC7CC9B1-D11B-4AB3-BA19-2099136C6ABE}"/>
    <cellStyle name="Normal 2 2 4 9 2 3 2" xfId="25895" xr:uid="{0E6D1423-5BA7-497A-8427-0234468C11A4}"/>
    <cellStyle name="Normal 2 2 4 9 2 3 3" xfId="28876" xr:uid="{25103BBB-BA6D-4BC5-BCA9-573FB85F1229}"/>
    <cellStyle name="Normal 2 2 4 9 2 3 4" xfId="18633" xr:uid="{01BB0F42-6E7C-4EA8-843A-4DDBDEBD024A}"/>
    <cellStyle name="Normal 2 2 4 9 2 4" xfId="11086" xr:uid="{F8267ABE-FEC8-4907-861C-0E80C19C9250}"/>
    <cellStyle name="Normal 2 2 4 9 2 4 2" xfId="29476" xr:uid="{BFCF8B5F-2897-4238-9AA0-E4349DC440F1}"/>
    <cellStyle name="Normal 2 2 4 9 2 4 3" xfId="21466" xr:uid="{02DCB4AC-7C5C-4862-B4C6-2137C1902CAA}"/>
    <cellStyle name="Normal 2 2 4 9 2 5" xfId="22656" xr:uid="{297B4BD9-F56E-4583-A2FD-50AFFB11EFA4}"/>
    <cellStyle name="Normal 2 2 4 9 2 6" xfId="13713" xr:uid="{B3BA8438-2044-4664-9A77-ACFEBD73A3F1}"/>
    <cellStyle name="Normal 2 2 4 9 3" xfId="2718" xr:uid="{00000000-0005-0000-0000-000003040000}"/>
    <cellStyle name="Normal 2 2 4 9 3 2" xfId="5936" xr:uid="{DCDB52EA-7D99-46B2-B6AE-5B437DAEB77B}"/>
    <cellStyle name="Normal 2 2 4 9 3 2 2" xfId="28105" xr:uid="{18B84544-6330-406A-9B39-C37BAFA32D7D}"/>
    <cellStyle name="Normal 2 2 4 9 3 2 3" xfId="15389" xr:uid="{CF49331E-440E-4490-90AB-A18BEE1A3F78}"/>
    <cellStyle name="Normal 2 2 4 9 3 3" xfId="7842" xr:uid="{89E2FCC4-2FE5-4D3E-BC74-3FFCADC4B390}"/>
    <cellStyle name="Normal 2 2 4 9 3 3 2" xfId="18222" xr:uid="{0F3B74CA-F6A3-4C5E-9CB6-891631FCF951}"/>
    <cellStyle name="Normal 2 2 4 9 3 4" xfId="10675" xr:uid="{2240138A-8FBC-407C-ACF6-161590020600}"/>
    <cellStyle name="Normal 2 2 4 9 3 4 2" xfId="21055" xr:uid="{8ADC96C3-7F78-4A33-9374-D7B3B595A145}"/>
    <cellStyle name="Normal 2 2 4 9 3 5" xfId="25042" xr:uid="{30CE1CF7-3C44-4686-BDEA-A21661A9C3B7}"/>
    <cellStyle name="Normal 2 2 4 9 3 6" xfId="13147" xr:uid="{D78EDF1A-DC7E-48C9-AD0D-51AF5DA0C825}"/>
    <cellStyle name="Normal 2 2 4 9 4" xfId="2319" xr:uid="{00000000-0005-0000-0000-000001040000}"/>
    <cellStyle name="Normal 2 2 4 9 4 2" xfId="7446" xr:uid="{DD4C7D60-C1DB-4967-8A65-349B90B70183}"/>
    <cellStyle name="Normal 2 2 4 9 4 2 2" xfId="27680" xr:uid="{BF95B59C-2FB6-46F3-A249-F7A7EA766CAD}"/>
    <cellStyle name="Normal 2 2 4 9 4 2 3" xfId="17826" xr:uid="{EA3B48B4-99CB-47C7-BCA9-8CBD23268FE3}"/>
    <cellStyle name="Normal 2 2 4 9 4 3" xfId="10279" xr:uid="{1E96EA61-B737-40BF-BB3A-0DAEBF1F2C4D}"/>
    <cellStyle name="Normal 2 2 4 9 4 3 2" xfId="20659" xr:uid="{A6CD76C1-9D07-48C6-82E7-648741BFD668}"/>
    <cellStyle name="Normal 2 2 4 9 4 4" xfId="24886" xr:uid="{098D1425-3CDB-455F-A7CF-0202B9002F5C}"/>
    <cellStyle name="Normal 2 2 4 9 4 5" xfId="14993" xr:uid="{3FEC1276-0941-4814-BF81-AFC85F833821}"/>
    <cellStyle name="Normal 2 2 4 9 5" xfId="3838" xr:uid="{FFAC9B94-1C5B-429C-930C-E2E585B1E0C7}"/>
    <cellStyle name="Normal 2 2 4 9 5 2" xfId="8671" xr:uid="{56E4464B-8F43-4B7D-8495-D607D67A37A2}"/>
    <cellStyle name="Normal 2 2 4 9 5 2 2" xfId="19051" xr:uid="{80297E9C-B5A8-4096-90AD-E8825B091F10}"/>
    <cellStyle name="Normal 2 2 4 9 5 3" xfId="11504" xr:uid="{0FFD07DC-23BD-4249-B430-4FB1819A4BA3}"/>
    <cellStyle name="Normal 2 2 4 9 5 3 2" xfId="21884" xr:uid="{AC30304B-BE7E-4073-8F56-A5C3B71E510B}"/>
    <cellStyle name="Normal 2 2 4 9 5 4" xfId="28311" xr:uid="{0D037300-E5B8-434B-ADD3-5F09B3B49EBD}"/>
    <cellStyle name="Normal 2 2 4 9 5 5" xfId="16218" xr:uid="{B9BF5F2A-5EBB-44AF-A014-E34A439D5D92}"/>
    <cellStyle name="Normal 2 2 4 9 6" xfId="5109" xr:uid="{CDDD6C3D-CFBD-4AA7-A2A2-9913B4CEFDCC}"/>
    <cellStyle name="Normal 2 2 4 9 6 2" xfId="14406" xr:uid="{DAFBCF16-D0E3-424B-91D9-29AC84747C6C}"/>
    <cellStyle name="Normal 2 2 4 9 7" xfId="6859" xr:uid="{DBB49B0A-FB5F-4C51-80E3-08D7AEFC86E0}"/>
    <cellStyle name="Normal 2 2 4 9 7 2" xfId="17239" xr:uid="{38E01FB3-314A-4711-878B-E8567CF9DD09}"/>
    <cellStyle name="Normal 2 2 4 9 8" xfId="9692" xr:uid="{8F138781-26C2-47FC-828D-1FE9F015B37B}"/>
    <cellStyle name="Normal 2 2 4 9 8 2" xfId="20072" xr:uid="{A056445A-F138-42C2-995F-D975FAEFB282}"/>
    <cellStyle name="Normal 2 2 4 9 9" xfId="24853" xr:uid="{2E7C2F10-E7A5-4885-9DB5-EAF1D3CF4268}"/>
    <cellStyle name="Normal 2 2 5" xfId="757" xr:uid="{00000000-0005-0000-0000-0000A1040000}"/>
    <cellStyle name="Normal 2 2 5 10" xfId="5110" xr:uid="{CCECF284-14D1-41BD-A4F2-B21FA652AD07}"/>
    <cellStyle name="Normal 2 2 5 10 2" xfId="14407" xr:uid="{0D9E3353-2026-42E8-8E37-37AB3D376827}"/>
    <cellStyle name="Normal 2 2 5 11" xfId="6860" xr:uid="{AF9CC1EF-81A4-4414-BD8B-98D593304241}"/>
    <cellStyle name="Normal 2 2 5 11 2" xfId="17240" xr:uid="{50A895FB-7C5C-42AC-A530-6CE0651CEF88}"/>
    <cellStyle name="Normal 2 2 5 12" xfId="9693" xr:uid="{4C9D5DC4-3632-44D9-B759-AD41F0A1DFF4}"/>
    <cellStyle name="Normal 2 2 5 12 2" xfId="20073" xr:uid="{802EA5F1-5903-49D8-A4F3-894B0E83EE8B}"/>
    <cellStyle name="Normal 2 2 5 13" xfId="24580" xr:uid="{3168C4C5-4703-4372-BCB8-F31F4D4EF815}"/>
    <cellStyle name="Normal 2 2 5 14" xfId="12407" xr:uid="{B4FBA886-21B4-43EA-AFA5-F43F1DC89EB6}"/>
    <cellStyle name="Normal 2 2 5 2" xfId="758" xr:uid="{00000000-0005-0000-0000-0000A2040000}"/>
    <cellStyle name="Normal 2 2 5 2 10" xfId="6861" xr:uid="{8733B662-EA52-4ED5-90DB-9D2D09607590}"/>
    <cellStyle name="Normal 2 2 5 2 10 2" xfId="17241" xr:uid="{5EB252E4-C8A2-430F-8E14-70FF295AB9E8}"/>
    <cellStyle name="Normal 2 2 5 2 11" xfId="9694" xr:uid="{D3D6C01F-0E27-4EA5-89EB-B9E46088A3A1}"/>
    <cellStyle name="Normal 2 2 5 2 11 2" xfId="20074" xr:uid="{9066755D-AE40-4F1D-8E8D-D54DC228B706}"/>
    <cellStyle name="Normal 2 2 5 2 12" xfId="23680" xr:uid="{F921DEE3-B3C4-42BD-AD2F-47E9E6C51284}"/>
    <cellStyle name="Normal 2 2 5 2 13" xfId="12467" xr:uid="{7D13A686-8244-45D0-9961-3AED61D5F178}"/>
    <cellStyle name="Normal 2 2 5 2 2" xfId="759" xr:uid="{00000000-0005-0000-0000-0000A3040000}"/>
    <cellStyle name="Normal 2 2 5 2 2 10" xfId="9695" xr:uid="{4FA6C0C9-382C-43F6-9E7D-1507D2860F3A}"/>
    <cellStyle name="Normal 2 2 5 2 2 10 2" xfId="20075" xr:uid="{57A9011A-7790-414D-B768-B14EDCD469F7}"/>
    <cellStyle name="Normal 2 2 5 2 2 11" xfId="25288" xr:uid="{B3D9838B-C878-4BB8-8620-A2485B1D3ADD}"/>
    <cellStyle name="Normal 2 2 5 2 2 12" xfId="12562" xr:uid="{E62547C6-F14F-4E3B-968D-CBDC3AD4582E}"/>
    <cellStyle name="Normal 2 2 5 2 2 2" xfId="2729" xr:uid="{00000000-0005-0000-0000-000007040000}"/>
    <cellStyle name="Normal 2 2 5 2 2 2 2" xfId="3175" xr:uid="{00000000-0005-0000-0000-000008040000}"/>
    <cellStyle name="Normal 2 2 5 2 2 2 2 2" xfId="6233" xr:uid="{6C7EA008-DE5E-4CE5-8503-228F9FA94F3B}"/>
    <cellStyle name="Normal 2 2 5 2 2 2 2 2 2" xfId="26820" xr:uid="{E5236E6A-9039-4FE6-A4C3-ACE9611C49A7}"/>
    <cellStyle name="Normal 2 2 5 2 2 2 2 2 3" xfId="28685" xr:uid="{03302CF9-F315-4B2F-8E5C-4E48AD813A6C}"/>
    <cellStyle name="Normal 2 2 5 2 2 2 2 2 4" xfId="15802" xr:uid="{416905B0-8C34-4EAF-B2EE-83FB9633C06C}"/>
    <cellStyle name="Normal 2 2 5 2 2 2 2 3" xfId="8255" xr:uid="{E73053D0-DAB2-4621-8B69-8DD246C60620}"/>
    <cellStyle name="Normal 2 2 5 2 2 2 2 3 2" xfId="28877" xr:uid="{1ED4BFE3-FE82-4BDE-ACD6-1011F9A362EE}"/>
    <cellStyle name="Normal 2 2 5 2 2 2 2 3 3" xfId="18635" xr:uid="{EAC47606-B6CF-468A-A0B3-0B86DB72B3A4}"/>
    <cellStyle name="Normal 2 2 5 2 2 2 2 4" xfId="11088" xr:uid="{1B5921B0-042E-4BDB-A622-B64673E90D06}"/>
    <cellStyle name="Normal 2 2 5 2 2 2 2 4 2" xfId="21468" xr:uid="{BE9D713F-9234-4834-B38E-9DA48C0B1DD5}"/>
    <cellStyle name="Normal 2 2 5 2 2 2 2 5" xfId="24951" xr:uid="{DE9DE425-78CF-4FC1-AAED-4D4D739717D4}"/>
    <cellStyle name="Normal 2 2 5 2 2 2 2 6" xfId="13715" xr:uid="{473BE161-38AF-432F-8D97-A2AA2458A135}"/>
    <cellStyle name="Normal 2 2 5 2 2 2 3" xfId="4294" xr:uid="{B540126C-CBF3-438D-A163-D41348C34181}"/>
    <cellStyle name="Normal 2 2 5 2 2 2 3 2" xfId="9066" xr:uid="{097A9ECB-B1E7-4CAA-B99E-24633FBBF15E}"/>
    <cellStyle name="Normal 2 2 5 2 2 2 3 2 2" xfId="29109" xr:uid="{0E6D8B8B-E350-4037-A369-8C87D3BF7257}"/>
    <cellStyle name="Normal 2 2 5 2 2 2 3 2 3" xfId="19446" xr:uid="{09BAB93A-CF6E-4525-B161-0966E8B021AD}"/>
    <cellStyle name="Normal 2 2 5 2 2 2 3 3" xfId="11899" xr:uid="{722736AD-AB6E-4426-895F-29E7FBD1BDE2}"/>
    <cellStyle name="Normal 2 2 5 2 2 2 3 3 2" xfId="22279" xr:uid="{FAE00ADA-14AF-4963-8C68-F41B80685E82}"/>
    <cellStyle name="Normal 2 2 5 2 2 2 3 4" xfId="25485" xr:uid="{5EE46B0A-EC95-4442-9320-B0A68B5E9303}"/>
    <cellStyle name="Normal 2 2 5 2 2 2 3 5" xfId="16613" xr:uid="{8B60813B-16E3-44F0-9CE2-C44668E98EF0}"/>
    <cellStyle name="Normal 2 2 5 2 2 2 4" xfId="5947" xr:uid="{C3820229-FF72-433D-A0F7-E522322D9E73}"/>
    <cellStyle name="Normal 2 2 5 2 2 2 4 2" xfId="28213" xr:uid="{5C474A1A-0888-4F3F-9585-5D2B42AC5D88}"/>
    <cellStyle name="Normal 2 2 5 2 2 2 4 3" xfId="15400" xr:uid="{B27D4E90-C4DE-4AD3-905D-D5E865380096}"/>
    <cellStyle name="Normal 2 2 5 2 2 2 5" xfId="7853" xr:uid="{C7407326-E5BA-4D95-A4A5-F6DEF9D6133F}"/>
    <cellStyle name="Normal 2 2 5 2 2 2 5 2" xfId="18233" xr:uid="{C5529907-18E8-41F3-A2C9-7638948473D8}"/>
    <cellStyle name="Normal 2 2 5 2 2 2 6" xfId="10686" xr:uid="{238BFC77-4777-4A6A-9924-44C3C272C76A}"/>
    <cellStyle name="Normal 2 2 5 2 2 2 6 2" xfId="21066" xr:uid="{50CA46B1-4DF1-4410-A5D1-5FB3B1C07921}"/>
    <cellStyle name="Normal 2 2 5 2 2 2 7" xfId="23324" xr:uid="{FF8025E8-9FFF-439A-A830-11468EAB3B7A}"/>
    <cellStyle name="Normal 2 2 5 2 2 2 8" xfId="13163" xr:uid="{07BEF1A2-CBC1-4DD8-9A8D-F344C2B7F648}"/>
    <cellStyle name="Normal 2 2 5 2 2 3" xfId="3176" xr:uid="{00000000-0005-0000-0000-000009040000}"/>
    <cellStyle name="Normal 2 2 5 2 2 3 2" xfId="4463" xr:uid="{4CEFD531-6DC8-4933-A08C-FCC744DA5A7D}"/>
    <cellStyle name="Normal 2 2 5 2 2 3 2 2" xfId="9235" xr:uid="{D26C2B8C-A4B5-4B88-9F76-EDAFB6399D4B}"/>
    <cellStyle name="Normal 2 2 5 2 2 3 2 2 2" xfId="29226" xr:uid="{1699C1AA-992C-41F0-94E6-8A2847D9090B}"/>
    <cellStyle name="Normal 2 2 5 2 2 3 2 2 3" xfId="19615" xr:uid="{7A872625-E9BC-4B6B-A66A-768F15486530}"/>
    <cellStyle name="Normal 2 2 5 2 2 3 2 3" xfId="12068" xr:uid="{5B92F177-2D5A-4909-89B3-1C73C0386018}"/>
    <cellStyle name="Normal 2 2 5 2 2 3 2 3 2" xfId="22448" xr:uid="{B8DD0900-B2FD-4D9F-9C96-16C4454F04D0}"/>
    <cellStyle name="Normal 2 2 5 2 2 3 2 4" xfId="27758" xr:uid="{617BC2D3-3736-402C-A14E-BD8CBD267028}"/>
    <cellStyle name="Normal 2 2 5 2 2 3 2 5" xfId="16782" xr:uid="{730C0D24-B54F-46CD-A538-34245F353A95}"/>
    <cellStyle name="Normal 2 2 5 2 2 3 3" xfId="6234" xr:uid="{4AB8D882-A60E-4EB6-8AB6-7631DB8C0179}"/>
    <cellStyle name="Normal 2 2 5 2 2 3 3 2" xfId="27410" xr:uid="{980A3846-D16D-49B0-9460-EEEF04713EB5}"/>
    <cellStyle name="Normal 2 2 5 2 2 3 3 3" xfId="15803" xr:uid="{53818701-DBE8-4EBA-9F51-9F10AAAA5B50}"/>
    <cellStyle name="Normal 2 2 5 2 2 3 4" xfId="8256" xr:uid="{9FE62E0B-3EB9-4966-B5FF-89E32C42A46D}"/>
    <cellStyle name="Normal 2 2 5 2 2 3 4 2" xfId="18636" xr:uid="{8D0FD7B3-3FF0-4ABC-A03E-32CB9E2E3B29}"/>
    <cellStyle name="Normal 2 2 5 2 2 3 5" xfId="11089" xr:uid="{F5CF5724-7237-41E2-8A18-2E5F0F7CC5A2}"/>
    <cellStyle name="Normal 2 2 5 2 2 3 5 2" xfId="21469" xr:uid="{A6498B79-8411-461D-BCA2-11E829EA01DB}"/>
    <cellStyle name="Normal 2 2 5 2 2 3 6" xfId="25510" xr:uid="{5CE8895A-DF4B-402B-AFFE-D89B3D3DAB51}"/>
    <cellStyle name="Normal 2 2 5 2 2 3 7" xfId="13716" xr:uid="{FD766A7C-592C-47E0-BB04-00C6FFDE6298}"/>
    <cellStyle name="Normal 2 2 5 2 2 4" xfId="3174" xr:uid="{00000000-0005-0000-0000-00000A040000}"/>
    <cellStyle name="Normal 2 2 5 2 2 4 2" xfId="6232" xr:uid="{A7711E8B-4397-4BDF-AD2A-074ECE53391E}"/>
    <cellStyle name="Normal 2 2 5 2 2 4 2 2" xfId="28368" xr:uid="{29D270F5-A310-4F02-BDC3-4B9E04FD2489}"/>
    <cellStyle name="Normal 2 2 5 2 2 4 2 3" xfId="15801" xr:uid="{6E468B09-BEE9-40FD-A309-ADB821F82D1E}"/>
    <cellStyle name="Normal 2 2 5 2 2 4 3" xfId="8254" xr:uid="{251BCB6C-9C74-41F5-9B6B-3F6CAFBD93CF}"/>
    <cellStyle name="Normal 2 2 5 2 2 4 3 2" xfId="18634" xr:uid="{EF5D7492-E9DB-416E-A9DB-13FBFE58DFD6}"/>
    <cellStyle name="Normal 2 2 5 2 2 4 4" xfId="11087" xr:uid="{90EA8961-543F-4FB0-86DB-C3E86DA6626D}"/>
    <cellStyle name="Normal 2 2 5 2 2 4 4 2" xfId="21467" xr:uid="{9C0A8CDF-9C8B-41ED-A24F-4B4944E816AD}"/>
    <cellStyle name="Normal 2 2 5 2 2 4 5" xfId="25021" xr:uid="{4366B986-B845-4B6F-B510-64348E684793}"/>
    <cellStyle name="Normal 2 2 5 2 2 4 6" xfId="13714" xr:uid="{D3A59B73-7E2C-41A9-9415-9871974961BE}"/>
    <cellStyle name="Normal 2 2 5 2 2 5" xfId="2643" xr:uid="{00000000-0005-0000-0000-00000B040000}"/>
    <cellStyle name="Normal 2 2 5 2 2 5 2" xfId="5905" xr:uid="{8CFF2044-928E-480E-AD2D-F6E9AAAC0731}"/>
    <cellStyle name="Normal 2 2 5 2 2 5 2 2" xfId="28420" xr:uid="{1FD9D166-1B25-4F69-A805-625EE389A4BE}"/>
    <cellStyle name="Normal 2 2 5 2 2 5 2 3" xfId="15315" xr:uid="{18A76B74-A7D1-40B9-A7B0-E65FCB9E6200}"/>
    <cellStyle name="Normal 2 2 5 2 2 5 3" xfId="7768" xr:uid="{561B5177-5DB6-4A3B-825E-85C2A34917B5}"/>
    <cellStyle name="Normal 2 2 5 2 2 5 3 2" xfId="18148" xr:uid="{E1FBEE2C-F155-4914-BF20-642C45CD70E3}"/>
    <cellStyle name="Normal 2 2 5 2 2 5 4" xfId="10601" xr:uid="{F233F524-3D64-40B5-8F41-A03DCDCE408F}"/>
    <cellStyle name="Normal 2 2 5 2 2 5 4 2" xfId="20981" xr:uid="{31ACCF3E-F9A7-4066-89C7-55F5DE1A6DB4}"/>
    <cellStyle name="Normal 2 2 5 2 2 5 5" xfId="22782" xr:uid="{33145012-9A5C-4EC4-9195-06EAD766F625}"/>
    <cellStyle name="Normal 2 2 5 2 2 5 6" xfId="13032" xr:uid="{E4C07432-1FF4-4055-8D47-7BD5967CA77A}"/>
    <cellStyle name="Normal 2 2 5 2 2 6" xfId="2328" xr:uid="{00000000-0005-0000-0000-000006040000}"/>
    <cellStyle name="Normal 2 2 5 2 2 6 2" xfId="7455" xr:uid="{1D69DBE1-204C-4ECF-84F8-39E0D5C657C3}"/>
    <cellStyle name="Normal 2 2 5 2 2 6 2 2" xfId="17835" xr:uid="{B10D6174-85EF-4414-BBAB-3803E0FD227F}"/>
    <cellStyle name="Normal 2 2 5 2 2 6 3" xfId="10288" xr:uid="{A108CD46-B7BB-4A78-B200-90B98197F584}"/>
    <cellStyle name="Normal 2 2 5 2 2 6 3 2" xfId="20668" xr:uid="{3F335AC8-F248-40E3-B2E6-D5C7CB22C033}"/>
    <cellStyle name="Normal 2 2 5 2 2 6 4" xfId="24773" xr:uid="{ECEC4359-259E-46B9-9A69-007C76C810F6}"/>
    <cellStyle name="Normal 2 2 5 2 2 6 5" xfId="15002" xr:uid="{D26EB9C9-A5A5-477D-8DE0-CA9F13FAE740}"/>
    <cellStyle name="Normal 2 2 5 2 2 7" xfId="3843" xr:uid="{48B02B64-95AB-4344-A2CD-3FB4916A7BE5}"/>
    <cellStyle name="Normal 2 2 5 2 2 7 2" xfId="8676" xr:uid="{94182FF3-87BC-4970-866E-CF8CF44C640C}"/>
    <cellStyle name="Normal 2 2 5 2 2 7 2 2" xfId="19056" xr:uid="{3447AB07-9FBF-4ACC-9111-10A4D5F70B07}"/>
    <cellStyle name="Normal 2 2 5 2 2 7 3" xfId="11509" xr:uid="{09255C7F-7217-4B9F-835A-88A43471D589}"/>
    <cellStyle name="Normal 2 2 5 2 2 7 3 2" xfId="21889" xr:uid="{86631AE6-C195-44A2-8A24-1D1C23EBD51B}"/>
    <cellStyle name="Normal 2 2 5 2 2 7 4" xfId="16223" xr:uid="{49214307-4659-45B4-9EC9-267B3CE81593}"/>
    <cellStyle name="Normal 2 2 5 2 2 8" xfId="5112" xr:uid="{F208FDEE-D072-4013-8D23-5A573C8E96F9}"/>
    <cellStyle name="Normal 2 2 5 2 2 8 2" xfId="14409" xr:uid="{CE95EE3B-CB93-4FA1-937B-6ADAF05098A8}"/>
    <cellStyle name="Normal 2 2 5 2 2 9" xfId="6862" xr:uid="{7C961A93-00CF-4A06-9F89-0EF6C6954FC2}"/>
    <cellStyle name="Normal 2 2 5 2 2 9 2" xfId="17242" xr:uid="{061F0C92-2E17-4F32-9B76-AEC8DE8D16F6}"/>
    <cellStyle name="Normal 2 2 5 2 3" xfId="760" xr:uid="{00000000-0005-0000-0000-0000A4040000}"/>
    <cellStyle name="Normal 2 2 5 2 3 2" xfId="3177" xr:uid="{00000000-0005-0000-0000-00000D040000}"/>
    <cellStyle name="Normal 2 2 5 2 3 2 2" xfId="6235" xr:uid="{7671342D-DC81-4A3A-9A80-C9C93765E2A0}"/>
    <cellStyle name="Normal 2 2 5 2 3 2 2 2" xfId="28010" xr:uid="{836D8BCC-1643-4830-907A-7862E2C668B2}"/>
    <cellStyle name="Normal 2 2 5 2 3 2 2 3" xfId="26478" xr:uid="{F100F1D5-5B19-4463-88C4-B74EA0143188}"/>
    <cellStyle name="Normal 2 2 5 2 3 2 2 4" xfId="15804" xr:uid="{9A7420C0-E4AA-44DA-ADF1-7DE9403863C6}"/>
    <cellStyle name="Normal 2 2 5 2 3 2 3" xfId="8257" xr:uid="{62D90871-03EE-4C54-BC46-D5729DAE5598}"/>
    <cellStyle name="Normal 2 2 5 2 3 2 3 2" xfId="28878" xr:uid="{4DED0B6B-9FA7-428E-96F0-9B44709F3832}"/>
    <cellStyle name="Normal 2 2 5 2 3 2 3 3" xfId="18637" xr:uid="{8C043991-1422-48FE-8C4B-2DCA36E78D10}"/>
    <cellStyle name="Normal 2 2 5 2 3 2 4" xfId="11090" xr:uid="{7D7E4BE2-BBAA-4F30-B227-2DDFF530C835}"/>
    <cellStyle name="Normal 2 2 5 2 3 2 4 2" xfId="21470" xr:uid="{23A50764-7713-42B7-AEC4-7FBE9A4435EF}"/>
    <cellStyle name="Normal 2 2 5 2 3 2 5" xfId="24219" xr:uid="{E0AD114A-9F8E-40D5-A71A-77D28069D632}"/>
    <cellStyle name="Normal 2 2 5 2 3 2 6" xfId="13717" xr:uid="{E40BF5E5-F5FD-45EC-8EB9-E0C8C8215B51}"/>
    <cellStyle name="Normal 2 2 5 2 3 3" xfId="2728" xr:uid="{00000000-0005-0000-0000-00000E040000}"/>
    <cellStyle name="Normal 2 2 5 2 3 3 2" xfId="5946" xr:uid="{15D59BA5-CC2A-4E70-AD10-18DA53AE4161}"/>
    <cellStyle name="Normal 2 2 5 2 3 3 2 2" xfId="27791" xr:uid="{6C2AB6CC-99C9-4393-8A7D-2EDFD118096E}"/>
    <cellStyle name="Normal 2 2 5 2 3 3 2 3" xfId="15399" xr:uid="{045343DE-B0AD-4CB1-BF9A-5B9964515EE2}"/>
    <cellStyle name="Normal 2 2 5 2 3 3 3" xfId="7852" xr:uid="{772F91EC-9462-49A4-B389-FC5D9799408F}"/>
    <cellStyle name="Normal 2 2 5 2 3 3 3 2" xfId="18232" xr:uid="{0A418F78-E7EF-4788-BE47-6DD79556DB4F}"/>
    <cellStyle name="Normal 2 2 5 2 3 3 4" xfId="10685" xr:uid="{8E7377C0-6698-4826-BE3B-764718F6B425}"/>
    <cellStyle name="Normal 2 2 5 2 3 3 4 2" xfId="21065" xr:uid="{25B5D6BC-7AB1-4973-AC78-A67966B40E4C}"/>
    <cellStyle name="Normal 2 2 5 2 3 3 5" xfId="24651" xr:uid="{B06FAF1E-9418-4804-B577-50DC3162DCA1}"/>
    <cellStyle name="Normal 2 2 5 2 3 3 6" xfId="13162" xr:uid="{83653CA8-1C2D-40A3-92EC-1414155DCA11}"/>
    <cellStyle name="Normal 2 2 5 2 3 4" xfId="4162" xr:uid="{37F35E24-F25E-40F3-842E-05A5F5C821FF}"/>
    <cellStyle name="Normal 2 2 5 2 3 4 2" xfId="8934" xr:uid="{EE852AE6-BD3A-4388-979F-311F52C1B4F2}"/>
    <cellStyle name="Normal 2 2 5 2 3 4 2 2" xfId="29031" xr:uid="{09CF3D11-8BF7-4B74-86F0-175816DB2EB9}"/>
    <cellStyle name="Normal 2 2 5 2 3 4 2 3" xfId="19314" xr:uid="{61E1501E-80F9-43E8-90FB-EA5769F2F1A4}"/>
    <cellStyle name="Normal 2 2 5 2 3 4 3" xfId="11767" xr:uid="{645FA318-7E0B-4F97-B2B1-32A0D8564636}"/>
    <cellStyle name="Normal 2 2 5 2 3 4 3 2" xfId="22147" xr:uid="{01D11F82-CED9-4AE0-B555-D8C20066FC17}"/>
    <cellStyle name="Normal 2 2 5 2 3 4 4" xfId="23467" xr:uid="{0868E0E5-911A-40EB-80C8-8DFA30F6D1FE}"/>
    <cellStyle name="Normal 2 2 5 2 3 4 5" xfId="16481" xr:uid="{F8318EE4-F355-4469-A883-5CB5947B91E9}"/>
    <cellStyle name="Normal 2 2 5 2 3 5" xfId="5113" xr:uid="{0C8D7411-411D-41FE-AAD0-B2ED35D09B1B}"/>
    <cellStyle name="Normal 2 2 5 2 3 5 2" xfId="26313" xr:uid="{96BE5A80-2062-4778-88EA-486BBD1F3EA1}"/>
    <cellStyle name="Normal 2 2 5 2 3 5 3" xfId="14410" xr:uid="{2955E46F-4E4A-4AC8-8F0C-475FE29DF94B}"/>
    <cellStyle name="Normal 2 2 5 2 3 6" xfId="6863" xr:uid="{6BED6A0B-5C0A-47D5-93B7-CD5500CA60D4}"/>
    <cellStyle name="Normal 2 2 5 2 3 6 2" xfId="17243" xr:uid="{7DFF01D4-2C2B-4392-B67C-994F7FA3BE53}"/>
    <cellStyle name="Normal 2 2 5 2 3 7" xfId="9696" xr:uid="{52B0BC81-04F4-4B33-9979-ACDD4B8EB1D7}"/>
    <cellStyle name="Normal 2 2 5 2 3 7 2" xfId="20076" xr:uid="{804EB2CB-F995-411C-A8F4-63A50BC1B1A7}"/>
    <cellStyle name="Normal 2 2 5 2 3 8" xfId="24649" xr:uid="{70536A9A-7AC4-45C8-A6EB-22FA6F4C27D7}"/>
    <cellStyle name="Normal 2 2 5 2 3 9" xfId="12720" xr:uid="{41AC3D4C-B08B-4878-83C5-E040CF37AAA5}"/>
    <cellStyle name="Normal 2 2 5 2 4" xfId="3178" xr:uid="{00000000-0005-0000-0000-00000F040000}"/>
    <cellStyle name="Normal 2 2 5 2 4 2" xfId="4464" xr:uid="{C9E20F56-6F54-4390-8DD2-BD82F443448C}"/>
    <cellStyle name="Normal 2 2 5 2 4 2 2" xfId="9236" xr:uid="{035F2F7C-A2D9-4621-981B-9ED88B058A01}"/>
    <cellStyle name="Normal 2 2 5 2 4 2 2 2" xfId="29227" xr:uid="{107E6348-4C31-4C67-816C-E500DEB082EB}"/>
    <cellStyle name="Normal 2 2 5 2 4 2 2 3" xfId="19616" xr:uid="{5B0EC37C-C6A7-4038-B3E1-16AFA0F7A6D1}"/>
    <cellStyle name="Normal 2 2 5 2 4 2 3" xfId="12069" xr:uid="{AD1B2371-1AA9-485E-A275-3F371D70EB60}"/>
    <cellStyle name="Normal 2 2 5 2 4 2 3 2" xfId="22449" xr:uid="{D7A3B5AF-C478-480D-A941-A413733C6753}"/>
    <cellStyle name="Normal 2 2 5 2 4 2 4" xfId="23709" xr:uid="{DCADD72E-4C18-4FE0-BAF5-2D39FBD7A790}"/>
    <cellStyle name="Normal 2 2 5 2 4 2 5" xfId="16783" xr:uid="{2A9033E2-A0E7-4539-806B-2994D8C6B181}"/>
    <cellStyle name="Normal 2 2 5 2 4 3" xfId="6236" xr:uid="{B330333B-27B6-4FAC-8385-CEABC3B157EE}"/>
    <cellStyle name="Normal 2 2 5 2 4 3 2" xfId="26263" xr:uid="{0A0059EA-94E6-4777-9D1E-1CACCCD0996F}"/>
    <cellStyle name="Normal 2 2 5 2 4 3 3" xfId="15805" xr:uid="{31EC71FE-4301-4F53-9405-74A63B9BAF02}"/>
    <cellStyle name="Normal 2 2 5 2 4 4" xfId="8258" xr:uid="{BBE116D6-323F-4AE9-8026-4AC193136700}"/>
    <cellStyle name="Normal 2 2 5 2 4 4 2" xfId="18638" xr:uid="{466EF179-8029-4E30-A575-2104EAFAAAC3}"/>
    <cellStyle name="Normal 2 2 5 2 4 5" xfId="11091" xr:uid="{7C8729C1-B9B4-4171-A2BC-F29947856249}"/>
    <cellStyle name="Normal 2 2 5 2 4 5 2" xfId="21471" xr:uid="{08C40333-5364-4DF0-A9EC-B7A5FCF83B50}"/>
    <cellStyle name="Normal 2 2 5 2 4 6" xfId="24179" xr:uid="{095A202C-2D37-4AD8-A263-3823CC9E4FDD}"/>
    <cellStyle name="Normal 2 2 5 2 4 7" xfId="13718" xr:uid="{7496F5B8-7BE8-4F30-9C2E-499BF2B6BBA6}"/>
    <cellStyle name="Normal 2 2 5 2 5" xfId="2903" xr:uid="{00000000-0005-0000-0000-000010040000}"/>
    <cellStyle name="Normal 2 2 5 2 5 2" xfId="6089" xr:uid="{B6894EBA-D4F9-4999-BA38-F8BC05D7F206}"/>
    <cellStyle name="Normal 2 2 5 2 5 2 2" xfId="27395" xr:uid="{3A1071B8-28F1-4251-B58F-A26EEB6B85D3}"/>
    <cellStyle name="Normal 2 2 5 2 5 2 3" xfId="28216" xr:uid="{34441506-560F-4171-BBE8-0AAA5D1ECF18}"/>
    <cellStyle name="Normal 2 2 5 2 5 2 4" xfId="15567" xr:uid="{62CA858A-BF27-4401-A068-5C1DD0D56A8C}"/>
    <cellStyle name="Normal 2 2 5 2 5 3" xfId="8020" xr:uid="{ABFF5A1F-AC8A-428A-81E7-F5100C25AC5E}"/>
    <cellStyle name="Normal 2 2 5 2 5 3 2" xfId="28417" xr:uid="{A9A0004C-1657-41FC-B526-0C144352775B}"/>
    <cellStyle name="Normal 2 2 5 2 5 3 3" xfId="18400" xr:uid="{B329EB4B-4CDD-4478-A140-93E6FC79ED9F}"/>
    <cellStyle name="Normal 2 2 5 2 5 4" xfId="10853" xr:uid="{EF41FF9B-619E-4262-9FAF-BFEC7836058A}"/>
    <cellStyle name="Normal 2 2 5 2 5 4 2" xfId="21233" xr:uid="{5C53EB13-881F-4012-AE40-2DA4F90E8A9B}"/>
    <cellStyle name="Normal 2 2 5 2 5 5" xfId="24755" xr:uid="{379ECBB2-C11B-4E05-BDE5-CDA1A61439A1}"/>
    <cellStyle name="Normal 2 2 5 2 5 6" xfId="13418" xr:uid="{985B20EB-C0C9-4665-9390-A6FB4B0DC8AD}"/>
    <cellStyle name="Normal 2 2 5 2 6" xfId="2541" xr:uid="{00000000-0005-0000-0000-000011040000}"/>
    <cellStyle name="Normal 2 2 5 2 6 2" xfId="5813" xr:uid="{699F9465-D080-4D69-B966-84E27401E56F}"/>
    <cellStyle name="Normal 2 2 5 2 6 2 2" xfId="26550" xr:uid="{A901BF6F-3A14-42C0-AAC1-638CB8F0D37D}"/>
    <cellStyle name="Normal 2 2 5 2 6 2 3" xfId="15213" xr:uid="{314BD354-BDB8-4B7F-8791-EBEA355B449C}"/>
    <cellStyle name="Normal 2 2 5 2 6 3" xfId="7666" xr:uid="{4EFCA50F-A57C-4BF0-AACF-DE8B26A93024}"/>
    <cellStyle name="Normal 2 2 5 2 6 3 2" xfId="18046" xr:uid="{5A17AA12-2EF9-4B2D-AEDE-9D23EA99FFFD}"/>
    <cellStyle name="Normal 2 2 5 2 6 4" xfId="10499" xr:uid="{7779AA36-E2BC-4556-BF52-9CC53B73E024}"/>
    <cellStyle name="Normal 2 2 5 2 6 4 2" xfId="20879" xr:uid="{E017C883-8967-459B-8370-4FD549B51FE3}"/>
    <cellStyle name="Normal 2 2 5 2 6 5" xfId="25186" xr:uid="{C016EE01-47B7-412F-983D-3432A44E850B}"/>
    <cellStyle name="Normal 2 2 5 2 6 6" xfId="12929" xr:uid="{0C927CA1-CCF6-4AD3-AA05-0017B7A9ACF8}"/>
    <cellStyle name="Normal 2 2 5 2 7" xfId="2235" xr:uid="{00000000-0005-0000-0000-000005040000}"/>
    <cellStyle name="Normal 2 2 5 2 7 2" xfId="7362" xr:uid="{38332203-CE39-491F-B705-EE061949E435}"/>
    <cellStyle name="Normal 2 2 5 2 7 2 2" xfId="17742" xr:uid="{1625E781-7A70-4D28-BC6A-CAD3F0C52332}"/>
    <cellStyle name="Normal 2 2 5 2 7 3" xfId="10195" xr:uid="{0936674F-D607-490D-81FE-F219362C21AA}"/>
    <cellStyle name="Normal 2 2 5 2 7 3 2" xfId="20575" xr:uid="{F7AA5EC4-439C-43F9-80B1-416D193F93D2}"/>
    <cellStyle name="Normal 2 2 5 2 7 4" xfId="25574" xr:uid="{38EB2627-4D0F-4F55-9A6B-CA08DCC73ED4}"/>
    <cellStyle name="Normal 2 2 5 2 7 5" xfId="14909" xr:uid="{B3842ADD-C684-411A-9B67-0279154E1BE5}"/>
    <cellStyle name="Normal 2 2 5 2 8" xfId="3935" xr:uid="{5A51DEF3-B876-43F1-9829-BEC3A0C9779E}"/>
    <cellStyle name="Normal 2 2 5 2 8 2" xfId="8767" xr:uid="{45BD9648-31E1-435B-988C-7BC0F8E084B5}"/>
    <cellStyle name="Normal 2 2 5 2 8 2 2" xfId="19147" xr:uid="{43117BD3-7E0C-4CD9-B8BC-DAC89571DBE1}"/>
    <cellStyle name="Normal 2 2 5 2 8 3" xfId="11600" xr:uid="{E6F14F03-593A-4EE2-906F-5BC7FCFA8EB3}"/>
    <cellStyle name="Normal 2 2 5 2 8 3 2" xfId="21980" xr:uid="{AB3D4F39-0181-4332-B8AA-C4C721A4CF63}"/>
    <cellStyle name="Normal 2 2 5 2 8 4" xfId="16314" xr:uid="{90F3F3A7-1C62-4CFA-8DCD-1D77B804D306}"/>
    <cellStyle name="Normal 2 2 5 2 9" xfId="5111" xr:uid="{AD536F58-F2F5-4216-976C-1862C83261E7}"/>
    <cellStyle name="Normal 2 2 5 2 9 2" xfId="14408" xr:uid="{B6C4BCC5-2CA8-472F-B677-E81C10B28A1F}"/>
    <cellStyle name="Normal 2 2 5 3" xfId="761" xr:uid="{00000000-0005-0000-0000-0000A5040000}"/>
    <cellStyle name="Normal 2 2 5 3 10" xfId="9697" xr:uid="{7364066B-39EB-4205-8D30-52E2A4F8F68A}"/>
    <cellStyle name="Normal 2 2 5 3 10 2" xfId="20077" xr:uid="{071C8EA1-DF30-4A73-B218-94EED7F49BF3}"/>
    <cellStyle name="Normal 2 2 5 3 11" xfId="23341" xr:uid="{ADC48A0A-5EAD-425A-8A31-6ADDEFD672D0}"/>
    <cellStyle name="Normal 2 2 5 3 12" xfId="12561" xr:uid="{967E07C1-269E-4F03-A799-B5DDA3A1E6FE}"/>
    <cellStyle name="Normal 2 2 5 3 2" xfId="2730" xr:uid="{00000000-0005-0000-0000-000013040000}"/>
    <cellStyle name="Normal 2 2 5 3 2 2" xfId="3180" xr:uid="{00000000-0005-0000-0000-000014040000}"/>
    <cellStyle name="Normal 2 2 5 3 2 2 2" xfId="6238" xr:uid="{DB8B03FE-930A-4F15-84FC-735F30984B5F}"/>
    <cellStyle name="Normal 2 2 5 3 2 2 2 2" xfId="25923" xr:uid="{D3BEF0C3-AD65-4847-AC71-7A84C123640C}"/>
    <cellStyle name="Normal 2 2 5 3 2 2 2 3" xfId="27208" xr:uid="{15CF10F0-03CF-434D-8F32-B2134E64E2A2}"/>
    <cellStyle name="Normal 2 2 5 3 2 2 2 4" xfId="15807" xr:uid="{1A18B310-3CF7-44E8-99CD-46036AB80A47}"/>
    <cellStyle name="Normal 2 2 5 3 2 2 3" xfId="8260" xr:uid="{CD516AE2-16B3-44E9-A956-813B74203E9D}"/>
    <cellStyle name="Normal 2 2 5 3 2 2 3 2" xfId="28879" xr:uid="{8FE66765-C894-4BB7-97AA-31AF476783DC}"/>
    <cellStyle name="Normal 2 2 5 3 2 2 3 3" xfId="18640" xr:uid="{DE88CF14-BADD-4144-8754-66F492327E62}"/>
    <cellStyle name="Normal 2 2 5 3 2 2 4" xfId="11093" xr:uid="{D464F0E7-6051-450A-AB71-818208813C24}"/>
    <cellStyle name="Normal 2 2 5 3 2 2 4 2" xfId="21473" xr:uid="{C1B261EA-B1CD-4C88-B775-A81B9A5510EA}"/>
    <cellStyle name="Normal 2 2 5 3 2 2 5" xfId="22851" xr:uid="{15A51E91-E3F0-4BD5-8969-9FF147681057}"/>
    <cellStyle name="Normal 2 2 5 3 2 2 6" xfId="13720" xr:uid="{18CE4E08-502F-4119-A32A-1ECFF10F038B}"/>
    <cellStyle name="Normal 2 2 5 3 2 3" xfId="4295" xr:uid="{30081D75-D036-4F84-B039-199494EB6D8B}"/>
    <cellStyle name="Normal 2 2 5 3 2 3 2" xfId="9067" xr:uid="{1FBBC496-A930-42B3-B32E-489E9E59193B}"/>
    <cellStyle name="Normal 2 2 5 3 2 3 2 2" xfId="29110" xr:uid="{C42E494C-BB98-46ED-AA07-A34B89EC5FF3}"/>
    <cellStyle name="Normal 2 2 5 3 2 3 2 3" xfId="19447" xr:uid="{CA31F7C8-4F7E-4C79-9C83-E7162B8A083A}"/>
    <cellStyle name="Normal 2 2 5 3 2 3 3" xfId="11900" xr:uid="{37E3D474-187A-4129-8F64-8667AD58FC1A}"/>
    <cellStyle name="Normal 2 2 5 3 2 3 3 2" xfId="22280" xr:uid="{F1B6D957-B0FB-48B1-9B05-3F9D1B3777FB}"/>
    <cellStyle name="Normal 2 2 5 3 2 3 4" xfId="23658" xr:uid="{8A391D46-349F-43B1-904A-35F13F278832}"/>
    <cellStyle name="Normal 2 2 5 3 2 3 5" xfId="16614" xr:uid="{A04AA1EA-07D4-4F15-9369-C5E371E72847}"/>
    <cellStyle name="Normal 2 2 5 3 2 4" xfId="5948" xr:uid="{7E671051-7CA9-4436-B501-677FA828FABA}"/>
    <cellStyle name="Normal 2 2 5 3 2 4 2" xfId="26736" xr:uid="{C8492F1F-2400-4772-9838-13D7264B6017}"/>
    <cellStyle name="Normal 2 2 5 3 2 4 3" xfId="15401" xr:uid="{D5CFDB2D-2905-41F1-94D5-6792A993CDA8}"/>
    <cellStyle name="Normal 2 2 5 3 2 5" xfId="7854" xr:uid="{B9528EED-444F-48CF-BC18-E898022C2355}"/>
    <cellStyle name="Normal 2 2 5 3 2 5 2" xfId="18234" xr:uid="{9F20B949-05E0-47E7-81D1-F51539E959E7}"/>
    <cellStyle name="Normal 2 2 5 3 2 6" xfId="10687" xr:uid="{20C5FB41-F9F2-459E-8B5B-C1772DFD6307}"/>
    <cellStyle name="Normal 2 2 5 3 2 6 2" xfId="21067" xr:uid="{9C5859D7-9238-4A3F-9AAC-FEE4E12811D1}"/>
    <cellStyle name="Normal 2 2 5 3 2 7" xfId="24993" xr:uid="{8804360D-1740-4126-BA92-E232EB43B6B3}"/>
    <cellStyle name="Normal 2 2 5 3 2 8" xfId="13164" xr:uid="{9A60082A-A36E-4BBF-AC03-54C96FDD41FC}"/>
    <cellStyle name="Normal 2 2 5 3 3" xfId="3181" xr:uid="{00000000-0005-0000-0000-000015040000}"/>
    <cellStyle name="Normal 2 2 5 3 3 2" xfId="4465" xr:uid="{48360EDB-E31A-4E4C-9125-017600EDB684}"/>
    <cellStyle name="Normal 2 2 5 3 3 2 2" xfId="9237" xr:uid="{9C0C4736-A865-4F40-88B2-84236B470E38}"/>
    <cellStyle name="Normal 2 2 5 3 3 2 2 2" xfId="29228" xr:uid="{00D117A8-9AB0-4313-8331-9C81385CE407}"/>
    <cellStyle name="Normal 2 2 5 3 3 2 2 3" xfId="19617" xr:uid="{910AD68C-77C9-4230-AF2B-6E7B524EACAF}"/>
    <cellStyle name="Normal 2 2 5 3 3 2 3" xfId="12070" xr:uid="{C4328F12-4599-410E-8A77-D36F4B619AB8}"/>
    <cellStyle name="Normal 2 2 5 3 3 2 3 2" xfId="22450" xr:uid="{5235CF13-B17C-4812-BE0D-878DB742EAEE}"/>
    <cellStyle name="Normal 2 2 5 3 3 2 4" xfId="25638" xr:uid="{E472F8F3-6451-4567-99E5-8E594F17347F}"/>
    <cellStyle name="Normal 2 2 5 3 3 2 5" xfId="16784" xr:uid="{50E1624C-D7AB-499D-8F02-19B458F092E0}"/>
    <cellStyle name="Normal 2 2 5 3 3 3" xfId="6239" xr:uid="{B1E78442-0E9C-48A1-AD39-4A87BFDDEB23}"/>
    <cellStyle name="Normal 2 2 5 3 3 3 2" xfId="26045" xr:uid="{9D62ACC6-3D89-4B37-A4D6-BCB14B26C743}"/>
    <cellStyle name="Normal 2 2 5 3 3 3 3" xfId="15808" xr:uid="{A75462E0-4BF7-40B1-B1EA-6ABB72912050}"/>
    <cellStyle name="Normal 2 2 5 3 3 4" xfId="8261" xr:uid="{D894F6F5-39DF-407E-A6FA-8A59032844B1}"/>
    <cellStyle name="Normal 2 2 5 3 3 4 2" xfId="18641" xr:uid="{E1574776-3B4A-4525-BDF2-D34701C8483C}"/>
    <cellStyle name="Normal 2 2 5 3 3 5" xfId="11094" xr:uid="{A5940AD3-DD33-4FCB-95F3-8114BB2A6E13}"/>
    <cellStyle name="Normal 2 2 5 3 3 5 2" xfId="21474" xr:uid="{71838B3F-DCFB-4A51-B536-617B63F5D4A6}"/>
    <cellStyle name="Normal 2 2 5 3 3 6" xfId="22679" xr:uid="{9FE6C028-320A-4758-9989-784CF0F7E6EE}"/>
    <cellStyle name="Normal 2 2 5 3 3 7" xfId="13721" xr:uid="{56555126-E6DA-43E6-8C14-699C3DF768D7}"/>
    <cellStyle name="Normal 2 2 5 3 4" xfId="3179" xr:uid="{00000000-0005-0000-0000-000016040000}"/>
    <cellStyle name="Normal 2 2 5 3 4 2" xfId="6237" xr:uid="{8B5ABF74-57FE-4540-AA36-409E8F3C9144}"/>
    <cellStyle name="Normal 2 2 5 3 4 2 2" xfId="27413" xr:uid="{6052559B-A1CD-461B-A294-F2CB39611FE1}"/>
    <cellStyle name="Normal 2 2 5 3 4 2 3" xfId="15806" xr:uid="{CC3804E1-D2A0-426F-94A6-CB82AD0BC555}"/>
    <cellStyle name="Normal 2 2 5 3 4 3" xfId="8259" xr:uid="{7842EA77-8563-4802-ABC0-662519A88A62}"/>
    <cellStyle name="Normal 2 2 5 3 4 3 2" xfId="18639" xr:uid="{6F1577AA-AA59-4970-9A36-A04A3D7A9682}"/>
    <cellStyle name="Normal 2 2 5 3 4 4" xfId="11092" xr:uid="{D0D32A41-2D50-46A3-AAB5-2582E55B6B1C}"/>
    <cellStyle name="Normal 2 2 5 3 4 4 2" xfId="21472" xr:uid="{8F4D5BCC-6BC0-46E3-BC18-5168F1C8DC9F}"/>
    <cellStyle name="Normal 2 2 5 3 4 5" xfId="23063" xr:uid="{324B6F1E-E111-4D26-A32C-7A93DD29F9D0}"/>
    <cellStyle name="Normal 2 2 5 3 4 6" xfId="13719" xr:uid="{5FCE5877-5A3E-4E51-9459-FD4AE3BDF133}"/>
    <cellStyle name="Normal 2 2 5 3 5" xfId="2584" xr:uid="{00000000-0005-0000-0000-000017040000}"/>
    <cellStyle name="Normal 2 2 5 3 5 2" xfId="5849" xr:uid="{D68FD721-F74C-48E2-88D7-F5695118B0F5}"/>
    <cellStyle name="Normal 2 2 5 3 5 2 2" xfId="25886" xr:uid="{9FC1A68A-E832-41FF-AA80-E4C7B7827E46}"/>
    <cellStyle name="Normal 2 2 5 3 5 2 3" xfId="15256" xr:uid="{637E43A1-21B7-4C71-9C1D-C3534A45FB3A}"/>
    <cellStyle name="Normal 2 2 5 3 5 3" xfId="7709" xr:uid="{0F5B11BE-E2EF-43C9-AA70-9A4C9F809519}"/>
    <cellStyle name="Normal 2 2 5 3 5 3 2" xfId="18089" xr:uid="{6156AA97-D391-4421-A893-BD8A70C4EAEB}"/>
    <cellStyle name="Normal 2 2 5 3 5 4" xfId="10542" xr:uid="{B8B5B2DE-A2D8-4990-9E77-1E27173B78AD}"/>
    <cellStyle name="Normal 2 2 5 3 5 4 2" xfId="20922" xr:uid="{F98BE8BC-826A-459C-97C2-9A46A0929D43}"/>
    <cellStyle name="Normal 2 2 5 3 5 5" xfId="25338" xr:uid="{0B085AAA-4493-420A-8209-AB304D7B5653}"/>
    <cellStyle name="Normal 2 2 5 3 5 6" xfId="12972" xr:uid="{1990347C-B4F0-405F-9412-D0ADB4536A11}"/>
    <cellStyle name="Normal 2 2 5 3 6" xfId="2327" xr:uid="{00000000-0005-0000-0000-000012040000}"/>
    <cellStyle name="Normal 2 2 5 3 6 2" xfId="7454" xr:uid="{355A4282-D669-44C1-88B9-47C0ABA07E59}"/>
    <cellStyle name="Normal 2 2 5 3 6 2 2" xfId="17834" xr:uid="{5730EDBC-00E3-4467-8ED7-7FE48586581A}"/>
    <cellStyle name="Normal 2 2 5 3 6 3" xfId="10287" xr:uid="{4B95A07D-90D6-49F9-A0DB-986EA1DD1001}"/>
    <cellStyle name="Normal 2 2 5 3 6 3 2" xfId="20667" xr:uid="{D368E7D5-52BA-49BF-B3EF-63151CDA95B8}"/>
    <cellStyle name="Normal 2 2 5 3 6 4" xfId="24178" xr:uid="{0A7E2AAE-7538-4048-AC32-7D9E71F9699C}"/>
    <cellStyle name="Normal 2 2 5 3 6 5" xfId="15001" xr:uid="{C196E802-6982-4FEE-A6DE-C08935646518}"/>
    <cellStyle name="Normal 2 2 5 3 7" xfId="3842" xr:uid="{768E63F6-D0FB-427E-8CB9-301DD97546F9}"/>
    <cellStyle name="Normal 2 2 5 3 7 2" xfId="8675" xr:uid="{167A86E3-850C-4FB7-B244-9DC88C162A53}"/>
    <cellStyle name="Normal 2 2 5 3 7 2 2" xfId="19055" xr:uid="{A67BD2E5-D873-4902-9428-AA80E9E8B7EC}"/>
    <cellStyle name="Normal 2 2 5 3 7 3" xfId="11508" xr:uid="{AEDB1F02-3940-466E-9B01-770FF4DEA4CB}"/>
    <cellStyle name="Normal 2 2 5 3 7 3 2" xfId="21888" xr:uid="{54D42C56-CAB3-4AB6-93D6-A2A2C01B576C}"/>
    <cellStyle name="Normal 2 2 5 3 7 4" xfId="16222" xr:uid="{E1E88A3A-BE1A-4FB9-9BF2-494092A3B254}"/>
    <cellStyle name="Normal 2 2 5 3 8" xfId="5114" xr:uid="{30AF1C54-D2CC-4BBB-8766-0A393ABB8F1E}"/>
    <cellStyle name="Normal 2 2 5 3 8 2" xfId="14411" xr:uid="{92177246-C24D-451E-B088-5CFB429D4F22}"/>
    <cellStyle name="Normal 2 2 5 3 9" xfId="6864" xr:uid="{36AD9A76-892B-4B2F-95EB-E6ED3902772F}"/>
    <cellStyle name="Normal 2 2 5 3 9 2" xfId="17244" xr:uid="{48B43599-86E4-4CC4-A5A6-23AB3A005D75}"/>
    <cellStyle name="Normal 2 2 5 4" xfId="762" xr:uid="{00000000-0005-0000-0000-0000A6040000}"/>
    <cellStyle name="Normal 2 2 5 4 2" xfId="3182" xr:uid="{00000000-0005-0000-0000-000019040000}"/>
    <cellStyle name="Normal 2 2 5 4 2 2" xfId="6240" xr:uid="{1951603C-8860-4B43-9F11-FA631F269DCB}"/>
    <cellStyle name="Normal 2 2 5 4 2 2 2" xfId="24822" xr:uid="{730ECCB9-507B-49DD-9658-F3160CBE68C3}"/>
    <cellStyle name="Normal 2 2 5 4 2 2 3" xfId="27803" xr:uid="{2A7317C0-643E-4B65-9A97-C61A8E4A2474}"/>
    <cellStyle name="Normal 2 2 5 4 2 2 4" xfId="15809" xr:uid="{8C99B084-32E9-4F72-BBAE-3EA79CC8675A}"/>
    <cellStyle name="Normal 2 2 5 4 2 3" xfId="8262" xr:uid="{40F4AC1B-381C-40DE-A5E8-9EB8A2D02592}"/>
    <cellStyle name="Normal 2 2 5 4 2 3 2" xfId="28880" xr:uid="{584F1855-DA4E-4BAA-A86E-1BA7CA7C6D36}"/>
    <cellStyle name="Normal 2 2 5 4 2 3 3" xfId="18642" xr:uid="{EBA367CA-932D-4C99-92B1-278D334A4118}"/>
    <cellStyle name="Normal 2 2 5 4 2 4" xfId="11095" xr:uid="{8E68B3E8-45EE-4C41-A096-EF05DFC2B3E7}"/>
    <cellStyle name="Normal 2 2 5 4 2 4 2" xfId="21475" xr:uid="{FE16556B-F3C3-4906-8FDB-D4F60EC5402C}"/>
    <cellStyle name="Normal 2 2 5 4 2 5" xfId="23817" xr:uid="{3D58558D-803C-48F1-BDF8-9829FCD01334}"/>
    <cellStyle name="Normal 2 2 5 4 2 6" xfId="13722" xr:uid="{8EF7EF2B-CED1-4007-921C-297E3E70F6A4}"/>
    <cellStyle name="Normal 2 2 5 4 3" xfId="2727" xr:uid="{00000000-0005-0000-0000-00001A040000}"/>
    <cellStyle name="Normal 2 2 5 4 3 2" xfId="5945" xr:uid="{194E08B5-DDC3-4709-A771-073277BF9EB7}"/>
    <cellStyle name="Normal 2 2 5 4 3 2 2" xfId="25849" xr:uid="{BFA93C3E-B576-4D4B-8F77-BA345C374600}"/>
    <cellStyle name="Normal 2 2 5 4 3 2 3" xfId="15398" xr:uid="{6419E0F1-5E07-422F-A27A-2F6D3E62703E}"/>
    <cellStyle name="Normal 2 2 5 4 3 3" xfId="7851" xr:uid="{B02F34D0-F82F-4006-BE55-77B22080AA39}"/>
    <cellStyle name="Normal 2 2 5 4 3 3 2" xfId="18231" xr:uid="{AE538EAD-83E0-4905-9C2F-9D9D0B4A8B1A}"/>
    <cellStyle name="Normal 2 2 5 4 3 4" xfId="10684" xr:uid="{151237DE-A10E-4667-B110-49113A11C1F7}"/>
    <cellStyle name="Normal 2 2 5 4 3 4 2" xfId="21064" xr:uid="{A6D2CB03-5FCD-4ED8-A370-172DFFE921C3}"/>
    <cellStyle name="Normal 2 2 5 4 3 5" xfId="24050" xr:uid="{7A09FDC2-7262-4111-8465-3F92D0BCCB11}"/>
    <cellStyle name="Normal 2 2 5 4 3 6" xfId="13161" xr:uid="{0C71C1B2-E423-4854-A243-169C4D025D96}"/>
    <cellStyle name="Normal 2 2 5 4 4" xfId="4161" xr:uid="{77133353-D78F-4905-AB0C-35331A391DAE}"/>
    <cellStyle name="Normal 2 2 5 4 4 2" xfId="8933" xr:uid="{700A96BE-64B7-46B2-B34F-A7D01E8A7D5B}"/>
    <cellStyle name="Normal 2 2 5 4 4 2 2" xfId="29030" xr:uid="{41102D16-4D18-4AA7-AFAE-8D8CD5422523}"/>
    <cellStyle name="Normal 2 2 5 4 4 2 3" xfId="19313" xr:uid="{410448E5-A392-466B-BC94-70B7C721290F}"/>
    <cellStyle name="Normal 2 2 5 4 4 3" xfId="11766" xr:uid="{1BCC2FB2-0DDF-4976-BEC7-654235EAADF4}"/>
    <cellStyle name="Normal 2 2 5 4 4 3 2" xfId="22146" xr:uid="{5E9C6438-4F90-47FB-9C1D-9C1AB1F57212}"/>
    <cellStyle name="Normal 2 2 5 4 4 4" xfId="24295" xr:uid="{40F6B065-C3AD-47BD-A6D9-B439B3223AE3}"/>
    <cellStyle name="Normal 2 2 5 4 4 5" xfId="16480" xr:uid="{E90B7D13-EAC6-403B-9F55-E502846BCB6F}"/>
    <cellStyle name="Normal 2 2 5 4 5" xfId="5115" xr:uid="{AEC81067-9A7A-4124-98E2-43D87D46AE9F}"/>
    <cellStyle name="Normal 2 2 5 4 5 2" xfId="26566" xr:uid="{F238678A-0463-4B49-A10A-95980D151155}"/>
    <cellStyle name="Normal 2 2 5 4 5 3" xfId="14412" xr:uid="{5D2AC5DD-A604-416C-BC6E-4E7C1A4EC5F6}"/>
    <cellStyle name="Normal 2 2 5 4 6" xfId="6865" xr:uid="{886AA42F-5700-42A5-BCEC-FFD1618DB977}"/>
    <cellStyle name="Normal 2 2 5 4 6 2" xfId="17245" xr:uid="{49C11A60-C1B1-49EA-A045-52DF8345965B}"/>
    <cellStyle name="Normal 2 2 5 4 7" xfId="9698" xr:uid="{F319566E-35AB-4788-8D03-EF4C36780B1C}"/>
    <cellStyle name="Normal 2 2 5 4 7 2" xfId="20078" xr:uid="{3C8B4D5D-2598-40AF-9298-2D95E104DC58}"/>
    <cellStyle name="Normal 2 2 5 4 8" xfId="22865" xr:uid="{4B2F798E-48E6-4376-A3B5-403E93C6E944}"/>
    <cellStyle name="Normal 2 2 5 4 9" xfId="12719" xr:uid="{20C2B9F8-FAA2-4D18-BA7C-7E931A4EA708}"/>
    <cellStyle name="Normal 2 2 5 5" xfId="763" xr:uid="{00000000-0005-0000-0000-0000A7040000}"/>
    <cellStyle name="Normal 2 2 5 5 2" xfId="4466" xr:uid="{6EF105C5-F98E-47DB-8906-F1ED9D61A476}"/>
    <cellStyle name="Normal 2 2 5 5 2 2" xfId="9238" xr:uid="{A33EEAB3-632D-4D41-97EE-2557CA7BAEEA}"/>
    <cellStyle name="Normal 2 2 5 5 2 2 2" xfId="29229" xr:uid="{FA08C50A-BDB3-4FD3-988D-B5459F856DE8}"/>
    <cellStyle name="Normal 2 2 5 5 2 2 3" xfId="19618" xr:uid="{8F9AB79D-D5A4-4FA3-B6DB-2A7DC7A269D1}"/>
    <cellStyle name="Normal 2 2 5 5 2 3" xfId="12071" xr:uid="{687B8F02-F39D-4E3D-BD9A-2BE9832D13B2}"/>
    <cellStyle name="Normal 2 2 5 5 2 3 2" xfId="22451" xr:uid="{0AA9CD85-3DD1-4BB8-93C5-465249CD6FE7}"/>
    <cellStyle name="Normal 2 2 5 5 2 4" xfId="25657" xr:uid="{34A26308-FF30-49D3-A190-491D65A62777}"/>
    <cellStyle name="Normal 2 2 5 5 2 5" xfId="16785" xr:uid="{1B7185B3-42A4-4084-B389-8624BE7E45D8}"/>
    <cellStyle name="Normal 2 2 5 5 3" xfId="5116" xr:uid="{5586B6F1-6EB7-4B54-B794-696523042EF4}"/>
    <cellStyle name="Normal 2 2 5 5 3 2" xfId="27006" xr:uid="{69CF3FCA-36C7-46CB-BE6F-FC7C88B21E84}"/>
    <cellStyle name="Normal 2 2 5 5 3 3" xfId="14413" xr:uid="{E15399E6-B3FA-4164-8340-785A6301940F}"/>
    <cellStyle name="Normal 2 2 5 5 4" xfId="6866" xr:uid="{BCBDC9C9-7B71-4675-BD67-499DCD957E6B}"/>
    <cellStyle name="Normal 2 2 5 5 4 2" xfId="17246" xr:uid="{5EB6FF69-AA65-4918-A829-595B3426E334}"/>
    <cellStyle name="Normal 2 2 5 5 5" xfId="9699" xr:uid="{E5DAA30A-0FD0-441C-AD84-E2333F9131EE}"/>
    <cellStyle name="Normal 2 2 5 5 5 2" xfId="20079" xr:uid="{A48991DE-F369-4251-93C9-87B4E86CD9E0}"/>
    <cellStyle name="Normal 2 2 5 5 6" xfId="22921" xr:uid="{69AA6929-94EE-4741-AD22-8466135E8D83}"/>
    <cellStyle name="Normal 2 2 5 5 7" xfId="13723" xr:uid="{33796E81-926B-4F0C-9B80-EEC6EC1A3FF2}"/>
    <cellStyle name="Normal 2 2 5 6" xfId="2902" xr:uid="{00000000-0005-0000-0000-00001C040000}"/>
    <cellStyle name="Normal 2 2 5 6 2" xfId="6088" xr:uid="{5EBF24F2-A5F7-415E-8EC7-4EF7815E1FF6}"/>
    <cellStyle name="Normal 2 2 5 6 2 2" xfId="23892" xr:uid="{47724E20-B1D8-4FF8-9A44-2977CC2ED5ED}"/>
    <cellStyle name="Normal 2 2 5 6 2 3" xfId="27545" xr:uid="{936ED42E-6F05-4888-ADC8-F1C177BD493A}"/>
    <cellStyle name="Normal 2 2 5 6 2 4" xfId="15566" xr:uid="{62DEA000-66AC-4EB3-B753-EA729D248FB4}"/>
    <cellStyle name="Normal 2 2 5 6 3" xfId="8019" xr:uid="{E7E24CD5-241B-43B1-9373-D1BEA0AD1624}"/>
    <cellStyle name="Normal 2 2 5 6 3 2" xfId="26163" xr:uid="{4039BB8E-FF83-4E7A-85E1-B650C0CDDBCB}"/>
    <cellStyle name="Normal 2 2 5 6 3 3" xfId="18399" xr:uid="{6B3710D7-32C9-4D74-8EFD-A1B74B09B9DC}"/>
    <cellStyle name="Normal 2 2 5 6 4" xfId="10852" xr:uid="{3C5902C3-3749-417F-A46F-5727D6DE332E}"/>
    <cellStyle name="Normal 2 2 5 6 4 2" xfId="21232" xr:uid="{14C21B63-49BB-49D3-BD82-B5814AAFD628}"/>
    <cellStyle name="Normal 2 2 5 6 5" xfId="23124" xr:uid="{34687A96-B813-4212-AD0D-48688AADA035}"/>
    <cellStyle name="Normal 2 2 5 6 6" xfId="13417" xr:uid="{2753E1A2-47B8-40BE-98AF-F0541F5C54CA}"/>
    <cellStyle name="Normal 2 2 5 7" xfId="2481" xr:uid="{00000000-0005-0000-0000-00001D040000}"/>
    <cellStyle name="Normal 2 2 5 7 2" xfId="5767" xr:uid="{4A390432-8884-423E-B9B8-DF3CF691D005}"/>
    <cellStyle name="Normal 2 2 5 7 2 2" xfId="28050" xr:uid="{17E6F790-6F59-4460-BF00-3CC8B8C84973}"/>
    <cellStyle name="Normal 2 2 5 7 2 3" xfId="15153" xr:uid="{745D3E67-3388-4477-A046-426F2E8DC4A5}"/>
    <cellStyle name="Normal 2 2 5 7 3" xfId="7606" xr:uid="{0DE4E01E-561D-41AE-8E2F-82443E2BA269}"/>
    <cellStyle name="Normal 2 2 5 7 3 2" xfId="17986" xr:uid="{CD67BFA3-8443-427E-A786-7416E437B4C1}"/>
    <cellStyle name="Normal 2 2 5 7 4" xfId="10439" xr:uid="{2A472E99-D46F-4FEF-BCB4-06BC1102DFB8}"/>
    <cellStyle name="Normal 2 2 5 7 4 2" xfId="20819" xr:uid="{84EF04DB-5612-47F1-8449-AB9707B7515D}"/>
    <cellStyle name="Normal 2 2 5 7 5" xfId="24297" xr:uid="{58332B38-93AE-40A3-800E-DF25E10ADFE2}"/>
    <cellStyle name="Normal 2 2 5 7 6" xfId="12869" xr:uid="{B252D23F-8BE9-4572-AC13-4923320155E8}"/>
    <cellStyle name="Normal 2 2 5 8" xfId="2175" xr:uid="{00000000-0005-0000-0000-000004040000}"/>
    <cellStyle name="Normal 2 2 5 8 2" xfId="7302" xr:uid="{E95D3F49-3715-4CC7-A760-1E140DD01628}"/>
    <cellStyle name="Normal 2 2 5 8 2 2" xfId="17682" xr:uid="{3DCD14CB-512D-4F5B-AB36-25B9A2B1A262}"/>
    <cellStyle name="Normal 2 2 5 8 3" xfId="10135" xr:uid="{34BE5327-55F5-41C8-A25C-E16241875A20}"/>
    <cellStyle name="Normal 2 2 5 8 3 2" xfId="20515" xr:uid="{D18D9AEB-696E-40E6-8BB4-B1F1C23B2141}"/>
    <cellStyle name="Normal 2 2 5 8 4" xfId="24765" xr:uid="{DA8323EF-60AF-49BB-88C6-1245D70DB90C}"/>
    <cellStyle name="Normal 2 2 5 8 5" xfId="14849" xr:uid="{C731C4D0-E9A2-419F-AD92-A0D07C4414C0}"/>
    <cellStyle name="Normal 2 2 5 9" xfId="3934" xr:uid="{0CB43D55-C908-4083-90A9-FF89559DAF34}"/>
    <cellStyle name="Normal 2 2 5 9 2" xfId="8766" xr:uid="{9F9FAC5D-37F6-40AA-9967-869F0D927DD2}"/>
    <cellStyle name="Normal 2 2 5 9 2 2" xfId="19146" xr:uid="{5514B669-E767-4499-AE3E-0C65A0D899B3}"/>
    <cellStyle name="Normal 2 2 5 9 3" xfId="11599" xr:uid="{011153CF-D809-4F59-B9C6-B301772D3432}"/>
    <cellStyle name="Normal 2 2 5 9 3 2" xfId="21979" xr:uid="{9D4DC90F-B09C-4CAA-B5EF-B0F3321B0EB2}"/>
    <cellStyle name="Normal 2 2 5 9 4" xfId="16313" xr:uid="{88DA3762-90A6-4CF1-B16D-09030B2DDF34}"/>
    <cellStyle name="Normal 2 2 6" xfId="764" xr:uid="{00000000-0005-0000-0000-0000A8040000}"/>
    <cellStyle name="Normal 2 2 6 10" xfId="5117" xr:uid="{963C3611-457B-4569-9F08-D8E8B6B58342}"/>
    <cellStyle name="Normal 2 2 6 10 2" xfId="14414" xr:uid="{A46C3E5A-5793-40F1-80F7-CEA82D001334}"/>
    <cellStyle name="Normal 2 2 6 11" xfId="6867" xr:uid="{5FEA02F8-0573-4DF3-B8C8-ECF91A657C05}"/>
    <cellStyle name="Normal 2 2 6 11 2" xfId="17247" xr:uid="{D37E6582-3CA9-4B8C-94C3-9E8894BC760E}"/>
    <cellStyle name="Normal 2 2 6 12" xfId="9700" xr:uid="{19674DD6-4C3E-4791-A002-9C3FE93F77E3}"/>
    <cellStyle name="Normal 2 2 6 12 2" xfId="20080" xr:uid="{6958F3CF-F388-4709-895B-4FB571CA5106}"/>
    <cellStyle name="Normal 2 2 6 13" xfId="25252" xr:uid="{D795BB32-094F-4C86-BC01-958FFB9C5DA9}"/>
    <cellStyle name="Normal 2 2 6 14" xfId="12413" xr:uid="{44E83FAC-7AE5-4706-93FB-4C37F2A24648}"/>
    <cellStyle name="Normal 2 2 6 2" xfId="765" xr:uid="{00000000-0005-0000-0000-0000A9040000}"/>
    <cellStyle name="Normal 2 2 6 2 10" xfId="6868" xr:uid="{3D25EB71-E123-4DA6-8867-E93C8C63A2E3}"/>
    <cellStyle name="Normal 2 2 6 2 10 2" xfId="17248" xr:uid="{E1E7A34D-89B4-4BAB-B149-E73C0ADA2435}"/>
    <cellStyle name="Normal 2 2 6 2 11" xfId="9701" xr:uid="{E4D72A88-F242-45A2-AF03-6E6DE242E170}"/>
    <cellStyle name="Normal 2 2 6 2 11 2" xfId="20081" xr:uid="{51D6941F-2BF5-47B5-BBA8-EE83DA7B171E}"/>
    <cellStyle name="Normal 2 2 6 2 12" xfId="23917" xr:uid="{A8E6C921-55CD-4646-A6F9-922F714D4063}"/>
    <cellStyle name="Normal 2 2 6 2 13" xfId="12473" xr:uid="{9151C67F-479C-4177-953B-C2BE45EDB23B}"/>
    <cellStyle name="Normal 2 2 6 2 2" xfId="766" xr:uid="{00000000-0005-0000-0000-0000AA040000}"/>
    <cellStyle name="Normal 2 2 6 2 2 10" xfId="13038" xr:uid="{C6C09AA8-2003-487A-87BA-B7B0FAA2F8B5}"/>
    <cellStyle name="Normal 2 2 6 2 2 2" xfId="2733" xr:uid="{00000000-0005-0000-0000-000021040000}"/>
    <cellStyle name="Normal 2 2 6 2 2 2 2" xfId="3185" xr:uid="{00000000-0005-0000-0000-000022040000}"/>
    <cellStyle name="Normal 2 2 6 2 2 2 2 2" xfId="6243" xr:uid="{AD0C4932-6D7D-45FF-85DF-AAE8C9EA23D8}"/>
    <cellStyle name="Normal 2 2 6 2 2 2 2 2 2" xfId="27149" xr:uid="{50074F00-B7A6-44B7-B7EE-7797041DF54E}"/>
    <cellStyle name="Normal 2 2 6 2 2 2 2 2 3" xfId="15812" xr:uid="{21D05B74-0F66-4913-B9C8-FE2ACC83066F}"/>
    <cellStyle name="Normal 2 2 6 2 2 2 2 3" xfId="8265" xr:uid="{EC5842AE-3220-4106-A5C5-E92115EC7152}"/>
    <cellStyle name="Normal 2 2 6 2 2 2 2 3 2" xfId="18645" xr:uid="{9B71C1FF-CEE3-46D2-9EC3-B4FC49711316}"/>
    <cellStyle name="Normal 2 2 6 2 2 2 2 4" xfId="11098" xr:uid="{FD0D516E-94FA-4926-BBCE-687265CCF63B}"/>
    <cellStyle name="Normal 2 2 6 2 2 2 2 4 2" xfId="21478" xr:uid="{58EA81BF-3C1A-4F49-A09F-A50F221FC2AA}"/>
    <cellStyle name="Normal 2 2 6 2 2 2 2 5" xfId="24991" xr:uid="{4D3465FE-A1E3-41C6-AF78-D9DD9050CBDE}"/>
    <cellStyle name="Normal 2 2 6 2 2 2 2 6" xfId="13726" xr:uid="{6054E1E5-3A1C-41B9-9D4F-531A4D34C959}"/>
    <cellStyle name="Normal 2 2 6 2 2 2 3" xfId="4297" xr:uid="{70482B53-70A1-4B5D-99B7-DD017FD52066}"/>
    <cellStyle name="Normal 2 2 6 2 2 2 3 2" xfId="9069" xr:uid="{E39B3821-DC4A-4CD8-BA22-FE8CF90F1E9B}"/>
    <cellStyle name="Normal 2 2 6 2 2 2 3 2 2" xfId="29112" xr:uid="{B630E78A-E8CD-4621-92F0-AFAA140F60BC}"/>
    <cellStyle name="Normal 2 2 6 2 2 2 3 2 3" xfId="19449" xr:uid="{49C90A69-C5F7-42DA-8D66-FC010CF0F29A}"/>
    <cellStyle name="Normal 2 2 6 2 2 2 3 3" xfId="11902" xr:uid="{FC8C8A4E-DEB0-47FC-A467-D5BB486E720F}"/>
    <cellStyle name="Normal 2 2 6 2 2 2 3 3 2" xfId="22282" xr:uid="{BF976083-E227-4568-B232-D920E2A986BA}"/>
    <cellStyle name="Normal 2 2 6 2 2 2 3 4" xfId="23769" xr:uid="{5E91C338-38B0-4726-BB70-68BE97A3DB18}"/>
    <cellStyle name="Normal 2 2 6 2 2 2 3 5" xfId="16616" xr:uid="{C6E80A27-4F98-4B01-92FF-ECD8A3A9D98D}"/>
    <cellStyle name="Normal 2 2 6 2 2 2 4" xfId="5951" xr:uid="{3052317B-4ACE-4D92-9E73-CC7F606D84E5}"/>
    <cellStyle name="Normal 2 2 6 2 2 2 4 2" xfId="27964" xr:uid="{D293BB91-55CD-455D-84B2-910305AD7982}"/>
    <cellStyle name="Normal 2 2 6 2 2 2 4 3" xfId="15404" xr:uid="{357E2879-E375-48F2-B18C-786A8BE0AC87}"/>
    <cellStyle name="Normal 2 2 6 2 2 2 5" xfId="7857" xr:uid="{75ADF92F-1C62-4755-B9F4-BA8CED2C6F9A}"/>
    <cellStyle name="Normal 2 2 6 2 2 2 5 2" xfId="18237" xr:uid="{560DB7D1-9160-404C-A82B-C71C75325B94}"/>
    <cellStyle name="Normal 2 2 6 2 2 2 6" xfId="10690" xr:uid="{3BF80FF2-EE14-4358-9740-D031390778AD}"/>
    <cellStyle name="Normal 2 2 6 2 2 2 6 2" xfId="21070" xr:uid="{CC051CC2-70E2-41D5-8D15-E09A1984C4CE}"/>
    <cellStyle name="Normal 2 2 6 2 2 2 7" xfId="23228" xr:uid="{A3F8BC61-0040-46E9-9D9A-71B8E0B6FC3E}"/>
    <cellStyle name="Normal 2 2 6 2 2 2 8" xfId="13167" xr:uid="{36D1DFF4-3C3E-45FF-A1FB-B26D221FADE5}"/>
    <cellStyle name="Normal 2 2 6 2 2 3" xfId="3186" xr:uid="{00000000-0005-0000-0000-000023040000}"/>
    <cellStyle name="Normal 2 2 6 2 2 3 2" xfId="4467" xr:uid="{9F706EB4-3E25-430F-B16D-860B5C446E2D}"/>
    <cellStyle name="Normal 2 2 6 2 2 3 2 2" xfId="9239" xr:uid="{626BCD8E-F62B-431A-92C2-B3036586811D}"/>
    <cellStyle name="Normal 2 2 6 2 2 3 2 2 2" xfId="19619" xr:uid="{4440CC75-0F12-4B17-A8B4-2E4262CF94A2}"/>
    <cellStyle name="Normal 2 2 6 2 2 3 2 3" xfId="12072" xr:uid="{6976AB79-28D1-4313-9D9D-EE3228E88690}"/>
    <cellStyle name="Normal 2 2 6 2 2 3 2 3 2" xfId="22452" xr:uid="{AFF673AF-9A91-475F-A847-FDD2B73391C5}"/>
    <cellStyle name="Normal 2 2 6 2 2 3 2 4" xfId="28387" xr:uid="{34CCB7B2-EF32-494A-A790-0975D246D964}"/>
    <cellStyle name="Normal 2 2 6 2 2 3 2 5" xfId="16786" xr:uid="{06D884E1-120A-4C5C-99F1-B742502A02A6}"/>
    <cellStyle name="Normal 2 2 6 2 2 3 3" xfId="6244" xr:uid="{588A55D6-FA85-40D2-BD6B-4D546EA36041}"/>
    <cellStyle name="Normal 2 2 6 2 2 3 3 2" xfId="15813" xr:uid="{DFA3218D-5260-4ABA-8FB3-9E54709A2A73}"/>
    <cellStyle name="Normal 2 2 6 2 2 3 4" xfId="8266" xr:uid="{7B04C46E-C949-4AAC-8114-16C9A0D5B1C2}"/>
    <cellStyle name="Normal 2 2 6 2 2 3 4 2" xfId="18646" xr:uid="{2BEABE8C-5B00-44AF-BC19-87A336C6C6F7}"/>
    <cellStyle name="Normal 2 2 6 2 2 3 5" xfId="11099" xr:uid="{634EC4EC-2AB5-4E9C-AFA6-557EAA7DB02E}"/>
    <cellStyle name="Normal 2 2 6 2 2 3 5 2" xfId="21479" xr:uid="{0F266ECA-43DD-4F95-BF92-0A9529C912E7}"/>
    <cellStyle name="Normal 2 2 6 2 2 3 6" xfId="24169" xr:uid="{F9F51225-FAF4-4573-9B50-F709384D7D8A}"/>
    <cellStyle name="Normal 2 2 6 2 2 3 7" xfId="13727" xr:uid="{77C1E2BD-82DE-453E-821D-CF20ABE192B7}"/>
    <cellStyle name="Normal 2 2 6 2 2 4" xfId="3184" xr:uid="{00000000-0005-0000-0000-000024040000}"/>
    <cellStyle name="Normal 2 2 6 2 2 4 2" xfId="6242" xr:uid="{2A8E5E90-9539-4B84-AD45-32A9701D3B66}"/>
    <cellStyle name="Normal 2 2 6 2 2 4 2 2" xfId="27300" xr:uid="{C9885A2D-4594-47B4-813F-010CB33AF84D}"/>
    <cellStyle name="Normal 2 2 6 2 2 4 2 3" xfId="15811" xr:uid="{CAFF16BF-785D-47CA-A25D-D4873D53C3D1}"/>
    <cellStyle name="Normal 2 2 6 2 2 4 3" xfId="8264" xr:uid="{CB5E47CD-F8C8-4093-B0AB-98AAE247F142}"/>
    <cellStyle name="Normal 2 2 6 2 2 4 3 2" xfId="18644" xr:uid="{D5E581C6-8383-438A-88CD-98AA4648A428}"/>
    <cellStyle name="Normal 2 2 6 2 2 4 4" xfId="11097" xr:uid="{04BE5186-75EA-4DD8-9595-CCB6BBA4325B}"/>
    <cellStyle name="Normal 2 2 6 2 2 4 4 2" xfId="21477" xr:uid="{1EDBFEEC-CF17-428D-A193-EEFD8FDBF989}"/>
    <cellStyle name="Normal 2 2 6 2 2 4 5" xfId="22655" xr:uid="{89EEE988-C7B4-44E2-B02C-0B26E4142BCE}"/>
    <cellStyle name="Normal 2 2 6 2 2 4 6" xfId="13725" xr:uid="{E33E1944-7C5B-43EA-A3F5-149F469C4A34}"/>
    <cellStyle name="Normal 2 2 6 2 2 5" xfId="4239" xr:uid="{C987F1B0-2E5B-42A7-A1CE-2CCB722445F0}"/>
    <cellStyle name="Normal 2 2 6 2 2 5 2" xfId="9011" xr:uid="{F1558F9D-14DE-4FD8-9F11-E719FFE7CEC9}"/>
    <cellStyle name="Normal 2 2 6 2 2 5 2 2" xfId="29082" xr:uid="{901F85F1-8FE2-4259-8CF1-6486B2548664}"/>
    <cellStyle name="Normal 2 2 6 2 2 5 2 3" xfId="19391" xr:uid="{1A6E6247-957C-4A52-9D3D-5ECE6DF29868}"/>
    <cellStyle name="Normal 2 2 6 2 2 5 3" xfId="11844" xr:uid="{24DB62B2-CCAF-42DD-A7C3-53BFACCEA2A6}"/>
    <cellStyle name="Normal 2 2 6 2 2 5 3 2" xfId="22224" xr:uid="{CFE1E20C-CAF7-4F2B-8993-86C72C759AE2}"/>
    <cellStyle name="Normal 2 2 6 2 2 5 4" xfId="22967" xr:uid="{F402148D-9F30-4898-9769-13A6AF983969}"/>
    <cellStyle name="Normal 2 2 6 2 2 5 5" xfId="16558" xr:uid="{9069D65B-E891-473A-93CF-206B85BD6F29}"/>
    <cellStyle name="Normal 2 2 6 2 2 6" xfId="5119" xr:uid="{2AB213AF-C036-44A2-AD92-ABE31F4DA537}"/>
    <cellStyle name="Normal 2 2 6 2 2 6 2" xfId="28673" xr:uid="{CA60F94B-B0F4-4238-BC1D-2BAB1101304D}"/>
    <cellStyle name="Normal 2 2 6 2 2 6 3" xfId="14416" xr:uid="{38FFA62B-DF00-4F78-B291-AF7FDEA7AFA5}"/>
    <cellStyle name="Normal 2 2 6 2 2 7" xfId="6869" xr:uid="{A845BEFA-03CC-4BB1-9EEF-DA2A2589E9AF}"/>
    <cellStyle name="Normal 2 2 6 2 2 7 2" xfId="17249" xr:uid="{82EB7736-7837-4160-8848-C257F564622C}"/>
    <cellStyle name="Normal 2 2 6 2 2 8" xfId="9702" xr:uid="{0139A402-3057-4F0C-A432-25E4414F7185}"/>
    <cellStyle name="Normal 2 2 6 2 2 8 2" xfId="20082" xr:uid="{499B1975-E5B7-4FFE-921C-B0F6B80AAF86}"/>
    <cellStyle name="Normal 2 2 6 2 2 9" xfId="23060" xr:uid="{00BA739F-A1B6-45AE-B77E-887C9215CE59}"/>
    <cellStyle name="Normal 2 2 6 2 3" xfId="2732" xr:uid="{00000000-0005-0000-0000-000025040000}"/>
    <cellStyle name="Normal 2 2 6 2 3 2" xfId="3187" xr:uid="{00000000-0005-0000-0000-000026040000}"/>
    <cellStyle name="Normal 2 2 6 2 3 2 2" xfId="6245" xr:uid="{6F054504-44BD-42C9-AA22-3BACA7580360}"/>
    <cellStyle name="Normal 2 2 6 2 3 2 2 2" xfId="27043" xr:uid="{B09CE0B7-9764-4C38-A97E-326DCABF4D55}"/>
    <cellStyle name="Normal 2 2 6 2 3 2 2 3" xfId="15814" xr:uid="{8E04F228-6530-4F9F-8C15-F0254E2E4C5B}"/>
    <cellStyle name="Normal 2 2 6 2 3 2 3" xfId="8267" xr:uid="{958EE414-6373-4CF0-BE5F-00C92EC1F8AE}"/>
    <cellStyle name="Normal 2 2 6 2 3 2 3 2" xfId="18647" xr:uid="{2197D954-3104-4564-940C-6D59F2A9951B}"/>
    <cellStyle name="Normal 2 2 6 2 3 2 4" xfId="11100" xr:uid="{2D6C8B97-62B4-4DA8-B626-48719476F097}"/>
    <cellStyle name="Normal 2 2 6 2 3 2 4 2" xfId="21480" xr:uid="{0F40F97C-771B-4BE9-B3DA-F94A78A64F4D}"/>
    <cellStyle name="Normal 2 2 6 2 3 2 5" xfId="24072" xr:uid="{2ADE2F64-E9FA-4AC1-A03B-726B30D3571D}"/>
    <cellStyle name="Normal 2 2 6 2 3 2 6" xfId="13728" xr:uid="{42E91BD0-98A8-4495-8410-CE6A9CCE515B}"/>
    <cellStyle name="Normal 2 2 6 2 3 3" xfId="4296" xr:uid="{971A6F7A-AFB2-436A-B1B4-F113D718A7CF}"/>
    <cellStyle name="Normal 2 2 6 2 3 3 2" xfId="9068" xr:uid="{664D73D2-B22A-4951-A932-61284E659329}"/>
    <cellStyle name="Normal 2 2 6 2 3 3 2 2" xfId="29111" xr:uid="{2EC97DC1-4E87-49EB-BA04-9DA8D87362C3}"/>
    <cellStyle name="Normal 2 2 6 2 3 3 2 3" xfId="19448" xr:uid="{F62BBE02-DD83-406E-8C47-EB15CFE84F51}"/>
    <cellStyle name="Normal 2 2 6 2 3 3 3" xfId="11901" xr:uid="{B4FD6724-96A8-4636-A3CF-3C2DB3575377}"/>
    <cellStyle name="Normal 2 2 6 2 3 3 3 2" xfId="22281" xr:uid="{C9F376C1-F2A5-4B82-B967-60AB0472EEBC}"/>
    <cellStyle name="Normal 2 2 6 2 3 3 4" xfId="25396" xr:uid="{C156F1EE-186D-4F4C-B11D-8B8C506CE98A}"/>
    <cellStyle name="Normal 2 2 6 2 3 3 5" xfId="16615" xr:uid="{0F5FF7D2-38FE-4AB6-A99B-644E84413363}"/>
    <cellStyle name="Normal 2 2 6 2 3 4" xfId="5950" xr:uid="{AC2A7418-B225-47BA-A828-664C24550EAE}"/>
    <cellStyle name="Normal 2 2 6 2 3 4 2" xfId="28501" xr:uid="{B7A50A0D-E2FE-433F-B8D8-BFA030882AE8}"/>
    <cellStyle name="Normal 2 2 6 2 3 4 3" xfId="15403" xr:uid="{715501F0-E530-4AC1-94F3-5862C988D81A}"/>
    <cellStyle name="Normal 2 2 6 2 3 5" xfId="7856" xr:uid="{B7136852-1C74-4FB9-9486-4B100A271B7C}"/>
    <cellStyle name="Normal 2 2 6 2 3 5 2" xfId="18236" xr:uid="{BCC193CB-6993-412F-8996-9DE28E9B55B3}"/>
    <cellStyle name="Normal 2 2 6 2 3 6" xfId="10689" xr:uid="{E319272E-D7B6-47E6-9583-74C368EB9E3C}"/>
    <cellStyle name="Normal 2 2 6 2 3 6 2" xfId="21069" xr:uid="{60857185-132A-4FC6-BB37-40FA88651047}"/>
    <cellStyle name="Normal 2 2 6 2 3 7" xfId="24193" xr:uid="{10413727-889B-4E73-82C4-8EF0C680A434}"/>
    <cellStyle name="Normal 2 2 6 2 3 8" xfId="13166" xr:uid="{AD3103CD-2764-44EF-A605-330EB883A61C}"/>
    <cellStyle name="Normal 2 2 6 2 4" xfId="3188" xr:uid="{00000000-0005-0000-0000-000027040000}"/>
    <cellStyle name="Normal 2 2 6 2 4 2" xfId="4468" xr:uid="{0FE318DA-088C-485A-9A1B-148B7C2FE78A}"/>
    <cellStyle name="Normal 2 2 6 2 4 2 2" xfId="9240" xr:uid="{1048AA4A-927C-4161-B8BB-3B6E9A954A52}"/>
    <cellStyle name="Normal 2 2 6 2 4 2 2 2" xfId="19620" xr:uid="{B32F671F-47F0-485A-AD34-1D9C1F20B811}"/>
    <cellStyle name="Normal 2 2 6 2 4 2 3" xfId="12073" xr:uid="{3D4A563A-E48D-426B-B3CF-A2C49C71920E}"/>
    <cellStyle name="Normal 2 2 6 2 4 2 3 2" xfId="22453" xr:uid="{FACF2DD8-440B-42CC-8206-6CB96D9402EF}"/>
    <cellStyle name="Normal 2 2 6 2 4 2 4" xfId="26098" xr:uid="{12BA8A78-EF3A-4DDE-A8F1-C8052A647E4C}"/>
    <cellStyle name="Normal 2 2 6 2 4 2 5" xfId="16787" xr:uid="{0D39DC32-5A39-4618-97E4-409303F50F70}"/>
    <cellStyle name="Normal 2 2 6 2 4 3" xfId="6246" xr:uid="{711A1386-EB02-4D5C-A20F-D17AE5B53DD3}"/>
    <cellStyle name="Normal 2 2 6 2 4 3 2" xfId="15815" xr:uid="{1C57A535-5B59-4BC1-BD8C-FB0C0791E824}"/>
    <cellStyle name="Normal 2 2 6 2 4 4" xfId="8268" xr:uid="{C032CA74-9A89-4596-905A-E92BDA9AA145}"/>
    <cellStyle name="Normal 2 2 6 2 4 4 2" xfId="18648" xr:uid="{6A0B5E13-E75A-4ABD-A2F5-0CF3D9E12D20}"/>
    <cellStyle name="Normal 2 2 6 2 4 5" xfId="11101" xr:uid="{AE521645-6376-4B68-9A18-6D97632553A1}"/>
    <cellStyle name="Normal 2 2 6 2 4 5 2" xfId="21481" xr:uid="{69CC3F87-EA81-43EF-A06E-E7DDC96303E6}"/>
    <cellStyle name="Normal 2 2 6 2 4 6" xfId="24586" xr:uid="{FF1DE5FA-250B-4680-A117-DD1976C4FB09}"/>
    <cellStyle name="Normal 2 2 6 2 4 7" xfId="13729" xr:uid="{6EDAE71B-7F2C-473D-8893-EC43F0AADD36}"/>
    <cellStyle name="Normal 2 2 6 2 5" xfId="3183" xr:uid="{00000000-0005-0000-0000-000028040000}"/>
    <cellStyle name="Normal 2 2 6 2 5 2" xfId="6241" xr:uid="{0A6AF36F-1FBE-4672-9497-A7A631B308EF}"/>
    <cellStyle name="Normal 2 2 6 2 5 2 2" xfId="28739" xr:uid="{5B69F3EA-6B7C-4570-96D6-F27E5C980BFA}"/>
    <cellStyle name="Normal 2 2 6 2 5 2 3" xfId="15810" xr:uid="{76BEACCF-5F5B-43F0-A5B2-36DD6C9A2D9E}"/>
    <cellStyle name="Normal 2 2 6 2 5 3" xfId="8263" xr:uid="{4773665C-A056-459D-95BA-07D0BBFBC73C}"/>
    <cellStyle name="Normal 2 2 6 2 5 3 2" xfId="18643" xr:uid="{62DA566B-022B-451E-8489-F37EF95BA9A5}"/>
    <cellStyle name="Normal 2 2 6 2 5 4" xfId="11096" xr:uid="{B74255FD-0D92-4281-B1B5-831CF4D94442}"/>
    <cellStyle name="Normal 2 2 6 2 5 4 2" xfId="21476" xr:uid="{A43FA36F-DA4D-490C-8866-7682DC51D2EF}"/>
    <cellStyle name="Normal 2 2 6 2 5 5" xfId="23156" xr:uid="{B356D2F5-AA29-4BBE-B9FC-DF53537515CA}"/>
    <cellStyle name="Normal 2 2 6 2 5 6" xfId="13724" xr:uid="{5F8A1828-3379-4FFE-B5D9-A6997C5EE36D}"/>
    <cellStyle name="Normal 2 2 6 2 6" xfId="2547" xr:uid="{00000000-0005-0000-0000-000029040000}"/>
    <cellStyle name="Normal 2 2 6 2 6 2" xfId="5819" xr:uid="{DD46955B-644F-4075-A62A-01E728825C72}"/>
    <cellStyle name="Normal 2 2 6 2 6 2 2" xfId="25835" xr:uid="{5E225070-8700-47AE-BB40-F61DFAA2BB7A}"/>
    <cellStyle name="Normal 2 2 6 2 6 2 3" xfId="15219" xr:uid="{8A69E008-98E6-4611-A97E-CA5A9C690D18}"/>
    <cellStyle name="Normal 2 2 6 2 6 3" xfId="7672" xr:uid="{B7E0288A-09BC-41C8-AB8F-012493240ADF}"/>
    <cellStyle name="Normal 2 2 6 2 6 3 2" xfId="18052" xr:uid="{95348DC5-EF32-4E6B-8E46-E8DE78003BA3}"/>
    <cellStyle name="Normal 2 2 6 2 6 4" xfId="10505" xr:uid="{FCB519E4-A7D2-4946-B317-76A86C0422BC}"/>
    <cellStyle name="Normal 2 2 6 2 6 4 2" xfId="20885" xr:uid="{5A289437-DBA2-47F5-9B82-C36081E33F26}"/>
    <cellStyle name="Normal 2 2 6 2 6 5" xfId="23898" xr:uid="{E133F193-E3D0-4080-B01F-FB88A4225A0F}"/>
    <cellStyle name="Normal 2 2 6 2 6 6" xfId="12935" xr:uid="{E970EBAC-FD52-4F8B-B9ED-263F3F3A9451}"/>
    <cellStyle name="Normal 2 2 6 2 7" xfId="2241" xr:uid="{00000000-0005-0000-0000-00001F040000}"/>
    <cellStyle name="Normal 2 2 6 2 7 2" xfId="7368" xr:uid="{E3315053-3F06-4B6B-8A15-8F56FD09B6D3}"/>
    <cellStyle name="Normal 2 2 6 2 7 2 2" xfId="17748" xr:uid="{59CE3CB4-48FF-436F-AB9F-5BDBA10A3A4A}"/>
    <cellStyle name="Normal 2 2 6 2 7 3" xfId="10201" xr:uid="{E237DC12-6969-46B9-BEB8-59BF47688AC7}"/>
    <cellStyle name="Normal 2 2 6 2 7 3 2" xfId="20581" xr:uid="{2AC17149-8D77-4C66-9B64-E74F2D180A93}"/>
    <cellStyle name="Normal 2 2 6 2 7 4" xfId="22831" xr:uid="{2180F4CE-54F4-4334-B8BC-350373340C0E}"/>
    <cellStyle name="Normal 2 2 6 2 7 5" xfId="14915" xr:uid="{6C7199FC-4A5B-4644-B73C-9FD92807338A}"/>
    <cellStyle name="Normal 2 2 6 2 8" xfId="3794" xr:uid="{3DC452E1-1CA4-495A-BBE7-BA28DD8D8CA8}"/>
    <cellStyle name="Normal 2 2 6 2 8 2" xfId="8630" xr:uid="{2359EFA7-1177-40B1-A540-89631581AC54}"/>
    <cellStyle name="Normal 2 2 6 2 8 2 2" xfId="19010" xr:uid="{97C046AA-3D85-4DA4-95CF-1E9F0374DAB0}"/>
    <cellStyle name="Normal 2 2 6 2 8 3" xfId="11463" xr:uid="{8D1E2DDE-0A46-49A1-97D1-BE99B96D3287}"/>
    <cellStyle name="Normal 2 2 6 2 8 3 2" xfId="21843" xr:uid="{87787337-F20C-4DAF-989E-CB84C0CCECAE}"/>
    <cellStyle name="Normal 2 2 6 2 8 4" xfId="16177" xr:uid="{956371C3-846B-4513-8438-90381C4675D2}"/>
    <cellStyle name="Normal 2 2 6 2 9" xfId="5118" xr:uid="{5C4ACD4B-02FD-4CEF-A3D2-4E04A9F0C611}"/>
    <cellStyle name="Normal 2 2 6 2 9 2" xfId="14415" xr:uid="{260E15F7-FF2D-46CF-8555-BA8822FC5CA2}"/>
    <cellStyle name="Normal 2 2 6 3" xfId="767" xr:uid="{00000000-0005-0000-0000-0000AB040000}"/>
    <cellStyle name="Normal 2 2 6 3 10" xfId="9703" xr:uid="{4C3E2F2B-56B2-4CF4-96E5-96EDB012DA49}"/>
    <cellStyle name="Normal 2 2 6 3 10 2" xfId="20083" xr:uid="{DC4C3F4A-9533-46A9-9E89-A4555E3086C2}"/>
    <cellStyle name="Normal 2 2 6 3 11" xfId="24855" xr:uid="{E3A76C8A-2F6D-4F8D-A4BA-E63D7B8AF419}"/>
    <cellStyle name="Normal 2 2 6 3 12" xfId="12563" xr:uid="{5FB5965A-D485-4ACE-BAD5-9CC525EDB1AF}"/>
    <cellStyle name="Normal 2 2 6 3 2" xfId="2734" xr:uid="{00000000-0005-0000-0000-00002B040000}"/>
    <cellStyle name="Normal 2 2 6 3 2 2" xfId="3190" xr:uid="{00000000-0005-0000-0000-00002C040000}"/>
    <cellStyle name="Normal 2 2 6 3 2 2 2" xfId="6248" xr:uid="{E44AA17E-05A2-47E2-8395-59B103ABE9B4}"/>
    <cellStyle name="Normal 2 2 6 3 2 2 2 2" xfId="27122" xr:uid="{B3EE830C-9737-40AC-B774-DC1C1CDA2AC3}"/>
    <cellStyle name="Normal 2 2 6 3 2 2 2 3" xfId="15817" xr:uid="{D41E5751-026D-427F-8873-2102B9A0E2DA}"/>
    <cellStyle name="Normal 2 2 6 3 2 2 3" xfId="8270" xr:uid="{4F15D839-68EC-4AFB-B95C-AD303D81C0F5}"/>
    <cellStyle name="Normal 2 2 6 3 2 2 3 2" xfId="18650" xr:uid="{0941D33B-37E7-4FB9-8BDD-31ECB15DD03C}"/>
    <cellStyle name="Normal 2 2 6 3 2 2 4" xfId="11103" xr:uid="{AA5D45D2-B615-4681-905D-0A0D4F4CF0A8}"/>
    <cellStyle name="Normal 2 2 6 3 2 2 4 2" xfId="21483" xr:uid="{45B34AA5-B78E-46EE-8B6C-B69CC14AE78D}"/>
    <cellStyle name="Normal 2 2 6 3 2 2 5" xfId="25434" xr:uid="{DB672273-560C-4F9C-A8CF-761B73D83566}"/>
    <cellStyle name="Normal 2 2 6 3 2 2 6" xfId="13731" xr:uid="{668FCC29-7C50-4312-9C41-BAC872544AC2}"/>
    <cellStyle name="Normal 2 2 6 3 2 3" xfId="4298" xr:uid="{AF36B563-FC36-4796-A3A6-E1993E821E9D}"/>
    <cellStyle name="Normal 2 2 6 3 2 3 2" xfId="9070" xr:uid="{F175B39D-0BCE-4077-B094-FBA606ACB714}"/>
    <cellStyle name="Normal 2 2 6 3 2 3 2 2" xfId="29113" xr:uid="{7ACC3B77-734A-4C91-A47F-8FFBABF3EF56}"/>
    <cellStyle name="Normal 2 2 6 3 2 3 2 3" xfId="19450" xr:uid="{90426A97-6901-4D73-ACFF-6E4D5F24FB00}"/>
    <cellStyle name="Normal 2 2 6 3 2 3 3" xfId="11903" xr:uid="{E90BF0AC-1250-4A66-9DE8-9F93A865D89A}"/>
    <cellStyle name="Normal 2 2 6 3 2 3 3 2" xfId="22283" xr:uid="{A409580F-2461-4D9C-BA00-8347009ECB9C}"/>
    <cellStyle name="Normal 2 2 6 3 2 3 4" xfId="23062" xr:uid="{2FD785B8-6281-4902-A97E-AF9F93D90BCC}"/>
    <cellStyle name="Normal 2 2 6 3 2 3 5" xfId="16617" xr:uid="{94FE5296-6D54-4088-A379-492CD391DFE4}"/>
    <cellStyle name="Normal 2 2 6 3 2 4" xfId="5952" xr:uid="{E3D1BA83-E110-4070-ABE3-31455F14EECF}"/>
    <cellStyle name="Normal 2 2 6 3 2 4 2" xfId="28714" xr:uid="{C9B51B7B-BA27-4989-9B77-BFB6FEEC3C11}"/>
    <cellStyle name="Normal 2 2 6 3 2 4 3" xfId="15405" xr:uid="{20CA3628-CCFE-4F2B-844E-8FBCEFF9B7DA}"/>
    <cellStyle name="Normal 2 2 6 3 2 5" xfId="7858" xr:uid="{8509A51E-F4D4-43AF-8124-F96AF6EAB54C}"/>
    <cellStyle name="Normal 2 2 6 3 2 5 2" xfId="18238" xr:uid="{58C2555D-2438-45B4-9B64-3CAF8320319B}"/>
    <cellStyle name="Normal 2 2 6 3 2 6" xfId="10691" xr:uid="{35248E13-1CF6-4D3F-A839-08077937F647}"/>
    <cellStyle name="Normal 2 2 6 3 2 6 2" xfId="21071" xr:uid="{83687619-3CB4-42C4-9E00-6EC79E49A7BF}"/>
    <cellStyle name="Normal 2 2 6 3 2 7" xfId="23505" xr:uid="{A01A4261-FC07-442C-8D9A-17FE25863308}"/>
    <cellStyle name="Normal 2 2 6 3 2 8" xfId="13168" xr:uid="{1EA23027-6384-4BE0-89B2-3EA296E8FFEE}"/>
    <cellStyle name="Normal 2 2 6 3 3" xfId="3191" xr:uid="{00000000-0005-0000-0000-00002D040000}"/>
    <cellStyle name="Normal 2 2 6 3 3 2" xfId="4469" xr:uid="{D03A52A9-8653-4C41-9A28-8E98E897D3ED}"/>
    <cellStyle name="Normal 2 2 6 3 3 2 2" xfId="9241" xr:uid="{20DDAF65-0E91-4C94-8A20-E9554F74EB6D}"/>
    <cellStyle name="Normal 2 2 6 3 3 2 2 2" xfId="29230" xr:uid="{6827C6F6-99D4-44ED-A2FB-5741B27C3E44}"/>
    <cellStyle name="Normal 2 2 6 3 3 2 2 3" xfId="19621" xr:uid="{044F6EE3-1478-4DF6-805A-DAC9A06E9FD7}"/>
    <cellStyle name="Normal 2 2 6 3 3 2 3" xfId="12074" xr:uid="{A80DECAF-5FF3-4A7E-97AD-DD68C5184EDE}"/>
    <cellStyle name="Normal 2 2 6 3 3 2 3 2" xfId="22454" xr:uid="{77B21F3D-69BA-4E03-BFD5-FF6767435652}"/>
    <cellStyle name="Normal 2 2 6 3 3 2 4" xfId="24359" xr:uid="{A627CFC4-18FF-4911-B5E0-F00CA2CA1BE1}"/>
    <cellStyle name="Normal 2 2 6 3 3 2 5" xfId="16788" xr:uid="{41E8D57E-0898-4600-8B45-5C361F73F80D}"/>
    <cellStyle name="Normal 2 2 6 3 3 3" xfId="6249" xr:uid="{D55A819E-7CBD-4C4C-87F6-1352BB2121FA}"/>
    <cellStyle name="Normal 2 2 6 3 3 3 2" xfId="28259" xr:uid="{F55449F2-2BBE-4515-BF06-BC399FBB39BE}"/>
    <cellStyle name="Normal 2 2 6 3 3 3 3" xfId="15818" xr:uid="{AB63E61B-DF1C-41AA-A088-D991A00C7282}"/>
    <cellStyle name="Normal 2 2 6 3 3 4" xfId="8271" xr:uid="{490ABBA9-728D-4597-A084-EF8D5F57061F}"/>
    <cellStyle name="Normal 2 2 6 3 3 4 2" xfId="18651" xr:uid="{9D3C7B97-38B1-4510-9996-047A2F781E5F}"/>
    <cellStyle name="Normal 2 2 6 3 3 5" xfId="11104" xr:uid="{9E3BF72C-580C-4D36-B16E-04B1671D9201}"/>
    <cellStyle name="Normal 2 2 6 3 3 5 2" xfId="21484" xr:uid="{48F4F805-4B92-4084-AFEF-8783EEF5369B}"/>
    <cellStyle name="Normal 2 2 6 3 3 6" xfId="23801" xr:uid="{279D83EF-BFFF-4CA7-B6C2-FA5BB1B9598E}"/>
    <cellStyle name="Normal 2 2 6 3 3 7" xfId="13732" xr:uid="{E82538C7-D5CF-4C2C-B896-96B5B1D6732F}"/>
    <cellStyle name="Normal 2 2 6 3 4" xfId="3189" xr:uid="{00000000-0005-0000-0000-00002E040000}"/>
    <cellStyle name="Normal 2 2 6 3 4 2" xfId="6247" xr:uid="{AB61BC95-E1D2-4C7F-9E27-637375B52DE8}"/>
    <cellStyle name="Normal 2 2 6 3 4 2 2" xfId="28728" xr:uid="{37F78F17-D5CE-43E3-80C0-38223208C2D4}"/>
    <cellStyle name="Normal 2 2 6 3 4 2 3" xfId="15816" xr:uid="{D3DFF2FF-54D9-4183-BB09-9EE6CDDCB508}"/>
    <cellStyle name="Normal 2 2 6 3 4 3" xfId="8269" xr:uid="{21262C5E-45DD-408B-AAE8-F32E1D09324A}"/>
    <cellStyle name="Normal 2 2 6 3 4 3 2" xfId="18649" xr:uid="{67090179-1D90-4D36-BA32-A0967397BC40}"/>
    <cellStyle name="Normal 2 2 6 3 4 4" xfId="11102" xr:uid="{CA746757-EAF7-45AB-9E4D-50A54017AE93}"/>
    <cellStyle name="Normal 2 2 6 3 4 4 2" xfId="21482" xr:uid="{49E2FBDE-AD09-44C4-B9E9-07E28E6BC8FD}"/>
    <cellStyle name="Normal 2 2 6 3 4 5" xfId="24354" xr:uid="{16052B0A-7BE2-4385-8D41-C9A5844DC355}"/>
    <cellStyle name="Normal 2 2 6 3 4 6" xfId="13730" xr:uid="{7DB53946-566B-4CAD-BF90-3B847D9555DD}"/>
    <cellStyle name="Normal 2 2 6 3 5" xfId="2590" xr:uid="{00000000-0005-0000-0000-00002F040000}"/>
    <cellStyle name="Normal 2 2 6 3 5 2" xfId="5855" xr:uid="{C883B5AF-18F5-4388-ABB4-D72C87122743}"/>
    <cellStyle name="Normal 2 2 6 3 5 2 2" xfId="26934" xr:uid="{5A40FB34-956B-4526-BCE3-9614D21C9E93}"/>
    <cellStyle name="Normal 2 2 6 3 5 2 3" xfId="15262" xr:uid="{E94B3B5B-1644-4E26-928B-15FF78687728}"/>
    <cellStyle name="Normal 2 2 6 3 5 3" xfId="7715" xr:uid="{E1C381A5-BA63-4B96-8942-177F60E6A9C6}"/>
    <cellStyle name="Normal 2 2 6 3 5 3 2" xfId="18095" xr:uid="{ABCB03D5-EC80-40AD-B995-D7EDB6E2CA7F}"/>
    <cellStyle name="Normal 2 2 6 3 5 4" xfId="10548" xr:uid="{C5BB12D6-85EA-467C-A043-96B8CCF861A7}"/>
    <cellStyle name="Normal 2 2 6 3 5 4 2" xfId="20928" xr:uid="{F794C766-F5A4-4669-BF82-894589530290}"/>
    <cellStyle name="Normal 2 2 6 3 5 5" xfId="23619" xr:uid="{42A9F908-E0A3-4303-88B6-2D24B095DFFE}"/>
    <cellStyle name="Normal 2 2 6 3 5 6" xfId="12978" xr:uid="{2880477B-ED04-43B6-A0F4-A0DD907F21D8}"/>
    <cellStyle name="Normal 2 2 6 3 6" xfId="2329" xr:uid="{00000000-0005-0000-0000-00002A040000}"/>
    <cellStyle name="Normal 2 2 6 3 6 2" xfId="7456" xr:uid="{B959A3A8-48A6-4881-A410-74E64567F69E}"/>
    <cellStyle name="Normal 2 2 6 3 6 2 2" xfId="17836" xr:uid="{D409532D-8BBE-435F-BEBD-A89EDF2C4362}"/>
    <cellStyle name="Normal 2 2 6 3 6 3" xfId="10289" xr:uid="{B3C768DC-DF0A-4FF1-8D0F-D49D5A9E1F17}"/>
    <cellStyle name="Normal 2 2 6 3 6 3 2" xfId="20669" xr:uid="{20424838-F57D-4E3F-934D-E62956DB1E35}"/>
    <cellStyle name="Normal 2 2 6 3 6 4" xfId="23147" xr:uid="{6C7DB46A-CB8E-4767-A221-43C87A93B7DF}"/>
    <cellStyle name="Normal 2 2 6 3 6 5" xfId="15003" xr:uid="{58137D8A-5F2E-412F-A65D-DD4557451A70}"/>
    <cellStyle name="Normal 2 2 6 3 7" xfId="3844" xr:uid="{712F6ECE-2FCF-40FF-BC3A-B8E57455C658}"/>
    <cellStyle name="Normal 2 2 6 3 7 2" xfId="8677" xr:uid="{8801AC38-17ED-48C4-B15A-5EC496CB1189}"/>
    <cellStyle name="Normal 2 2 6 3 7 2 2" xfId="19057" xr:uid="{01EAAE53-7179-4F99-8C05-CDBA10542186}"/>
    <cellStyle name="Normal 2 2 6 3 7 3" xfId="11510" xr:uid="{B40DA53C-3E90-4116-9976-35490BC4F598}"/>
    <cellStyle name="Normal 2 2 6 3 7 3 2" xfId="21890" xr:uid="{2F776532-C363-4EA1-BE90-F85AFF70E5B9}"/>
    <cellStyle name="Normal 2 2 6 3 7 4" xfId="16224" xr:uid="{7D736926-DE92-4BAD-BB26-D0719308E154}"/>
    <cellStyle name="Normal 2 2 6 3 8" xfId="5120" xr:uid="{0D41CC50-3C09-47D8-9D04-FF0749EBE539}"/>
    <cellStyle name="Normal 2 2 6 3 8 2" xfId="14417" xr:uid="{4C44EB3C-92B7-4DF4-94B3-CBB25821F1A6}"/>
    <cellStyle name="Normal 2 2 6 3 9" xfId="6870" xr:uid="{67EEB3CB-5943-4F2C-A717-EB1EB3467721}"/>
    <cellStyle name="Normal 2 2 6 3 9 2" xfId="17250" xr:uid="{B3C0259A-3C51-4FD8-AD74-DF0716C38BAD}"/>
    <cellStyle name="Normal 2 2 6 4" xfId="768" xr:uid="{00000000-0005-0000-0000-0000AC040000}"/>
    <cellStyle name="Normal 2 2 6 4 2" xfId="3192" xr:uid="{00000000-0005-0000-0000-000031040000}"/>
    <cellStyle name="Normal 2 2 6 4 2 2" xfId="6250" xr:uid="{CB439588-1D5F-4005-8532-AF188C452CFA}"/>
    <cellStyle name="Normal 2 2 6 4 2 2 2" xfId="26731" xr:uid="{A61F4418-B64B-495C-8A31-614827CC5054}"/>
    <cellStyle name="Normal 2 2 6 4 2 2 3" xfId="15819" xr:uid="{B27AE241-0DD4-43AF-8FE3-F64AA791483B}"/>
    <cellStyle name="Normal 2 2 6 4 2 3" xfId="8272" xr:uid="{38EFA85C-082D-4ECE-A0AC-E6CBB8D45E4E}"/>
    <cellStyle name="Normal 2 2 6 4 2 3 2" xfId="18652" xr:uid="{17081F4A-10E4-4BEB-A3DD-8714A69DC71B}"/>
    <cellStyle name="Normal 2 2 6 4 2 4" xfId="11105" xr:uid="{AB647E7E-1D38-436E-B315-9751ECB1C453}"/>
    <cellStyle name="Normal 2 2 6 4 2 4 2" xfId="21485" xr:uid="{96F0541B-B4A5-4A30-AA34-B3D1F76A4527}"/>
    <cellStyle name="Normal 2 2 6 4 2 5" xfId="22997" xr:uid="{19A55A42-EF4F-4980-94B4-D4D545CBB56D}"/>
    <cellStyle name="Normal 2 2 6 4 2 6" xfId="13733" xr:uid="{D9031275-8D50-4DD1-9158-5A6601AD56D2}"/>
    <cellStyle name="Normal 2 2 6 4 3" xfId="2731" xr:uid="{00000000-0005-0000-0000-000032040000}"/>
    <cellStyle name="Normal 2 2 6 4 3 2" xfId="5949" xr:uid="{11B2852D-EDF7-4948-8623-C6242D2A565C}"/>
    <cellStyle name="Normal 2 2 6 4 3 2 2" xfId="28520" xr:uid="{B8A26FFE-FD78-420C-9DA2-1CE49CD93A72}"/>
    <cellStyle name="Normal 2 2 6 4 3 2 3" xfId="15402" xr:uid="{C30637F1-3D60-4C29-B383-B0542E07093A}"/>
    <cellStyle name="Normal 2 2 6 4 3 3" xfId="7855" xr:uid="{F1F9433B-0784-4153-9E12-4A4B4BF106CD}"/>
    <cellStyle name="Normal 2 2 6 4 3 3 2" xfId="18235" xr:uid="{4173CB35-3A2E-47F1-AA16-7B0E91E0B47E}"/>
    <cellStyle name="Normal 2 2 6 4 3 4" xfId="10688" xr:uid="{DCB347E5-4172-4DB5-B7FF-960D1BEC6F5A}"/>
    <cellStyle name="Normal 2 2 6 4 3 4 2" xfId="21068" xr:uid="{7D6A8905-8AC6-472E-93F1-89521DC82887}"/>
    <cellStyle name="Normal 2 2 6 4 3 5" xfId="25426" xr:uid="{A3D8D863-91FE-4A5A-B3FF-AEAB0AD23AC7}"/>
    <cellStyle name="Normal 2 2 6 4 3 6" xfId="13165" xr:uid="{8F0C0AEF-395A-44BD-A2DE-C4B39BBA0447}"/>
    <cellStyle name="Normal 2 2 6 4 4" xfId="4163" xr:uid="{0955D02B-ABE6-43BB-A2F0-E7BD877C50A1}"/>
    <cellStyle name="Normal 2 2 6 4 4 2" xfId="8935" xr:uid="{0F7D7877-6C21-48D3-9F5B-B4BC947A6719}"/>
    <cellStyle name="Normal 2 2 6 4 4 2 2" xfId="19315" xr:uid="{90F97ABE-9CA5-4539-94EF-79C5B2370B11}"/>
    <cellStyle name="Normal 2 2 6 4 4 3" xfId="11768" xr:uid="{C6512C9C-1DCE-4B4F-8549-4756852FD341}"/>
    <cellStyle name="Normal 2 2 6 4 4 3 2" xfId="22148" xr:uid="{25AFC8E6-F1E4-4611-B59B-A4D8AD2EC480}"/>
    <cellStyle name="Normal 2 2 6 4 4 4" xfId="24133" xr:uid="{A11D0DC3-5B44-4E74-BA89-53B7C535938D}"/>
    <cellStyle name="Normal 2 2 6 4 4 5" xfId="16482" xr:uid="{67E362AA-8D03-493D-957E-C45DFBA2D8E0}"/>
    <cellStyle name="Normal 2 2 6 4 5" xfId="5121" xr:uid="{F054F7C7-62F7-4116-B376-3EC374D865E7}"/>
    <cellStyle name="Normal 2 2 6 4 5 2" xfId="14418" xr:uid="{1B9BB4CB-0A06-49DF-ABF3-0EDFCF0F66D2}"/>
    <cellStyle name="Normal 2 2 6 4 6" xfId="6871" xr:uid="{9D58F73D-007B-4442-B32E-FCA7DC647B7E}"/>
    <cellStyle name="Normal 2 2 6 4 6 2" xfId="17251" xr:uid="{2C27107F-B77C-49B4-9A60-9E75B92D05E4}"/>
    <cellStyle name="Normal 2 2 6 4 7" xfId="9704" xr:uid="{118CD2BE-CE2D-4E3F-9EC0-A270E7B58A2D}"/>
    <cellStyle name="Normal 2 2 6 4 7 2" xfId="20084" xr:uid="{515A166A-0811-46E5-BD81-5274C64ACC04}"/>
    <cellStyle name="Normal 2 2 6 4 8" xfId="25106" xr:uid="{662F58D9-B0B3-404D-B0BA-5EF31AF847BF}"/>
    <cellStyle name="Normal 2 2 6 4 9" xfId="12721" xr:uid="{579D2275-C61E-415B-8BC5-51251ECF05D9}"/>
    <cellStyle name="Normal 2 2 6 5" xfId="3193" xr:uid="{00000000-0005-0000-0000-000033040000}"/>
    <cellStyle name="Normal 2 2 6 5 2" xfId="4470" xr:uid="{CBD07B7A-1544-404E-99B7-7AD42747BAF4}"/>
    <cellStyle name="Normal 2 2 6 5 2 2" xfId="9242" xr:uid="{CA8839B8-562D-4FEB-B1E5-229693210434}"/>
    <cellStyle name="Normal 2 2 6 5 2 2 2" xfId="29231" xr:uid="{7008ECDD-72A8-4384-9DE2-80A96C4C0FE1}"/>
    <cellStyle name="Normal 2 2 6 5 2 2 3" xfId="19622" xr:uid="{E250A443-58A5-4F1E-8887-54B5054E386F}"/>
    <cellStyle name="Normal 2 2 6 5 2 3" xfId="12075" xr:uid="{A7439361-3315-47F8-8836-473F23E19C0C}"/>
    <cellStyle name="Normal 2 2 6 5 2 3 2" xfId="22455" xr:uid="{8DA188E4-7D8C-4664-B87F-A2AC6C5358B8}"/>
    <cellStyle name="Normal 2 2 6 5 2 4" xfId="24069" xr:uid="{646BF25D-7858-4818-8FFB-C90EE6BB55BE}"/>
    <cellStyle name="Normal 2 2 6 5 2 5" xfId="16789" xr:uid="{85F5C205-8DAA-44DB-87A6-464B58944ED8}"/>
    <cellStyle name="Normal 2 2 6 5 3" xfId="6251" xr:uid="{895B147F-601B-4065-8645-5AD015666B32}"/>
    <cellStyle name="Normal 2 2 6 5 3 2" xfId="27913" xr:uid="{C45325C8-0CFF-4DC3-A87E-160F529C2D2B}"/>
    <cellStyle name="Normal 2 2 6 5 3 3" xfId="15820" xr:uid="{E7C8CA88-9C26-485E-B413-3C25F41487E1}"/>
    <cellStyle name="Normal 2 2 6 5 4" xfId="8273" xr:uid="{63A4AD72-30FC-40F9-8FB2-C73EA5B302F1}"/>
    <cellStyle name="Normal 2 2 6 5 4 2" xfId="18653" xr:uid="{66B849C8-0EA1-4C13-AF88-FE7571754B86}"/>
    <cellStyle name="Normal 2 2 6 5 5" xfId="11106" xr:uid="{5986780A-0B59-44F2-8E1F-FECB6B30AD7D}"/>
    <cellStyle name="Normal 2 2 6 5 5 2" xfId="21486" xr:uid="{BA19BD5D-A4AF-42F1-B58E-71A2A59A390D}"/>
    <cellStyle name="Normal 2 2 6 5 6" xfId="25223" xr:uid="{CEC419A5-CA5A-4DBB-B3B6-4C8BF7921A29}"/>
    <cellStyle name="Normal 2 2 6 5 7" xfId="13734" xr:uid="{8447C74C-ED2E-40B8-B030-E3008A10DE80}"/>
    <cellStyle name="Normal 2 2 6 6" xfId="2904" xr:uid="{00000000-0005-0000-0000-000034040000}"/>
    <cellStyle name="Normal 2 2 6 6 2" xfId="6090" xr:uid="{16CCF25F-2BD3-4135-9602-703A2BCB5A3C}"/>
    <cellStyle name="Normal 2 2 6 6 2 2" xfId="27702" xr:uid="{E10C9B2E-92BC-4CE7-926E-3F7744D6AE09}"/>
    <cellStyle name="Normal 2 2 6 6 2 3" xfId="15568" xr:uid="{426A488E-3F6F-4736-ABBE-26DF1BF33C1D}"/>
    <cellStyle name="Normal 2 2 6 6 3" xfId="8021" xr:uid="{78D8298A-1551-45ED-92A9-35D92C38DAC8}"/>
    <cellStyle name="Normal 2 2 6 6 3 2" xfId="18401" xr:uid="{11096A96-338B-4C74-9D7E-5DD9EEFC39F6}"/>
    <cellStyle name="Normal 2 2 6 6 4" xfId="10854" xr:uid="{A64EA007-8B20-4236-A1E1-D7AD8F2E0402}"/>
    <cellStyle name="Normal 2 2 6 6 4 2" xfId="21234" xr:uid="{A568604F-B051-45B5-B2AE-184A6C336636}"/>
    <cellStyle name="Normal 2 2 6 6 5" xfId="25278" xr:uid="{43C848A0-2D16-45DD-9695-5240E1C8FA92}"/>
    <cellStyle name="Normal 2 2 6 6 6" xfId="13419" xr:uid="{A33F8664-23C1-415E-AF6C-867349EDD5A7}"/>
    <cellStyle name="Normal 2 2 6 7" xfId="2487" xr:uid="{00000000-0005-0000-0000-000035040000}"/>
    <cellStyle name="Normal 2 2 6 7 2" xfId="5772" xr:uid="{76CAC20D-489B-4B80-AD7E-D302E50A89E9}"/>
    <cellStyle name="Normal 2 2 6 7 2 2" xfId="26467" xr:uid="{D18F8181-AC54-42E7-B8E9-3673541D1599}"/>
    <cellStyle name="Normal 2 2 6 7 2 3" xfId="15159" xr:uid="{30643F72-C803-4F70-A78F-77234816673F}"/>
    <cellStyle name="Normal 2 2 6 7 3" xfId="7612" xr:uid="{EB608BF7-F122-4D70-BD0D-248C68CE590A}"/>
    <cellStyle name="Normal 2 2 6 7 3 2" xfId="17992" xr:uid="{9BC7CEE9-1CB8-4489-93FE-B18739EEFB5A}"/>
    <cellStyle name="Normal 2 2 6 7 4" xfId="10445" xr:uid="{F98CD522-C74E-4D1E-9884-1EBA819EBE4C}"/>
    <cellStyle name="Normal 2 2 6 7 4 2" xfId="20825" xr:uid="{1B78D906-7CBB-4C14-8AEE-11AAE0094DCB}"/>
    <cellStyle name="Normal 2 2 6 7 5" xfId="24942" xr:uid="{0BDC3D58-65E9-4A77-A03E-5C78897CB417}"/>
    <cellStyle name="Normal 2 2 6 7 6" xfId="12875" xr:uid="{A61C95EC-B2BA-4019-8830-F0EC110B5898}"/>
    <cellStyle name="Normal 2 2 6 8" xfId="2181" xr:uid="{00000000-0005-0000-0000-00001E040000}"/>
    <cellStyle name="Normal 2 2 6 8 2" xfId="7308" xr:uid="{6FC49187-1498-4000-B451-C8FB2596069A}"/>
    <cellStyle name="Normal 2 2 6 8 2 2" xfId="17688" xr:uid="{79745B4B-26CA-4AC5-AE20-0B3FB148D3D9}"/>
    <cellStyle name="Normal 2 2 6 8 3" xfId="10141" xr:uid="{C57AE7CB-C828-480E-A737-28460381E7A3}"/>
    <cellStyle name="Normal 2 2 6 8 3 2" xfId="20521" xr:uid="{E3DE3E9B-B822-4C8F-AD42-AEE9F96751B6}"/>
    <cellStyle name="Normal 2 2 6 8 4" xfId="24879" xr:uid="{C13717B4-B448-4C7A-AC0F-334D441DECE9}"/>
    <cellStyle name="Normal 2 2 6 8 5" xfId="14855" xr:uid="{B26FC4E8-4B10-4E19-A201-225B353C08D8}"/>
    <cellStyle name="Normal 2 2 6 9" xfId="3936" xr:uid="{4F71D83A-959D-475E-9D25-7D6B36415D87}"/>
    <cellStyle name="Normal 2 2 6 9 2" xfId="8768" xr:uid="{96233D5B-8A89-48F1-9A57-B9BB5A2D37F7}"/>
    <cellStyle name="Normal 2 2 6 9 2 2" xfId="19148" xr:uid="{C662E802-04A3-4507-9901-49DF157CDFAB}"/>
    <cellStyle name="Normal 2 2 6 9 3" xfId="11601" xr:uid="{37797751-1450-47F8-9DE4-6D15B02F0F8C}"/>
    <cellStyle name="Normal 2 2 6 9 3 2" xfId="21981" xr:uid="{A0CF1402-2736-4402-90DC-2EE07E6D4E1F}"/>
    <cellStyle name="Normal 2 2 6 9 4" xfId="16315" xr:uid="{D1D6B85D-8E12-4532-AB67-4098610E0955}"/>
    <cellStyle name="Normal 2 2 7" xfId="769" xr:uid="{00000000-0005-0000-0000-0000AD040000}"/>
    <cellStyle name="Normal 2 2 7 10" xfId="5122" xr:uid="{97DE0FAD-FD61-428C-B324-15458C6A0DE0}"/>
    <cellStyle name="Normal 2 2 7 10 2" xfId="14419" xr:uid="{5A552025-BB63-47C8-A716-65B49A2A9EB2}"/>
    <cellStyle name="Normal 2 2 7 11" xfId="6872" xr:uid="{1FBE5570-8EB9-4FA4-89F2-2A70BF75E24B}"/>
    <cellStyle name="Normal 2 2 7 11 2" xfId="17252" xr:uid="{8F1A0535-AADD-49A8-B8C7-E616384AD067}"/>
    <cellStyle name="Normal 2 2 7 12" xfId="9705" xr:uid="{32224345-8BBA-42D9-98F0-CE4FAE9AE546}"/>
    <cellStyle name="Normal 2 2 7 12 2" xfId="20085" xr:uid="{CD5807E9-F3EE-4241-B288-F1ADAD15438D}"/>
    <cellStyle name="Normal 2 2 7 13" xfId="23475" xr:uid="{415A84E5-3159-4712-8FD1-985112B084C9}"/>
    <cellStyle name="Normal 2 2 7 14" xfId="12447" xr:uid="{CCF5E73B-3EDA-4F88-A85B-AD221AFC95BD}"/>
    <cellStyle name="Normal 2 2 7 2" xfId="770" xr:uid="{00000000-0005-0000-0000-0000AE040000}"/>
    <cellStyle name="Normal 2 2 7 2 10" xfId="9706" xr:uid="{96B7BC76-69A9-41C1-9071-99C298FB4CFB}"/>
    <cellStyle name="Normal 2 2 7 2 10 2" xfId="20086" xr:uid="{94D6349B-CF0D-4CAC-BB03-F05F5F955F3C}"/>
    <cellStyle name="Normal 2 2 7 2 11" xfId="25196" xr:uid="{970A88EF-7558-4745-BAD3-842CFCCC2476}"/>
    <cellStyle name="Normal 2 2 7 2 12" xfId="12564" xr:uid="{14A48E73-5367-44A3-A89F-BE47A5943D14}"/>
    <cellStyle name="Normal 2 2 7 2 2" xfId="771" xr:uid="{00000000-0005-0000-0000-0000AF040000}"/>
    <cellStyle name="Normal 2 2 7 2 2 2" xfId="3195" xr:uid="{00000000-0005-0000-0000-000039040000}"/>
    <cellStyle name="Normal 2 2 7 2 2 2 2" xfId="6253" xr:uid="{8B11C461-0E06-45AB-BD28-47EC1E74397F}"/>
    <cellStyle name="Normal 2 2 7 2 2 2 2 2" xfId="27097" xr:uid="{A2CCF78B-5DD6-47A7-84C9-8DA8F0D392B4}"/>
    <cellStyle name="Normal 2 2 7 2 2 2 2 3" xfId="27664" xr:uid="{5120584F-076D-44DE-8E1C-FDF7DE413BEE}"/>
    <cellStyle name="Normal 2 2 7 2 2 2 2 4" xfId="15822" xr:uid="{88F2C3A9-307E-4134-B781-3A57D5248454}"/>
    <cellStyle name="Normal 2 2 7 2 2 2 3" xfId="8275" xr:uid="{7BE2E20E-F2EA-49A6-9ACC-66CECE11E9F9}"/>
    <cellStyle name="Normal 2 2 7 2 2 2 3 2" xfId="28881" xr:uid="{AEB2A2CB-9366-4AE7-8001-9CBCA404FA79}"/>
    <cellStyle name="Normal 2 2 7 2 2 2 3 3" xfId="18655" xr:uid="{73B34709-9830-4084-8A92-2F31CF5ACFC4}"/>
    <cellStyle name="Normal 2 2 7 2 2 2 4" xfId="11108" xr:uid="{F4CFA1E6-1823-474B-A36C-6B8D54B5BE31}"/>
    <cellStyle name="Normal 2 2 7 2 2 2 4 2" xfId="21488" xr:uid="{6046E642-0BB4-46AC-9CF4-488A10B6EBD7}"/>
    <cellStyle name="Normal 2 2 7 2 2 2 5" xfId="25172" xr:uid="{0C8150D5-790E-4464-88E3-73F177477228}"/>
    <cellStyle name="Normal 2 2 7 2 2 2 6" xfId="13736" xr:uid="{02216744-12C4-4C6E-A890-ECFFA8F6FE2F}"/>
    <cellStyle name="Normal 2 2 7 2 2 3" xfId="4300" xr:uid="{5BF1446D-7DBC-47F3-8E2E-3AC34E7B0E6E}"/>
    <cellStyle name="Normal 2 2 7 2 2 3 2" xfId="9072" xr:uid="{BE47E111-92AC-4C0C-8529-002B140A12F9}"/>
    <cellStyle name="Normal 2 2 7 2 2 3 2 2" xfId="29115" xr:uid="{43363453-912B-4F5E-851B-25802F134C88}"/>
    <cellStyle name="Normal 2 2 7 2 2 3 2 3" xfId="19452" xr:uid="{4D73426A-9A7A-4ACD-A503-0CEFB7FC3F61}"/>
    <cellStyle name="Normal 2 2 7 2 2 3 3" xfId="11905" xr:uid="{88B15B4F-B2C9-43F1-8EF5-28198862C72D}"/>
    <cellStyle name="Normal 2 2 7 2 2 3 3 2" xfId="22285" xr:uid="{6755AD40-28FB-4E7D-A94B-D136868330C0}"/>
    <cellStyle name="Normal 2 2 7 2 2 3 4" xfId="23311" xr:uid="{0D01CC80-EC2F-491C-8FB7-AC748902593B}"/>
    <cellStyle name="Normal 2 2 7 2 2 3 5" xfId="16619" xr:uid="{DAF76C26-DB75-47F7-8EBA-DF102241B8B3}"/>
    <cellStyle name="Normal 2 2 7 2 2 4" xfId="5124" xr:uid="{829582CC-8806-4FA3-A337-62363E98AB53}"/>
    <cellStyle name="Normal 2 2 7 2 2 4 2" xfId="25882" xr:uid="{A51740CD-DFD9-4F10-A675-5809E6580706}"/>
    <cellStyle name="Normal 2 2 7 2 2 4 3" xfId="14421" xr:uid="{22F09D4F-0AD0-4215-AD98-2BDBBCF02486}"/>
    <cellStyle name="Normal 2 2 7 2 2 5" xfId="6874" xr:uid="{29BDE919-A952-42B7-9861-EEE06193E0CD}"/>
    <cellStyle name="Normal 2 2 7 2 2 5 2" xfId="17254" xr:uid="{C8AB0511-E919-4E33-9EA1-139219EE4BA6}"/>
    <cellStyle name="Normal 2 2 7 2 2 6" xfId="9707" xr:uid="{4EA87817-1414-45A3-8CDC-010B98153A50}"/>
    <cellStyle name="Normal 2 2 7 2 2 6 2" xfId="20087" xr:uid="{140904F0-1D4A-4C7A-94F9-38C6FCBB4593}"/>
    <cellStyle name="Normal 2 2 7 2 2 7" xfId="23575" xr:uid="{75409168-E756-4EE6-92D5-D0BEB4372556}"/>
    <cellStyle name="Normal 2 2 7 2 2 8" xfId="13170" xr:uid="{8E17ED30-0202-45B1-AF39-E9ECBB348417}"/>
    <cellStyle name="Normal 2 2 7 2 3" xfId="3196" xr:uid="{00000000-0005-0000-0000-00003A040000}"/>
    <cellStyle name="Normal 2 2 7 2 3 2" xfId="4471" xr:uid="{D6D0C682-5969-4AC5-9296-5C9390C11DD7}"/>
    <cellStyle name="Normal 2 2 7 2 3 2 2" xfId="9243" xr:uid="{ED2845A6-9518-4346-9FDE-1F0839C90A5B}"/>
    <cellStyle name="Normal 2 2 7 2 3 2 2 2" xfId="29232" xr:uid="{045A4F97-EE36-42E4-AD16-B94B3C10FB01}"/>
    <cellStyle name="Normal 2 2 7 2 3 2 2 3" xfId="19623" xr:uid="{9FB96ECF-A0C4-42EF-8303-C99252B9D45F}"/>
    <cellStyle name="Normal 2 2 7 2 3 2 3" xfId="12076" xr:uid="{B344CE8A-4F10-4CDB-9883-E7ED2F225F10}"/>
    <cellStyle name="Normal 2 2 7 2 3 2 3 2" xfId="22456" xr:uid="{D9F654AB-3DCA-43C0-9942-68D3398C16E2}"/>
    <cellStyle name="Normal 2 2 7 2 3 2 4" xfId="23183" xr:uid="{9277E302-6DAB-407E-9C1D-A5D8F6A355C6}"/>
    <cellStyle name="Normal 2 2 7 2 3 2 5" xfId="16790" xr:uid="{71B25BC7-30E6-4D6A-AB81-F9522879AEA8}"/>
    <cellStyle name="Normal 2 2 7 2 3 3" xfId="6254" xr:uid="{CEDDA396-6283-461F-9196-E75D991EE142}"/>
    <cellStyle name="Normal 2 2 7 2 3 3 2" xfId="27032" xr:uid="{FAF40926-BBA6-40FB-A9B8-993BF85ACA13}"/>
    <cellStyle name="Normal 2 2 7 2 3 3 3" xfId="15823" xr:uid="{41B0010C-AC18-47D0-ABF8-05B957E3ACEA}"/>
    <cellStyle name="Normal 2 2 7 2 3 4" xfId="8276" xr:uid="{3A501C5D-B598-42DE-AA9C-2D0B185BE320}"/>
    <cellStyle name="Normal 2 2 7 2 3 4 2" xfId="18656" xr:uid="{98154A14-30EF-498C-BD93-16585A4C902D}"/>
    <cellStyle name="Normal 2 2 7 2 3 5" xfId="11109" xr:uid="{07C0A32C-C2F8-4C30-BA14-3A2352C2684B}"/>
    <cellStyle name="Normal 2 2 7 2 3 5 2" xfId="21489" xr:uid="{27D4A009-BAD5-4E39-9EB7-8502857800DF}"/>
    <cellStyle name="Normal 2 2 7 2 3 6" xfId="25135" xr:uid="{6DFABF6E-1F9B-4625-BDF1-C54002BA0E42}"/>
    <cellStyle name="Normal 2 2 7 2 3 7" xfId="13737" xr:uid="{44024F55-7CC3-4707-8DC4-26D77126A2E3}"/>
    <cellStyle name="Normal 2 2 7 2 4" xfId="3194" xr:uid="{00000000-0005-0000-0000-00003B040000}"/>
    <cellStyle name="Normal 2 2 7 2 4 2" xfId="6252" xr:uid="{A7A1CCB2-E3D0-43EA-8197-34A7C09AEF96}"/>
    <cellStyle name="Normal 2 2 7 2 4 2 2" xfId="27155" xr:uid="{3E2FF402-3FDD-43AC-8ABB-5AAA0B77C2CE}"/>
    <cellStyle name="Normal 2 2 7 2 4 2 3" xfId="15821" xr:uid="{1D5EA078-8212-4425-8345-5A255D9DAD6E}"/>
    <cellStyle name="Normal 2 2 7 2 4 3" xfId="8274" xr:uid="{C74BA113-14D3-4CB9-B20E-273E7EB6FD33}"/>
    <cellStyle name="Normal 2 2 7 2 4 3 2" xfId="18654" xr:uid="{E6C0D189-9183-442D-9D68-7E282810D9F1}"/>
    <cellStyle name="Normal 2 2 7 2 4 4" xfId="11107" xr:uid="{BA254123-1B17-4C76-85E0-9AB7220FD05C}"/>
    <cellStyle name="Normal 2 2 7 2 4 4 2" xfId="21487" xr:uid="{D47D7829-4F01-405F-9CD6-6DE623E2F170}"/>
    <cellStyle name="Normal 2 2 7 2 4 5" xfId="23441" xr:uid="{CF19129B-7CF2-4FAA-8889-965D44A5F84E}"/>
    <cellStyle name="Normal 2 2 7 2 4 6" xfId="13735" xr:uid="{A2FEC267-718D-44B3-A1DD-EB431AD8109B}"/>
    <cellStyle name="Normal 2 2 7 2 5" xfId="2521" xr:uid="{00000000-0005-0000-0000-00003C040000}"/>
    <cellStyle name="Normal 2 2 7 2 5 2" xfId="5798" xr:uid="{23A0BEF1-34F6-404A-814A-EEB3AB3D6CC9}"/>
    <cellStyle name="Normal 2 2 7 2 5 2 2" xfId="28745" xr:uid="{383549BB-5F0D-44D9-A695-FB8092A97676}"/>
    <cellStyle name="Normal 2 2 7 2 5 2 3" xfId="15193" xr:uid="{C9121AAE-BCE2-4E47-A76D-C5EFDF2C471C}"/>
    <cellStyle name="Normal 2 2 7 2 5 3" xfId="7646" xr:uid="{ADEA8325-5E94-48BA-B7EE-99860C3CA05E}"/>
    <cellStyle name="Normal 2 2 7 2 5 3 2" xfId="18026" xr:uid="{97FAF7B9-8F45-4792-B0F2-58B344511F34}"/>
    <cellStyle name="Normal 2 2 7 2 5 4" xfId="10479" xr:uid="{B1F3EEF4-88D2-4FD9-BBC4-8072DF524313}"/>
    <cellStyle name="Normal 2 2 7 2 5 4 2" xfId="20859" xr:uid="{F439DE09-43CA-43ED-A509-79F09AF9D346}"/>
    <cellStyle name="Normal 2 2 7 2 5 5" xfId="24865" xr:uid="{DFC9CDCE-CD34-4F68-AC8B-3E978F5E142E}"/>
    <cellStyle name="Normal 2 2 7 2 5 6" xfId="12909" xr:uid="{F0FAC557-219A-4CC5-87C5-59F8BD421481}"/>
    <cellStyle name="Normal 2 2 7 2 6" xfId="2330" xr:uid="{00000000-0005-0000-0000-000037040000}"/>
    <cellStyle name="Normal 2 2 7 2 6 2" xfId="7457" xr:uid="{AA518F21-B686-48E8-B898-EC04D5D2B410}"/>
    <cellStyle name="Normal 2 2 7 2 6 2 2" xfId="17837" xr:uid="{4F3935D6-4461-4126-B862-3FF94E3FD125}"/>
    <cellStyle name="Normal 2 2 7 2 6 3" xfId="10290" xr:uid="{11BC9346-AD29-4F36-90D3-7C872D157AFB}"/>
    <cellStyle name="Normal 2 2 7 2 6 3 2" xfId="20670" xr:uid="{9B00FE18-2CDF-413E-A2B7-1C59FA4D06DA}"/>
    <cellStyle name="Normal 2 2 7 2 6 4" xfId="23209" xr:uid="{A3C83875-F8A8-4E4D-9003-627B13C89284}"/>
    <cellStyle name="Normal 2 2 7 2 6 5" xfId="15004" xr:uid="{CA5708F2-7C54-4703-8E71-37C3A0A7BB5E}"/>
    <cellStyle name="Normal 2 2 7 2 7" xfId="3845" xr:uid="{D771F0E0-C0AC-4977-97D7-6CCA4D9AA339}"/>
    <cellStyle name="Normal 2 2 7 2 7 2" xfId="8678" xr:uid="{0C570D39-C3EB-435E-96B0-04A4C5B12501}"/>
    <cellStyle name="Normal 2 2 7 2 7 2 2" xfId="19058" xr:uid="{48824E7D-FEE0-4B8B-AE88-C8DEE2217EA4}"/>
    <cellStyle name="Normal 2 2 7 2 7 3" xfId="11511" xr:uid="{1299A268-0595-4B2F-A6DE-39BA0E2E8536}"/>
    <cellStyle name="Normal 2 2 7 2 7 3 2" xfId="21891" xr:uid="{887E6F02-517A-43A6-8954-2FC1E9DA644D}"/>
    <cellStyle name="Normal 2 2 7 2 7 4" xfId="16225" xr:uid="{94FED017-C12D-47E2-A831-420BF6B109B2}"/>
    <cellStyle name="Normal 2 2 7 2 8" xfId="5123" xr:uid="{ADAE79B2-4B97-4577-89B0-127316D79130}"/>
    <cellStyle name="Normal 2 2 7 2 8 2" xfId="14420" xr:uid="{CE00637D-9DCD-4172-9738-12F69E7ACD9A}"/>
    <cellStyle name="Normal 2 2 7 2 9" xfId="6873" xr:uid="{4FACCF4B-8810-4D34-B90E-8A139B2A6C5C}"/>
    <cellStyle name="Normal 2 2 7 2 9 2" xfId="17253" xr:uid="{FD74E31E-4DE3-469F-9005-4292C928A904}"/>
    <cellStyle name="Normal 2 2 7 3" xfId="772" xr:uid="{00000000-0005-0000-0000-0000B0040000}"/>
    <cellStyle name="Normal 2 2 7 3 10" xfId="23006" xr:uid="{F17254B3-5808-4371-AB5E-AFEDFD4B5483}"/>
    <cellStyle name="Normal 2 2 7 3 11" xfId="12722" xr:uid="{178C3338-824D-4C4A-8A4E-D25A680F0A44}"/>
    <cellStyle name="Normal 2 2 7 3 2" xfId="2735" xr:uid="{00000000-0005-0000-0000-00003E040000}"/>
    <cellStyle name="Normal 2 2 7 3 2 2" xfId="3198" xr:uid="{00000000-0005-0000-0000-00003F040000}"/>
    <cellStyle name="Normal 2 2 7 3 2 2 2" xfId="6256" xr:uid="{1A212D7B-5846-4C44-AAAC-EBFBC95895B4}"/>
    <cellStyle name="Normal 2 2 7 3 2 2 2 2" xfId="27548" xr:uid="{F3E218AA-116F-45C5-86B0-CAD0C1827EF6}"/>
    <cellStyle name="Normal 2 2 7 3 2 2 2 3" xfId="15825" xr:uid="{3C4B6901-F247-4586-BE1B-C5C9D4C80ACA}"/>
    <cellStyle name="Normal 2 2 7 3 2 2 3" xfId="8278" xr:uid="{CA3C5097-3312-4E1C-A313-E9DC851AE2C4}"/>
    <cellStyle name="Normal 2 2 7 3 2 2 3 2" xfId="18658" xr:uid="{4F701770-DC31-413F-9135-9FE178093DCF}"/>
    <cellStyle name="Normal 2 2 7 3 2 2 4" xfId="11111" xr:uid="{789F14F5-2087-4FE2-9F62-717D858521BC}"/>
    <cellStyle name="Normal 2 2 7 3 2 2 4 2" xfId="21491" xr:uid="{4904FFD4-0B5B-499F-A0DA-8C684E0A2E6D}"/>
    <cellStyle name="Normal 2 2 7 3 2 2 5" xfId="24138" xr:uid="{0E5E244E-A51D-4D1E-8426-6A6B11BCF3E7}"/>
    <cellStyle name="Normal 2 2 7 3 2 2 6" xfId="13739" xr:uid="{E87C28D9-8A87-48F5-93CB-BCB19802B7CE}"/>
    <cellStyle name="Normal 2 2 7 3 2 3" xfId="4301" xr:uid="{EAF366F8-D447-4075-81DF-515D051DD7C2}"/>
    <cellStyle name="Normal 2 2 7 3 2 3 2" xfId="9073" xr:uid="{556CF877-2043-4BA3-B28F-234F15C1AEEA}"/>
    <cellStyle name="Normal 2 2 7 3 2 3 2 2" xfId="29116" xr:uid="{021A0685-800E-4150-8DAD-FE739C4E024A}"/>
    <cellStyle name="Normal 2 2 7 3 2 3 2 3" xfId="19453" xr:uid="{DD452560-2B8B-49DC-826C-6448540E28C2}"/>
    <cellStyle name="Normal 2 2 7 3 2 3 3" xfId="11906" xr:uid="{E7745375-D0FA-4318-B53C-3CDB4467A48B}"/>
    <cellStyle name="Normal 2 2 7 3 2 3 3 2" xfId="22286" xr:uid="{9EA5C9C2-28B6-4309-AF57-177710D515A7}"/>
    <cellStyle name="Normal 2 2 7 3 2 3 4" xfId="23549" xr:uid="{6897237D-6A89-4CCD-9989-063E5488F7C7}"/>
    <cellStyle name="Normal 2 2 7 3 2 3 5" xfId="16620" xr:uid="{A0E2F83C-CEF0-46C9-B482-21FDD2B95E65}"/>
    <cellStyle name="Normal 2 2 7 3 2 4" xfId="5953" xr:uid="{DE040285-1C97-4EC5-981F-0884DD59A246}"/>
    <cellStyle name="Normal 2 2 7 3 2 4 2" xfId="27342" xr:uid="{C304F024-8373-44EF-8702-1365F2D427CD}"/>
    <cellStyle name="Normal 2 2 7 3 2 4 3" xfId="15406" xr:uid="{83F001C6-1E3E-4BEF-A578-6A98F78A5346}"/>
    <cellStyle name="Normal 2 2 7 3 2 5" xfId="7859" xr:uid="{2339EDD1-F2C1-42F8-A2DB-FAD34473DCFC}"/>
    <cellStyle name="Normal 2 2 7 3 2 5 2" xfId="18239" xr:uid="{C8AD0386-3040-46F1-B645-6655476B4E1C}"/>
    <cellStyle name="Normal 2 2 7 3 2 6" xfId="10692" xr:uid="{4E2A75C5-D6E1-4366-B646-1EA5470A1E7B}"/>
    <cellStyle name="Normal 2 2 7 3 2 6 2" xfId="21072" xr:uid="{9B0F25AF-5BD6-4B90-A454-D00D5EA39529}"/>
    <cellStyle name="Normal 2 2 7 3 2 7" xfId="25133" xr:uid="{E830B5F4-CEBC-4DFD-B7C5-8C2032ABC27D}"/>
    <cellStyle name="Normal 2 2 7 3 2 8" xfId="13171" xr:uid="{DAF114F1-DD70-4554-94B8-AEA3F3E71683}"/>
    <cellStyle name="Normal 2 2 7 3 3" xfId="3199" xr:uid="{00000000-0005-0000-0000-000040040000}"/>
    <cellStyle name="Normal 2 2 7 3 3 2" xfId="4472" xr:uid="{0428E46A-93CA-416A-8A3D-64F2AF294697}"/>
    <cellStyle name="Normal 2 2 7 3 3 2 2" xfId="9244" xr:uid="{7F6CBD5B-9D8F-4693-97C1-702733C70EEF}"/>
    <cellStyle name="Normal 2 2 7 3 3 2 2 2" xfId="29233" xr:uid="{4E15FF19-501D-4EF1-9C91-2E64E0E8506B}"/>
    <cellStyle name="Normal 2 2 7 3 3 2 2 3" xfId="19624" xr:uid="{73AA55D1-3CF8-4142-979A-740880D272DD}"/>
    <cellStyle name="Normal 2 2 7 3 3 2 3" xfId="12077" xr:uid="{DE2C7111-8310-472C-9C0D-BDF10E297E82}"/>
    <cellStyle name="Normal 2 2 7 3 3 2 3 2" xfId="22457" xr:uid="{27BD705E-F3E4-4F7C-996B-87B1BC251D6C}"/>
    <cellStyle name="Normal 2 2 7 3 3 2 4" xfId="24392" xr:uid="{58A0A0B9-BE64-483A-ABB4-854BC81CB446}"/>
    <cellStyle name="Normal 2 2 7 3 3 2 5" xfId="16791" xr:uid="{6C66086D-972D-42D1-8497-F58F520E4481}"/>
    <cellStyle name="Normal 2 2 7 3 3 3" xfId="6257" xr:uid="{D940372C-13D7-4285-9FDE-3B180C7240FF}"/>
    <cellStyle name="Normal 2 2 7 3 3 3 2" xfId="27756" xr:uid="{F28E13FF-310C-4A09-BC29-966A74D8A060}"/>
    <cellStyle name="Normal 2 2 7 3 3 3 3" xfId="15826" xr:uid="{7BCAF169-B59A-4731-AF05-776ADEDAE458}"/>
    <cellStyle name="Normal 2 2 7 3 3 4" xfId="8279" xr:uid="{C8B16FE4-4C61-4173-A19E-762D85240BFE}"/>
    <cellStyle name="Normal 2 2 7 3 3 4 2" xfId="18659" xr:uid="{347D0C6D-BD62-4E72-8C14-0AA1A467D708}"/>
    <cellStyle name="Normal 2 2 7 3 3 5" xfId="11112" xr:uid="{73022351-1C26-4939-AA38-289D77681BAD}"/>
    <cellStyle name="Normal 2 2 7 3 3 5 2" xfId="21492" xr:uid="{D838C5FD-0A15-4C6C-A084-82D9C901D236}"/>
    <cellStyle name="Normal 2 2 7 3 3 6" xfId="24000" xr:uid="{EDDCD52D-04C6-4A80-B038-2BF9C8415521}"/>
    <cellStyle name="Normal 2 2 7 3 3 7" xfId="13740" xr:uid="{7A73E4B7-EDEC-4FA0-8605-ADE538C01436}"/>
    <cellStyle name="Normal 2 2 7 3 4" xfId="3197" xr:uid="{00000000-0005-0000-0000-000041040000}"/>
    <cellStyle name="Normal 2 2 7 3 4 2" xfId="6255" xr:uid="{CF60C740-2E1F-4CDA-B4B6-BF87756449D4}"/>
    <cellStyle name="Normal 2 2 7 3 4 2 2" xfId="28392" xr:uid="{E8B8B9A0-5C61-4A77-A708-D915FD490F3B}"/>
    <cellStyle name="Normal 2 2 7 3 4 2 3" xfId="15824" xr:uid="{B7F0F487-D0C5-4F3F-9339-B478FB99E6AA}"/>
    <cellStyle name="Normal 2 2 7 3 4 3" xfId="8277" xr:uid="{2DBAAF1C-E8D3-4763-8820-5C030BFC6E29}"/>
    <cellStyle name="Normal 2 2 7 3 4 3 2" xfId="18657" xr:uid="{5AA4104F-80A6-4B4D-9D4D-25CF2EBC49CE}"/>
    <cellStyle name="Normal 2 2 7 3 4 4" xfId="11110" xr:uid="{A5022C64-CA5C-4256-9DC0-7C397D74943E}"/>
    <cellStyle name="Normal 2 2 7 3 4 4 2" xfId="21490" xr:uid="{6BDC3A3E-EE03-40BD-B52A-5ADF54128D69}"/>
    <cellStyle name="Normal 2 2 7 3 4 5" xfId="25562" xr:uid="{7B928967-CE5D-43D5-BB33-45736C0C119C}"/>
    <cellStyle name="Normal 2 2 7 3 4 6" xfId="13738" xr:uid="{394C640A-B5E2-4187-B7A5-490C8C461537}"/>
    <cellStyle name="Normal 2 2 7 3 5" xfId="2624" xr:uid="{00000000-0005-0000-0000-000042040000}"/>
    <cellStyle name="Normal 2 2 7 3 5 2" xfId="5886" xr:uid="{92CD74B9-44AB-49EB-BBE1-72D7E5630C7A}"/>
    <cellStyle name="Normal 2 2 7 3 5 2 2" xfId="26777" xr:uid="{0E0DCD71-F50E-424A-9F99-47DD45A2B674}"/>
    <cellStyle name="Normal 2 2 7 3 5 2 3" xfId="15296" xr:uid="{3F30FFEF-1A10-4243-A3EC-617D5088BDDA}"/>
    <cellStyle name="Normal 2 2 7 3 5 3" xfId="7749" xr:uid="{635E3C12-C886-44F6-9770-79ED6BFD1FC8}"/>
    <cellStyle name="Normal 2 2 7 3 5 3 2" xfId="18129" xr:uid="{F0ABDD48-8ABA-4593-94C5-CDB5D41E58DC}"/>
    <cellStyle name="Normal 2 2 7 3 5 4" xfId="10582" xr:uid="{17F5AA6E-126A-4164-9FEF-F05FAF4848F8}"/>
    <cellStyle name="Normal 2 2 7 3 5 4 2" xfId="20962" xr:uid="{199B1EF3-438D-427A-93F2-7478C7AA5889}"/>
    <cellStyle name="Normal 2 2 7 3 5 5" xfId="23744" xr:uid="{CC56BE07-5218-4782-8B3F-5BFD9E3B6494}"/>
    <cellStyle name="Normal 2 2 7 3 5 6" xfId="13012" xr:uid="{B4923DA2-90D7-4352-9E97-CED1C3F86706}"/>
    <cellStyle name="Normal 2 2 7 3 6" xfId="4164" xr:uid="{0EECCB69-E2A2-4D79-984C-AEA068311F16}"/>
    <cellStyle name="Normal 2 2 7 3 6 2" xfId="8936" xr:uid="{9C2642DB-2BEA-40C7-A32B-E7BCFF1109E9}"/>
    <cellStyle name="Normal 2 2 7 3 6 2 2" xfId="19316" xr:uid="{43F78813-33B4-4BF0-862C-D45B3E52C6CD}"/>
    <cellStyle name="Normal 2 2 7 3 6 3" xfId="11769" xr:uid="{7FB2A010-4F86-413B-A29B-80AFBA0C83FD}"/>
    <cellStyle name="Normal 2 2 7 3 6 3 2" xfId="22149" xr:uid="{33525C46-7CBE-4205-927F-564236BD8343}"/>
    <cellStyle name="Normal 2 2 7 3 6 4" xfId="23721" xr:uid="{9BC8BB49-D765-48C9-BE92-08F2EA7A9DBF}"/>
    <cellStyle name="Normal 2 2 7 3 6 5" xfId="16483" xr:uid="{82F6FC75-C16C-413E-B767-482378F3B21B}"/>
    <cellStyle name="Normal 2 2 7 3 7" xfId="5125" xr:uid="{5C452FFA-7910-4D62-A8A7-22BC1867080B}"/>
    <cellStyle name="Normal 2 2 7 3 7 2" xfId="14422" xr:uid="{71F07B88-DD81-4D19-B3F5-6CF54BC1094D}"/>
    <cellStyle name="Normal 2 2 7 3 8" xfId="6875" xr:uid="{90182203-014D-4FA0-B89A-F4D27942B154}"/>
    <cellStyle name="Normal 2 2 7 3 8 2" xfId="17255" xr:uid="{8238B354-BF9F-4916-9974-7AC3933B06CD}"/>
    <cellStyle name="Normal 2 2 7 3 9" xfId="9708" xr:uid="{B4C3058F-A649-4C9E-9CF8-5063027BD2D8}"/>
    <cellStyle name="Normal 2 2 7 3 9 2" xfId="20088" xr:uid="{4AFB8945-510C-491C-A8E1-1C9D343D4C3A}"/>
    <cellStyle name="Normal 2 2 7 4" xfId="773" xr:uid="{00000000-0005-0000-0000-0000B1040000}"/>
    <cellStyle name="Normal 2 2 7 4 2" xfId="3200" xr:uid="{00000000-0005-0000-0000-000044040000}"/>
    <cellStyle name="Normal 2 2 7 4 2 2" xfId="6258" xr:uid="{EA86242F-DE84-41B2-B4E2-49C3A6806F4C}"/>
    <cellStyle name="Normal 2 2 7 4 2 2 2" xfId="27954" xr:uid="{F130E72C-EF2A-4AE3-96A3-4BDBF9584015}"/>
    <cellStyle name="Normal 2 2 7 4 2 2 3" xfId="15827" xr:uid="{AB8DBCB1-FF55-4422-AE4F-23C7720312AB}"/>
    <cellStyle name="Normal 2 2 7 4 2 3" xfId="8280" xr:uid="{28C10E84-05C2-498D-82BA-F63707491383}"/>
    <cellStyle name="Normal 2 2 7 4 2 3 2" xfId="18660" xr:uid="{84627645-3648-4EA7-BD72-457DC4FED9D8}"/>
    <cellStyle name="Normal 2 2 7 4 2 4" xfId="11113" xr:uid="{D759EDC8-144E-4FCC-B7B5-6256B36E7E60}"/>
    <cellStyle name="Normal 2 2 7 4 2 4 2" xfId="21493" xr:uid="{F311C016-71CF-4462-93B6-AD713B647808}"/>
    <cellStyle name="Normal 2 2 7 4 2 5" xfId="24434" xr:uid="{16B3E47E-68E3-4CA5-A25D-F24AB1561C53}"/>
    <cellStyle name="Normal 2 2 7 4 2 6" xfId="13741" xr:uid="{F1B21C19-0682-443F-8D4E-BDB1C80126DC}"/>
    <cellStyle name="Normal 2 2 7 4 3" xfId="4299" xr:uid="{FB89EF37-5642-4DB4-9B87-78B865309E32}"/>
    <cellStyle name="Normal 2 2 7 4 3 2" xfId="9071" xr:uid="{58972D54-2C46-400B-B3FA-FDD33077E2A0}"/>
    <cellStyle name="Normal 2 2 7 4 3 2 2" xfId="29114" xr:uid="{3E47BE21-2C75-410C-A6C9-DD3FD87C6916}"/>
    <cellStyle name="Normal 2 2 7 4 3 2 3" xfId="19451" xr:uid="{8463DD5D-1757-4EA0-9D14-3534ED11B601}"/>
    <cellStyle name="Normal 2 2 7 4 3 3" xfId="11904" xr:uid="{099E216B-CFB5-4885-9F6B-81FA1976C52D}"/>
    <cellStyle name="Normal 2 2 7 4 3 3 2" xfId="22284" xr:uid="{FF8EC160-F987-4D10-98D0-422BEE8B6B95}"/>
    <cellStyle name="Normal 2 2 7 4 3 4" xfId="23424" xr:uid="{3AD3C7EB-4743-4B29-A5D0-0C459C1321C6}"/>
    <cellStyle name="Normal 2 2 7 4 3 5" xfId="16618" xr:uid="{4E8744E9-845E-436B-834F-356D56F91803}"/>
    <cellStyle name="Normal 2 2 7 4 4" xfId="5126" xr:uid="{BB82BBF1-892E-428D-B121-BE1B6A0F0770}"/>
    <cellStyle name="Normal 2 2 7 4 4 2" xfId="27314" xr:uid="{B6384FC8-584C-475B-A86A-E8E7D2A74AEB}"/>
    <cellStyle name="Normal 2 2 7 4 4 3" xfId="14423" xr:uid="{FA69E3F2-B838-4302-AE0D-B6EA475877A7}"/>
    <cellStyle name="Normal 2 2 7 4 5" xfId="6876" xr:uid="{DED2211D-BFE6-48E6-8FF2-55930132D76B}"/>
    <cellStyle name="Normal 2 2 7 4 5 2" xfId="17256" xr:uid="{470C8BE6-A3EE-4F87-A755-C79CAC7DCB94}"/>
    <cellStyle name="Normal 2 2 7 4 6" xfId="9709" xr:uid="{BCD325BF-24A9-435B-9AC8-82BF9A84298E}"/>
    <cellStyle name="Normal 2 2 7 4 6 2" xfId="20089" xr:uid="{5486DF0B-2ECE-43B1-AF13-431C9E6D04D1}"/>
    <cellStyle name="Normal 2 2 7 4 7" xfId="24457" xr:uid="{5D16B951-AF92-490D-9C68-F6E635E7BD61}"/>
    <cellStyle name="Normal 2 2 7 4 8" xfId="13169" xr:uid="{17041A68-1022-49C2-98E9-55807456AA15}"/>
    <cellStyle name="Normal 2 2 7 5" xfId="3201" xr:uid="{00000000-0005-0000-0000-000045040000}"/>
    <cellStyle name="Normal 2 2 7 5 2" xfId="4473" xr:uid="{F43CF885-6B3E-4233-B3EB-8EC307816EE0}"/>
    <cellStyle name="Normal 2 2 7 5 2 2" xfId="9245" xr:uid="{99C5D73E-8D59-42E6-9224-95D350907AA5}"/>
    <cellStyle name="Normal 2 2 7 5 2 2 2" xfId="29234" xr:uid="{D28169DF-F682-4D57-8E50-2BEBF72ADB7C}"/>
    <cellStyle name="Normal 2 2 7 5 2 2 3" xfId="19625" xr:uid="{911EB7F1-662E-467B-9B34-9D1B8475D22B}"/>
    <cellStyle name="Normal 2 2 7 5 2 3" xfId="12078" xr:uid="{36E12D49-82BF-46AF-871C-11FB898BFBEE}"/>
    <cellStyle name="Normal 2 2 7 5 2 3 2" xfId="22458" xr:uid="{C04B2735-E0AA-497B-8422-E367EF58C9F7}"/>
    <cellStyle name="Normal 2 2 7 5 2 4" xfId="25692" xr:uid="{2265BF51-5BC9-4777-B8E6-0889D80AE015}"/>
    <cellStyle name="Normal 2 2 7 5 2 5" xfId="16792" xr:uid="{36544D78-34B7-4DC8-990C-2DBB08710D08}"/>
    <cellStyle name="Normal 2 2 7 5 3" xfId="6259" xr:uid="{4D851889-4635-4508-8F66-E2721015AA19}"/>
    <cellStyle name="Normal 2 2 7 5 3 2" xfId="26238" xr:uid="{22637B2F-5841-439F-8B42-DC03C4B1CBE8}"/>
    <cellStyle name="Normal 2 2 7 5 3 3" xfId="15828" xr:uid="{6C442F8F-709D-41AD-83FC-99633E491AB7}"/>
    <cellStyle name="Normal 2 2 7 5 4" xfId="8281" xr:uid="{831A3850-70D5-4E84-A343-C00368EDD689}"/>
    <cellStyle name="Normal 2 2 7 5 4 2" xfId="18661" xr:uid="{C16F9157-9B3C-443E-9BDB-6FF37823E7B9}"/>
    <cellStyle name="Normal 2 2 7 5 5" xfId="11114" xr:uid="{5323322D-1828-4872-A0D0-B1C1DE137956}"/>
    <cellStyle name="Normal 2 2 7 5 5 2" xfId="21494" xr:uid="{7AFD68E4-4698-4CEB-AAD0-46CE8C566DB4}"/>
    <cellStyle name="Normal 2 2 7 5 6" xfId="24776" xr:uid="{19595CDC-3621-469D-8973-B52DF0990318}"/>
    <cellStyle name="Normal 2 2 7 5 7" xfId="13742" xr:uid="{8596851C-82E7-4787-9116-C2C662107F93}"/>
    <cellStyle name="Normal 2 2 7 6" xfId="2905" xr:uid="{00000000-0005-0000-0000-000046040000}"/>
    <cellStyle name="Normal 2 2 7 6 2" xfId="6091" xr:uid="{DA57989B-564A-4C1A-9D05-AE50DD18F86E}"/>
    <cellStyle name="Normal 2 2 7 6 2 2" xfId="27700" xr:uid="{F418126B-C980-4ECC-BE7C-18A8E2FADF60}"/>
    <cellStyle name="Normal 2 2 7 6 2 3" xfId="15569" xr:uid="{22B65360-BC90-4835-B939-315CDBC5A152}"/>
    <cellStyle name="Normal 2 2 7 6 3" xfId="8022" xr:uid="{CB3E4E3C-6CDC-4F35-9634-4C0B1E25404F}"/>
    <cellStyle name="Normal 2 2 7 6 3 2" xfId="18402" xr:uid="{2D552C60-2259-4C2D-A185-267CAB265DF4}"/>
    <cellStyle name="Normal 2 2 7 6 4" xfId="10855" xr:uid="{CF9A6020-EF53-46F0-9D9B-EC6F1A1DA70A}"/>
    <cellStyle name="Normal 2 2 7 6 4 2" xfId="21235" xr:uid="{FCBF4E9B-F8D3-4C41-B78E-2150FF51224B}"/>
    <cellStyle name="Normal 2 2 7 6 5" xfId="25339" xr:uid="{0441A294-413D-4AAF-BD16-AC300834E672}"/>
    <cellStyle name="Normal 2 2 7 6 6" xfId="13420" xr:uid="{F450886F-2E7C-48CC-A33D-E6A3B3C2BC1E}"/>
    <cellStyle name="Normal 2 2 7 7" xfId="2461" xr:uid="{00000000-0005-0000-0000-000047040000}"/>
    <cellStyle name="Normal 2 2 7 7 2" xfId="5752" xr:uid="{2E6284A3-7195-4AB7-A4FB-C092FA1EAF45}"/>
    <cellStyle name="Normal 2 2 7 7 2 2" xfId="26667" xr:uid="{15808563-0C2E-477A-AA67-BC75561D798B}"/>
    <cellStyle name="Normal 2 2 7 7 2 3" xfId="15133" xr:uid="{A4BAD895-AF33-4EF9-BD97-047C99E8F55E}"/>
    <cellStyle name="Normal 2 2 7 7 3" xfId="7586" xr:uid="{645F3ECB-47CB-43FD-93B1-D80F647453B9}"/>
    <cellStyle name="Normal 2 2 7 7 3 2" xfId="17966" xr:uid="{5276B6E8-F14B-47DA-9795-8A1D24063B5E}"/>
    <cellStyle name="Normal 2 2 7 7 4" xfId="10419" xr:uid="{32FB7C96-3693-4BBB-87D3-F468EA2058C6}"/>
    <cellStyle name="Normal 2 2 7 7 4 2" xfId="20799" xr:uid="{00B40404-8E65-48CD-AB16-729DDAF8B967}"/>
    <cellStyle name="Normal 2 2 7 7 5" xfId="22819" xr:uid="{F5302D9A-7717-43A3-9991-538FB9F931D8}"/>
    <cellStyle name="Normal 2 2 7 7 6" xfId="12849" xr:uid="{F4F92005-4B46-4882-86F0-AA33BE952BAB}"/>
    <cellStyle name="Normal 2 2 7 8" xfId="2215" xr:uid="{00000000-0005-0000-0000-000036040000}"/>
    <cellStyle name="Normal 2 2 7 8 2" xfId="7342" xr:uid="{119F46DF-C067-41EC-8126-38A40487FA8C}"/>
    <cellStyle name="Normal 2 2 7 8 2 2" xfId="17722" xr:uid="{ED305A55-2D9A-46DD-BA47-AF220451757E}"/>
    <cellStyle name="Normal 2 2 7 8 3" xfId="10175" xr:uid="{9D697A6F-542C-4ED6-AF67-5B61BA0FD18E}"/>
    <cellStyle name="Normal 2 2 7 8 3 2" xfId="20555" xr:uid="{9890D317-D2F7-49F4-9663-26A6115E9037}"/>
    <cellStyle name="Normal 2 2 7 8 4" xfId="23831" xr:uid="{DA775B2D-7C2D-4E4F-A457-253B653B3263}"/>
    <cellStyle name="Normal 2 2 7 8 5" xfId="14889" xr:uid="{6016B299-4532-427C-8DBF-F49EBF94FEEE}"/>
    <cellStyle name="Normal 2 2 7 9" xfId="3937" xr:uid="{730B2415-7D0E-4777-BD3F-FD5EA860EFA8}"/>
    <cellStyle name="Normal 2 2 7 9 2" xfId="8769" xr:uid="{DE422D28-9071-46E0-8C78-715B420E7E8C}"/>
    <cellStyle name="Normal 2 2 7 9 2 2" xfId="19149" xr:uid="{69C561B9-5447-412B-8367-27A315462274}"/>
    <cellStyle name="Normal 2 2 7 9 3" xfId="11602" xr:uid="{2B1B7C93-75A1-4EFE-A9FD-2E389EEAE17E}"/>
    <cellStyle name="Normal 2 2 7 9 3 2" xfId="21982" xr:uid="{647ECAF7-2087-4270-B0FC-26A8F245DCBA}"/>
    <cellStyle name="Normal 2 2 7 9 4" xfId="16316" xr:uid="{56E29E40-D477-49BB-A1DB-B1585FB89744}"/>
    <cellStyle name="Normal 2 2 8" xfId="774" xr:uid="{00000000-0005-0000-0000-0000B2040000}"/>
    <cellStyle name="Normal 2 2 8 10" xfId="6877" xr:uid="{628BD07A-D930-4CD2-A940-69AD564921B7}"/>
    <cellStyle name="Normal 2 2 8 10 2" xfId="17257" xr:uid="{D8B97DC8-7635-465A-856A-2FA87A0AFF44}"/>
    <cellStyle name="Normal 2 2 8 11" xfId="9710" xr:uid="{F14EE70F-160D-4DA3-A3D4-9BC7D49B5D6B}"/>
    <cellStyle name="Normal 2 2 8 11 2" xfId="20090" xr:uid="{67B869A9-2EAC-4101-B81E-0B6A04DB9C7A}"/>
    <cellStyle name="Normal 2 2 8 12" xfId="25319" xr:uid="{8BBC2563-7EB3-4F0B-B448-C24827850FBF}"/>
    <cellStyle name="Normal 2 2 8 13" xfId="12430" xr:uid="{F2398DB6-92A6-4E09-8CEA-7C4D685124A0}"/>
    <cellStyle name="Normal 2 2 8 2" xfId="775" xr:uid="{00000000-0005-0000-0000-0000B3040000}"/>
    <cellStyle name="Normal 2 2 8 2 10" xfId="9711" xr:uid="{2E8E1B31-05C3-4FE9-9EA3-A11E18571BCB}"/>
    <cellStyle name="Normal 2 2 8 2 10 2" xfId="20091" xr:uid="{65A4362D-0852-4578-B5E2-C59DB0DE1260}"/>
    <cellStyle name="Normal 2 2 8 2 11" xfId="22650" xr:uid="{EE2F466C-BF6B-4568-ACBB-F9CA7F522928}"/>
    <cellStyle name="Normal 2 2 8 2 12" xfId="12565" xr:uid="{32E0DBA3-74D1-4471-9210-559060BCEC89}"/>
    <cellStyle name="Normal 2 2 8 2 2" xfId="776" xr:uid="{00000000-0005-0000-0000-0000B4040000}"/>
    <cellStyle name="Normal 2 2 8 2 2 2" xfId="3203" xr:uid="{00000000-0005-0000-0000-00004B040000}"/>
    <cellStyle name="Normal 2 2 8 2 2 2 2" xfId="6261" xr:uid="{AD7F9C5A-5E3B-40DC-9854-FDA24E5AF8DB}"/>
    <cellStyle name="Normal 2 2 8 2 2 2 2 2" xfId="25877" xr:uid="{E730DD8D-3F10-49FC-A895-5577D56DF90B}"/>
    <cellStyle name="Normal 2 2 8 2 2 2 2 3" xfId="27615" xr:uid="{939AE3EF-EE41-49B2-BBEB-DDE8EBBE629B}"/>
    <cellStyle name="Normal 2 2 8 2 2 2 2 4" xfId="15830" xr:uid="{466C9F48-8078-4AB5-B0A3-09B931C02DB0}"/>
    <cellStyle name="Normal 2 2 8 2 2 2 3" xfId="8283" xr:uid="{01B25D7D-B9CB-4313-9A55-D93C96704B92}"/>
    <cellStyle name="Normal 2 2 8 2 2 2 3 2" xfId="28882" xr:uid="{ADA3744A-7B68-4CE9-B787-2C2419DFDC4A}"/>
    <cellStyle name="Normal 2 2 8 2 2 2 3 3" xfId="18663" xr:uid="{A25F16EE-717B-475B-A5B5-2AA233EEB4AE}"/>
    <cellStyle name="Normal 2 2 8 2 2 2 4" xfId="11116" xr:uid="{E96C8554-8CF2-4170-AA1D-C245115615EC}"/>
    <cellStyle name="Normal 2 2 8 2 2 2 4 2" xfId="21496" xr:uid="{563CFB1D-1936-44BB-BD04-BBB7C4F5B7B6}"/>
    <cellStyle name="Normal 2 2 8 2 2 2 5" xfId="24176" xr:uid="{C0032DE9-A102-4F49-B63C-0CC0E1C338C0}"/>
    <cellStyle name="Normal 2 2 8 2 2 2 6" xfId="13744" xr:uid="{53A835B4-D170-4264-B454-1536B8D45EE1}"/>
    <cellStyle name="Normal 2 2 8 2 2 3" xfId="4302" xr:uid="{1FFE8655-55F3-4269-83C8-334A040FEC77}"/>
    <cellStyle name="Normal 2 2 8 2 2 3 2" xfId="9074" xr:uid="{6AE2C6FE-F53C-447D-AC47-C1657D57F2A1}"/>
    <cellStyle name="Normal 2 2 8 2 2 3 2 2" xfId="29117" xr:uid="{E7C3450E-2F33-4EAF-BE7B-432C4B18638F}"/>
    <cellStyle name="Normal 2 2 8 2 2 3 2 3" xfId="19454" xr:uid="{AFF2C6CB-6ED1-4C43-B328-DCF262F4C661}"/>
    <cellStyle name="Normal 2 2 8 2 2 3 3" xfId="11907" xr:uid="{44D4E787-4053-4D74-9147-70403D1E4BE0}"/>
    <cellStyle name="Normal 2 2 8 2 2 3 3 2" xfId="22287" xr:uid="{71633322-84F1-43F9-A310-AA1C9C15F19D}"/>
    <cellStyle name="Normal 2 2 8 2 2 3 4" xfId="24901" xr:uid="{A33F61B1-B2E4-49D0-A3BA-19C1F03A202B}"/>
    <cellStyle name="Normal 2 2 8 2 2 3 5" xfId="16621" xr:uid="{53B62D12-7ADC-4437-99D4-4D8ADE7D2990}"/>
    <cellStyle name="Normal 2 2 8 2 2 4" xfId="5129" xr:uid="{EF44E616-FCEF-4B61-B126-F41F814B1672}"/>
    <cellStyle name="Normal 2 2 8 2 2 4 2" xfId="26240" xr:uid="{C764AC65-430F-4028-AAB3-796B0F36B950}"/>
    <cellStyle name="Normal 2 2 8 2 2 4 3" xfId="14426" xr:uid="{098E2349-6E86-4C89-BCF2-9C6B794781F3}"/>
    <cellStyle name="Normal 2 2 8 2 2 5" xfId="6879" xr:uid="{09AEA82C-8297-4AE8-829C-747CBFFFB293}"/>
    <cellStyle name="Normal 2 2 8 2 2 5 2" xfId="17259" xr:uid="{637648A9-C576-444E-B4B3-A55EBC3FB424}"/>
    <cellStyle name="Normal 2 2 8 2 2 6" xfId="9712" xr:uid="{D6A3D852-B06A-4D55-AEF5-09C7BBE20F04}"/>
    <cellStyle name="Normal 2 2 8 2 2 6 2" xfId="20092" xr:uid="{126B0F5F-33D7-4CFA-B3CB-3F540B22047E}"/>
    <cellStyle name="Normal 2 2 8 2 2 7" xfId="23534" xr:uid="{AC6CAC62-C341-4C3D-A142-6E1FA8DC2778}"/>
    <cellStyle name="Normal 2 2 8 2 2 8" xfId="13173" xr:uid="{89A8D227-72D1-4F88-9AB5-0EBC5A5B2745}"/>
    <cellStyle name="Normal 2 2 8 2 3" xfId="3204" xr:uid="{00000000-0005-0000-0000-00004C040000}"/>
    <cellStyle name="Normal 2 2 8 2 3 2" xfId="4474" xr:uid="{B79F63A2-A715-4B21-A3BE-9628464F7014}"/>
    <cellStyle name="Normal 2 2 8 2 3 2 2" xfId="9246" xr:uid="{6F952480-3FDB-414C-B6CA-44F4ED28A849}"/>
    <cellStyle name="Normal 2 2 8 2 3 2 2 2" xfId="29235" xr:uid="{B837C5AA-2511-403E-BF9C-3C00737E91DD}"/>
    <cellStyle name="Normal 2 2 8 2 3 2 2 3" xfId="19626" xr:uid="{4B56D94F-7580-45FB-AC07-B28A6D1E6754}"/>
    <cellStyle name="Normal 2 2 8 2 3 2 3" xfId="12079" xr:uid="{7EBB8DCB-5068-4C64-936B-792200931A9C}"/>
    <cellStyle name="Normal 2 2 8 2 3 2 3 2" xfId="22459" xr:uid="{3D3BD81C-C557-4D5D-A9A7-90DEC679FD60}"/>
    <cellStyle name="Normal 2 2 8 2 3 2 4" xfId="23836" xr:uid="{C1692201-4612-4F99-B5D7-7B62E1BBF460}"/>
    <cellStyle name="Normal 2 2 8 2 3 2 5" xfId="16793" xr:uid="{9E6B0EF0-1544-4F38-8798-56F7FADF95B7}"/>
    <cellStyle name="Normal 2 2 8 2 3 3" xfId="6262" xr:uid="{F103B7AA-0002-4F7D-B285-E2D5C6FB343A}"/>
    <cellStyle name="Normal 2 2 8 2 3 3 2" xfId="25938" xr:uid="{F2D9A890-7170-4A20-B246-CAF9D59A5391}"/>
    <cellStyle name="Normal 2 2 8 2 3 3 3" xfId="15831" xr:uid="{BF862549-28D1-4806-8608-B1D17D8BDCC7}"/>
    <cellStyle name="Normal 2 2 8 2 3 4" xfId="8284" xr:uid="{E5ACE763-E8C4-4486-B72A-9E4EA89C7A8D}"/>
    <cellStyle name="Normal 2 2 8 2 3 4 2" xfId="18664" xr:uid="{F07F7485-9F1A-47BA-B018-765D152C6523}"/>
    <cellStyle name="Normal 2 2 8 2 3 5" xfId="11117" xr:uid="{E8D85AC4-EA72-4E3C-BA1A-C7ADC1E0DD3C}"/>
    <cellStyle name="Normal 2 2 8 2 3 5 2" xfId="21497" xr:uid="{09C0A0EA-6124-4D58-945C-EBB99BB5FAC7}"/>
    <cellStyle name="Normal 2 2 8 2 3 6" xfId="24807" xr:uid="{C89F7E85-6CAF-4A73-B1CB-D0E28020C5ED}"/>
    <cellStyle name="Normal 2 2 8 2 3 7" xfId="13745" xr:uid="{E2CABDA1-9B3F-41E5-BED0-604309B159DF}"/>
    <cellStyle name="Normal 2 2 8 2 4" xfId="3202" xr:uid="{00000000-0005-0000-0000-00004D040000}"/>
    <cellStyle name="Normal 2 2 8 2 4 2" xfId="6260" xr:uid="{00BDF592-F8ED-4918-8803-E44F81D1262F}"/>
    <cellStyle name="Normal 2 2 8 2 4 2 2" xfId="25844" xr:uid="{DAE43E84-2D15-410B-AAC9-BEFD8622CCD5}"/>
    <cellStyle name="Normal 2 2 8 2 4 2 3" xfId="15829" xr:uid="{A867CFCC-A18F-4100-8B17-18C1AF35D78F}"/>
    <cellStyle name="Normal 2 2 8 2 4 3" xfId="8282" xr:uid="{B9C08851-865A-4B86-A777-1121A9A65835}"/>
    <cellStyle name="Normal 2 2 8 2 4 3 2" xfId="18662" xr:uid="{96E36747-C293-4AED-A379-63C7E2ED0EB0}"/>
    <cellStyle name="Normal 2 2 8 2 4 4" xfId="11115" xr:uid="{C12C189B-1E98-4A23-B57A-DBAEE45CEB38}"/>
    <cellStyle name="Normal 2 2 8 2 4 4 2" xfId="21495" xr:uid="{D35EE70B-DE62-448F-BC2A-483C0629E5A9}"/>
    <cellStyle name="Normal 2 2 8 2 4 5" xfId="23811" xr:uid="{BC432C4B-B5D4-45F1-A098-40E096DB7C08}"/>
    <cellStyle name="Normal 2 2 8 2 4 6" xfId="13743" xr:uid="{DCA3EA7E-3623-4E6F-9B7D-414E8CFE2DEB}"/>
    <cellStyle name="Normal 2 2 8 2 5" xfId="2607" xr:uid="{00000000-0005-0000-0000-00004E040000}"/>
    <cellStyle name="Normal 2 2 8 2 5 2" xfId="5871" xr:uid="{2158CB03-382E-4154-84CF-297635431937}"/>
    <cellStyle name="Normal 2 2 8 2 5 2 2" xfId="26863" xr:uid="{8D95AE1F-7280-46BC-910E-DCA5B1645248}"/>
    <cellStyle name="Normal 2 2 8 2 5 2 3" xfId="15279" xr:uid="{3939FE5E-D725-4F1D-9D71-725A3C5C4C3B}"/>
    <cellStyle name="Normal 2 2 8 2 5 3" xfId="7732" xr:uid="{F4FC430F-0F3A-4A14-9461-867A83D045E9}"/>
    <cellStyle name="Normal 2 2 8 2 5 3 2" xfId="18112" xr:uid="{94929340-B51F-48CD-AD23-3E649F9F02D2}"/>
    <cellStyle name="Normal 2 2 8 2 5 4" xfId="10565" xr:uid="{2D5F3208-AE2B-49D3-BBF3-28D50CE40CF4}"/>
    <cellStyle name="Normal 2 2 8 2 5 4 2" xfId="20945" xr:uid="{8E647BA0-58F9-44E3-8560-D7245A82E6F3}"/>
    <cellStyle name="Normal 2 2 8 2 5 5" xfId="22796" xr:uid="{AC31583B-A675-4131-AD03-A29CA722448A}"/>
    <cellStyle name="Normal 2 2 8 2 5 6" xfId="12995" xr:uid="{4C44059D-138B-42F6-A4E1-87AAD4C2938A}"/>
    <cellStyle name="Normal 2 2 8 2 6" xfId="2331" xr:uid="{00000000-0005-0000-0000-000049040000}"/>
    <cellStyle name="Normal 2 2 8 2 6 2" xfId="7458" xr:uid="{3AA901C1-0822-4B28-A516-503B037C2030}"/>
    <cellStyle name="Normal 2 2 8 2 6 2 2" xfId="17838" xr:uid="{F2220739-898B-4866-A055-C32C8E328486}"/>
    <cellStyle name="Normal 2 2 8 2 6 3" xfId="10291" xr:uid="{9D4856D8-5F64-40B9-A821-52A1A4F7F348}"/>
    <cellStyle name="Normal 2 2 8 2 6 3 2" xfId="20671" xr:uid="{3CD42492-4DA1-4141-8AC7-40E799C5F97D}"/>
    <cellStyle name="Normal 2 2 8 2 6 4" xfId="24020" xr:uid="{088F61CA-E37A-4075-BA0A-E940FF2C1253}"/>
    <cellStyle name="Normal 2 2 8 2 6 5" xfId="15005" xr:uid="{3F02CA74-B058-44D3-9E13-ECAE3FFA3E36}"/>
    <cellStyle name="Normal 2 2 8 2 7" xfId="3846" xr:uid="{6A49327A-3862-4542-9177-0AF47BCAA334}"/>
    <cellStyle name="Normal 2 2 8 2 7 2" xfId="8679" xr:uid="{BB11D339-3294-4E5E-93BC-363044C6AD61}"/>
    <cellStyle name="Normal 2 2 8 2 7 2 2" xfId="19059" xr:uid="{672ACB02-E131-4912-A65A-C985E34D56FB}"/>
    <cellStyle name="Normal 2 2 8 2 7 3" xfId="11512" xr:uid="{3433FEE8-69AE-4718-B7A5-DE65C3900C01}"/>
    <cellStyle name="Normal 2 2 8 2 7 3 2" xfId="21892" xr:uid="{688BBCCB-3380-47C5-B0BC-470EC18C4240}"/>
    <cellStyle name="Normal 2 2 8 2 7 4" xfId="16226" xr:uid="{AB074805-6BDA-41A1-B685-E4E896C027AC}"/>
    <cellStyle name="Normal 2 2 8 2 8" xfId="5128" xr:uid="{2EF62492-BFF2-4C41-ADBB-8135D3993D9D}"/>
    <cellStyle name="Normal 2 2 8 2 8 2" xfId="14425" xr:uid="{3544151C-8FE4-4BC6-A82E-019C0F7B9799}"/>
    <cellStyle name="Normal 2 2 8 2 9" xfId="6878" xr:uid="{5748C84E-41B0-4273-98C8-35E79BD84EF0}"/>
    <cellStyle name="Normal 2 2 8 2 9 2" xfId="17258" xr:uid="{14684CC9-A457-441B-B6A9-3F9C63964AC6}"/>
    <cellStyle name="Normal 2 2 8 3" xfId="777" xr:uid="{00000000-0005-0000-0000-0000B5040000}"/>
    <cellStyle name="Normal 2 2 8 3 2" xfId="3205" xr:uid="{00000000-0005-0000-0000-000050040000}"/>
    <cellStyle name="Normal 2 2 8 3 2 2" xfId="6263" xr:uid="{484994DE-EA3F-48CE-8C82-D9A34BD5D050}"/>
    <cellStyle name="Normal 2 2 8 3 2 2 2" xfId="25497" xr:uid="{9976E747-9C6D-4AA6-B81C-9C316A07E5F6}"/>
    <cellStyle name="Normal 2 2 8 3 2 2 3" xfId="26969" xr:uid="{F603F650-3DB7-4DA7-93A3-8D9FE2123AFF}"/>
    <cellStyle name="Normal 2 2 8 3 2 2 4" xfId="15832" xr:uid="{BFE0CFD8-BEAB-47DA-9195-84B09ED06AAE}"/>
    <cellStyle name="Normal 2 2 8 3 2 3" xfId="8285" xr:uid="{51A4D7D6-C0D2-43D5-85D4-EA446260D201}"/>
    <cellStyle name="Normal 2 2 8 3 2 3 2" xfId="28883" xr:uid="{4215C2A4-6596-45F2-BD61-68A9C65B0F2D}"/>
    <cellStyle name="Normal 2 2 8 3 2 3 3" xfId="18665" xr:uid="{A3A2E13C-311D-4FE2-A204-3EAFFDBE5612}"/>
    <cellStyle name="Normal 2 2 8 3 2 4" xfId="11118" xr:uid="{FFA795C0-AD39-4FE5-B0D8-5A19308E89B3}"/>
    <cellStyle name="Normal 2 2 8 3 2 4 2" xfId="21498" xr:uid="{F4A5942B-C24E-41C1-90FC-536AA55614DF}"/>
    <cellStyle name="Normal 2 2 8 3 2 5" xfId="24116" xr:uid="{E0E67E6E-E546-40B5-96DB-A817EB89A89D}"/>
    <cellStyle name="Normal 2 2 8 3 2 6" xfId="13746" xr:uid="{9D2CA8CC-2B5E-413C-ACCD-4099D1B875B7}"/>
    <cellStyle name="Normal 2 2 8 3 3" xfId="2736" xr:uid="{00000000-0005-0000-0000-000051040000}"/>
    <cellStyle name="Normal 2 2 8 3 3 2" xfId="5954" xr:uid="{630E4BC0-EF5B-4545-9D87-3B4644C75384}"/>
    <cellStyle name="Normal 2 2 8 3 3 2 2" xfId="28086" xr:uid="{3ED1D39F-0F11-4148-A98E-A4210E6D00B2}"/>
    <cellStyle name="Normal 2 2 8 3 3 2 3" xfId="15407" xr:uid="{3119C0F1-0AA0-4FE4-9F46-261DFD366530}"/>
    <cellStyle name="Normal 2 2 8 3 3 3" xfId="7860" xr:uid="{A467FD2F-47A1-4B7C-8683-284542929F18}"/>
    <cellStyle name="Normal 2 2 8 3 3 3 2" xfId="18240" xr:uid="{E44A229C-2533-411A-B532-D794FAC320EF}"/>
    <cellStyle name="Normal 2 2 8 3 3 4" xfId="10693" xr:uid="{63E92958-F63F-4843-AEE9-D7553DC9EA1E}"/>
    <cellStyle name="Normal 2 2 8 3 3 4 2" xfId="21073" xr:uid="{7F2A1A78-DFE7-441B-BBCE-B8B4C2514206}"/>
    <cellStyle name="Normal 2 2 8 3 3 5" xfId="22901" xr:uid="{2BEF5312-252E-4369-A6B3-169E222B0AFC}"/>
    <cellStyle name="Normal 2 2 8 3 3 6" xfId="13172" xr:uid="{2B192A59-C2D0-420D-A594-224E758F4C75}"/>
    <cellStyle name="Normal 2 2 8 3 4" xfId="4165" xr:uid="{5BEFE4C8-65F9-485E-B282-F87ACA3FCC55}"/>
    <cellStyle name="Normal 2 2 8 3 4 2" xfId="8937" xr:uid="{88DADD39-5568-426E-8F44-EA1914AAAE4C}"/>
    <cellStyle name="Normal 2 2 8 3 4 2 2" xfId="29032" xr:uid="{931954E9-0975-4F47-819C-F66340C1D0B8}"/>
    <cellStyle name="Normal 2 2 8 3 4 2 3" xfId="19317" xr:uid="{450B9D57-B6DD-4AE9-9E87-F372C2B4131E}"/>
    <cellStyle name="Normal 2 2 8 3 4 3" xfId="11770" xr:uid="{ACA7C7BB-0011-479E-9B26-D5F22ED0AB35}"/>
    <cellStyle name="Normal 2 2 8 3 4 3 2" xfId="22150" xr:uid="{E6618A83-CE86-4EB8-8D89-E3E1E39BD214}"/>
    <cellStyle name="Normal 2 2 8 3 4 4" xfId="25100" xr:uid="{97A2201C-2CB2-44A7-8D68-B368E0DE0280}"/>
    <cellStyle name="Normal 2 2 8 3 4 5" xfId="16484" xr:uid="{7A385FD1-0DF7-400E-B11A-8C7175A257A8}"/>
    <cellStyle name="Normal 2 2 8 3 5" xfId="5130" xr:uid="{DF114792-7895-4047-A09B-5C89DDFA98E8}"/>
    <cellStyle name="Normal 2 2 8 3 5 2" xfId="27899" xr:uid="{B9481CD4-049F-44F9-8FAD-4606DF390BA1}"/>
    <cellStyle name="Normal 2 2 8 3 5 3" xfId="14427" xr:uid="{4A0890B8-7A3F-4CBD-9460-A2FA5E09DC94}"/>
    <cellStyle name="Normal 2 2 8 3 6" xfId="6880" xr:uid="{006F0DA1-1F6A-4EB7-976E-B973796EA551}"/>
    <cellStyle name="Normal 2 2 8 3 6 2" xfId="17260" xr:uid="{B29809A2-92CE-42F6-AFC4-1DAEDBBB71C8}"/>
    <cellStyle name="Normal 2 2 8 3 7" xfId="9713" xr:uid="{523ADCC1-833D-4334-B19D-A371030594A8}"/>
    <cellStyle name="Normal 2 2 8 3 7 2" xfId="20093" xr:uid="{739A1ED2-858E-4703-9DBA-85B29C923FE6}"/>
    <cellStyle name="Normal 2 2 8 3 8" xfId="25340" xr:uid="{6817A934-B529-48A1-90A1-7FD175FC2BE1}"/>
    <cellStyle name="Normal 2 2 8 3 9" xfId="12723" xr:uid="{8FEAC656-B6C6-4CE5-9B2C-A216EF72EB2B}"/>
    <cellStyle name="Normal 2 2 8 4" xfId="778" xr:uid="{00000000-0005-0000-0000-0000B6040000}"/>
    <cellStyle name="Normal 2 2 8 4 2" xfId="4475" xr:uid="{23BDA9D2-ED53-4349-B69E-777DC5DF5162}"/>
    <cellStyle name="Normal 2 2 8 4 2 2" xfId="9247" xr:uid="{A430A709-9030-4D73-931E-6F1256FBFA5F}"/>
    <cellStyle name="Normal 2 2 8 4 2 2 2" xfId="29236" xr:uid="{FE0170C3-C567-4A19-90EC-BC3BF21B4053}"/>
    <cellStyle name="Normal 2 2 8 4 2 2 3" xfId="19627" xr:uid="{8A65A7C9-A81D-4D59-8579-1E0BE15BDC7F}"/>
    <cellStyle name="Normal 2 2 8 4 2 3" xfId="12080" xr:uid="{2C09DC46-EBCE-4EAD-9D05-A84B236A22BC}"/>
    <cellStyle name="Normal 2 2 8 4 2 3 2" xfId="22460" xr:uid="{BC6D3A13-4A3C-4C92-AD0E-D9041AFABFFD}"/>
    <cellStyle name="Normal 2 2 8 4 2 4" xfId="24008" xr:uid="{5BDC0F6B-7EC9-4C60-8E23-4C4B54326329}"/>
    <cellStyle name="Normal 2 2 8 4 2 5" xfId="16794" xr:uid="{DFCF66E1-A4F1-4112-81A5-CDB9EDB5CF76}"/>
    <cellStyle name="Normal 2 2 8 4 3" xfId="5131" xr:uid="{F3526898-48F3-4DF9-8404-73791E45C928}"/>
    <cellStyle name="Normal 2 2 8 4 3 2" xfId="27670" xr:uid="{EF851C49-3683-4A11-B429-91D97E1FFACD}"/>
    <cellStyle name="Normal 2 2 8 4 3 3" xfId="14428" xr:uid="{E4474A2B-0F25-46BF-A33D-99CF2CD4B427}"/>
    <cellStyle name="Normal 2 2 8 4 4" xfId="6881" xr:uid="{75BE2C8F-B81B-47B1-BDB3-D934D63BF284}"/>
    <cellStyle name="Normal 2 2 8 4 4 2" xfId="17261" xr:uid="{3FBF1AF6-C024-4907-9467-995093BCB152}"/>
    <cellStyle name="Normal 2 2 8 4 5" xfId="9714" xr:uid="{9CA60E50-95F0-457D-B2B2-90F19A50F42C}"/>
    <cellStyle name="Normal 2 2 8 4 5 2" xfId="20094" xr:uid="{B48ECCE5-EABA-47C4-9D81-1577B95F8B10}"/>
    <cellStyle name="Normal 2 2 8 4 6" xfId="25571" xr:uid="{C3C4FC47-04A1-486C-A819-560E0366EFFB}"/>
    <cellStyle name="Normal 2 2 8 4 7" xfId="13747" xr:uid="{214523F0-F79D-4E0E-AB98-B5BD239E6C92}"/>
    <cellStyle name="Normal 2 2 8 5" xfId="2906" xr:uid="{00000000-0005-0000-0000-000053040000}"/>
    <cellStyle name="Normal 2 2 8 5 2" xfId="6092" xr:uid="{952333CD-1997-451D-B5B4-0329D188E463}"/>
    <cellStyle name="Normal 2 2 8 5 2 2" xfId="25577" xr:uid="{9BCEEE65-749B-4CC7-B67C-E8F68C6566ED}"/>
    <cellStyle name="Normal 2 2 8 5 2 3" xfId="26448" xr:uid="{0798626E-CF20-4BC8-9D44-05437B812187}"/>
    <cellStyle name="Normal 2 2 8 5 2 4" xfId="15570" xr:uid="{18D8CE0C-EE8E-4AB8-9BCA-D61138A49C27}"/>
    <cellStyle name="Normal 2 2 8 5 3" xfId="8023" xr:uid="{4203C75B-DE85-46BC-86BC-235759C26623}"/>
    <cellStyle name="Normal 2 2 8 5 3 2" xfId="28285" xr:uid="{E662AAA6-F64B-4AC7-ABDC-FD3D8E15A290}"/>
    <cellStyle name="Normal 2 2 8 5 3 3" xfId="18403" xr:uid="{2FB01AE0-AB01-4030-A7AE-3E2E87BE285A}"/>
    <cellStyle name="Normal 2 2 8 5 4" xfId="10856" xr:uid="{5BB1F46D-F728-4577-802D-CD54DA757535}"/>
    <cellStyle name="Normal 2 2 8 5 4 2" xfId="21236" xr:uid="{384F825B-9BAD-4D46-95F0-B1EF9954096F}"/>
    <cellStyle name="Normal 2 2 8 5 5" xfId="24802" xr:uid="{F3F1FDEC-803E-48B4-B1BA-8CEF00F46516}"/>
    <cellStyle name="Normal 2 2 8 5 6" xfId="13421" xr:uid="{3BA5AAFB-C29D-4A8D-A6E7-757B717E2996}"/>
    <cellStyle name="Normal 2 2 8 6" xfId="2444" xr:uid="{00000000-0005-0000-0000-000054040000}"/>
    <cellStyle name="Normal 2 2 8 6 2" xfId="5738" xr:uid="{E9BCFC5C-B62C-4AF1-BF11-ABED759D9FD3}"/>
    <cellStyle name="Normal 2 2 8 6 2 2" xfId="27912" xr:uid="{0F7401AA-714A-4AD5-8BCE-9097A8986672}"/>
    <cellStyle name="Normal 2 2 8 6 2 3" xfId="15116" xr:uid="{F3005ED3-45F8-42C1-BA77-602BD6E137DB}"/>
    <cellStyle name="Normal 2 2 8 6 3" xfId="7569" xr:uid="{D5C48443-90AD-454C-B59E-E5B65C07939A}"/>
    <cellStyle name="Normal 2 2 8 6 3 2" xfId="17949" xr:uid="{BD90E231-7C68-4E37-843E-66F5CAB6AE18}"/>
    <cellStyle name="Normal 2 2 8 6 4" xfId="10402" xr:uid="{6EA69504-F204-479D-A39A-E6F34DF9241D}"/>
    <cellStyle name="Normal 2 2 8 6 4 2" xfId="20782" xr:uid="{A7F8F2AA-D002-4607-95BA-5E8299AA55D2}"/>
    <cellStyle name="Normal 2 2 8 6 5" xfId="25202" xr:uid="{D9E389A6-396A-4E3F-9DEA-7897E5272595}"/>
    <cellStyle name="Normal 2 2 8 6 6" xfId="12832" xr:uid="{FF9A46F1-35C8-42ED-A497-DE2EF276B3E4}"/>
    <cellStyle name="Normal 2 2 8 7" xfId="2198" xr:uid="{00000000-0005-0000-0000-000048040000}"/>
    <cellStyle name="Normal 2 2 8 7 2" xfId="7325" xr:uid="{D85EF949-3C70-47EF-B65A-4C5DBC4DD7B5}"/>
    <cellStyle name="Normal 2 2 8 7 2 2" xfId="17705" xr:uid="{75D37252-83E1-4A0D-A79C-E95D2B69B793}"/>
    <cellStyle name="Normal 2 2 8 7 3" xfId="10158" xr:uid="{F1735CAE-42FF-41C1-B3C3-126962AC2A07}"/>
    <cellStyle name="Normal 2 2 8 7 3 2" xfId="20538" xr:uid="{22960B3F-28FD-4363-971A-875522B02B42}"/>
    <cellStyle name="Normal 2 2 8 7 4" xfId="24598" xr:uid="{7B1E0F3F-CD25-4957-9A3B-FDE8916C9ABD}"/>
    <cellStyle name="Normal 2 2 8 7 5" xfId="14872" xr:uid="{A4A7B8B0-6650-46BF-B2CD-174DE0FD4DF1}"/>
    <cellStyle name="Normal 2 2 8 8" xfId="3938" xr:uid="{F0D2F1BA-6686-4BD2-8B00-9C5B4152FFF3}"/>
    <cellStyle name="Normal 2 2 8 8 2" xfId="8770" xr:uid="{E86560AA-205E-4CB0-83FA-BC5AE68807E1}"/>
    <cellStyle name="Normal 2 2 8 8 2 2" xfId="19150" xr:uid="{1BE94ADB-47AE-488A-963C-DC2CFC9A2D22}"/>
    <cellStyle name="Normal 2 2 8 8 3" xfId="11603" xr:uid="{0EE6E029-C429-4F97-9A60-6EA0B1E233F9}"/>
    <cellStyle name="Normal 2 2 8 8 3 2" xfId="21983" xr:uid="{3A61CA5C-FBEA-4117-8B05-A2BCEA84654F}"/>
    <cellStyle name="Normal 2 2 8 8 4" xfId="16317" xr:uid="{9B61399F-58E1-476A-8D09-F6DF2C240B97}"/>
    <cellStyle name="Normal 2 2 8 9" xfId="5127" xr:uid="{AFB99C95-C598-4EA2-9FB4-024508388830}"/>
    <cellStyle name="Normal 2 2 8 9 2" xfId="14424" xr:uid="{49926844-9CD6-4BD1-B4F1-0E389511F9FA}"/>
    <cellStyle name="Normal 2 2 9" xfId="779" xr:uid="{00000000-0005-0000-0000-0000B7040000}"/>
    <cellStyle name="Normal 2 2 9 10" xfId="6882" xr:uid="{9470EB72-2386-4B86-91E6-E05808CABDF5}"/>
    <cellStyle name="Normal 2 2 9 10 2" xfId="17262" xr:uid="{0406A4A9-3F21-4A6D-B4C2-EACED8BB6547}"/>
    <cellStyle name="Normal 2 2 9 11" xfId="9715" xr:uid="{061A5E10-5555-4F28-9AC9-94E834304F13}"/>
    <cellStyle name="Normal 2 2 9 11 2" xfId="20095" xr:uid="{A73D8FA9-A391-4E0A-9219-4562B915C3A6}"/>
    <cellStyle name="Normal 2 2 9 12" xfId="24268" xr:uid="{576E34F2-41CA-4EC4-9637-C7972AE06340}"/>
    <cellStyle name="Normal 2 2 9 13" xfId="12492" xr:uid="{BE251780-240B-47C4-856F-C93BB4A507BB}"/>
    <cellStyle name="Normal 2 2 9 2" xfId="780" xr:uid="{00000000-0005-0000-0000-0000B8040000}"/>
    <cellStyle name="Normal 2 2 9 2 10" xfId="9716" xr:uid="{9E681807-C68B-4FBE-99F0-064EE2656431}"/>
    <cellStyle name="Normal 2 2 9 2 10 2" xfId="20096" xr:uid="{95F5432A-DAC5-4D6B-8FC3-4F0600FFE167}"/>
    <cellStyle name="Normal 2 2 9 2 11" xfId="23805" xr:uid="{1D4A964E-C193-439C-B645-B41327DCAC5C}"/>
    <cellStyle name="Normal 2 2 9 2 12" xfId="12566" xr:uid="{5103DF43-BA24-449F-821F-DEA8A2E961E7}"/>
    <cellStyle name="Normal 2 2 9 2 2" xfId="781" xr:uid="{00000000-0005-0000-0000-0000B9040000}"/>
    <cellStyle name="Normal 2 2 9 2 2 2" xfId="3207" xr:uid="{00000000-0005-0000-0000-000058040000}"/>
    <cellStyle name="Normal 2 2 9 2 2 2 2" xfId="6265" xr:uid="{CF3152DB-770F-43EC-913C-9EB2F0E41063}"/>
    <cellStyle name="Normal 2 2 9 2 2 2 2 2" xfId="26403" xr:uid="{DF5D3DBE-5DE8-4296-A978-1DD56F3E6130}"/>
    <cellStyle name="Normal 2 2 9 2 2 2 2 3" xfId="27982" xr:uid="{82082B94-4B03-46CB-8C29-9DF3679ECD89}"/>
    <cellStyle name="Normal 2 2 9 2 2 2 2 4" xfId="15834" xr:uid="{C84AE5A3-2FF2-45BD-8FA8-B81035ADD3C3}"/>
    <cellStyle name="Normal 2 2 9 2 2 2 3" xfId="8287" xr:uid="{4E1BFC36-4777-4CFA-9000-5F493A9B9C32}"/>
    <cellStyle name="Normal 2 2 9 2 2 2 3 2" xfId="28884" xr:uid="{78D73DCD-3430-4D21-9750-4D4249182F9C}"/>
    <cellStyle name="Normal 2 2 9 2 2 2 3 3" xfId="18667" xr:uid="{AA1AC361-BE25-4307-81F7-8CFE1A04DE6D}"/>
    <cellStyle name="Normal 2 2 9 2 2 2 4" xfId="11120" xr:uid="{AEF4FE3B-C95F-42B9-8AD5-B6CBA088BC6C}"/>
    <cellStyle name="Normal 2 2 9 2 2 2 4 2" xfId="21500" xr:uid="{CDB27520-57CF-49F2-B491-C3AE991B0A83}"/>
    <cellStyle name="Normal 2 2 9 2 2 2 5" xfId="23838" xr:uid="{492BC03A-330C-4840-9954-8DC957DA99DF}"/>
    <cellStyle name="Normal 2 2 9 2 2 2 6" xfId="13749" xr:uid="{F8472CF7-1736-4327-BE85-EA0E191F5730}"/>
    <cellStyle name="Normal 2 2 9 2 2 3" xfId="4303" xr:uid="{9401B11B-BB1E-4CF5-AE56-1E44FA58A16C}"/>
    <cellStyle name="Normal 2 2 9 2 2 3 2" xfId="9075" xr:uid="{5C8F50C3-A43D-4C93-B8AF-61CEBCF4DB99}"/>
    <cellStyle name="Normal 2 2 9 2 2 3 2 2" xfId="29118" xr:uid="{C2DD29F2-66A8-4EC5-AB8A-16B99FA9B9ED}"/>
    <cellStyle name="Normal 2 2 9 2 2 3 2 3" xfId="19455" xr:uid="{79B7CCD1-7278-4A7A-8179-A8A045ADCAAB}"/>
    <cellStyle name="Normal 2 2 9 2 2 3 3" xfId="11908" xr:uid="{D0DF9D12-E17B-4F5A-BF29-D40A46057F9C}"/>
    <cellStyle name="Normal 2 2 9 2 2 3 3 2" xfId="22288" xr:uid="{CAA96B49-6C44-4F06-A5FE-8A23ADE9C980}"/>
    <cellStyle name="Normal 2 2 9 2 2 3 4" xfId="23633" xr:uid="{F3ABB695-C29C-4D78-A2D6-2DB57854EF8E}"/>
    <cellStyle name="Normal 2 2 9 2 2 3 5" xfId="16622" xr:uid="{E8E63A6F-3BAC-4660-B702-4D531F68A43E}"/>
    <cellStyle name="Normal 2 2 9 2 2 4" xfId="5134" xr:uid="{245F6AA6-DEC7-4A7D-84D7-8ABF8C2349C1}"/>
    <cellStyle name="Normal 2 2 9 2 2 4 2" xfId="27625" xr:uid="{FA3F526F-2E22-4801-B38D-2ED231AE2E20}"/>
    <cellStyle name="Normal 2 2 9 2 2 4 3" xfId="14431" xr:uid="{2F23C46D-A3CA-4D0F-800A-1226486D3253}"/>
    <cellStyle name="Normal 2 2 9 2 2 5" xfId="6884" xr:uid="{FD726A48-6A26-4D62-9404-44B64235AA13}"/>
    <cellStyle name="Normal 2 2 9 2 2 5 2" xfId="17264" xr:uid="{5368F018-9882-4B32-AE60-CE0BBB909D46}"/>
    <cellStyle name="Normal 2 2 9 2 2 6" xfId="9717" xr:uid="{076D8BDE-5640-4795-B9E1-DFFA6C399710}"/>
    <cellStyle name="Normal 2 2 9 2 2 6 2" xfId="20097" xr:uid="{1898430F-ED98-427B-A436-7A1B3FE55DCB}"/>
    <cellStyle name="Normal 2 2 9 2 2 7" xfId="24876" xr:uid="{ABAD304C-203D-480C-930A-2F320F0AE843}"/>
    <cellStyle name="Normal 2 2 9 2 2 8" xfId="13175" xr:uid="{47594634-4882-45D2-9BD7-3099E5F1DBEF}"/>
    <cellStyle name="Normal 2 2 9 2 3" xfId="3208" xr:uid="{00000000-0005-0000-0000-000059040000}"/>
    <cellStyle name="Normal 2 2 9 2 3 2" xfId="4476" xr:uid="{8313F3DA-C79F-47A8-BB2A-50CF42D7C8C4}"/>
    <cellStyle name="Normal 2 2 9 2 3 2 2" xfId="9248" xr:uid="{E80E53B4-F3BC-4E22-8BFF-E897CF71AE85}"/>
    <cellStyle name="Normal 2 2 9 2 3 2 2 2" xfId="29237" xr:uid="{A2775098-798B-4AF1-A49C-4B092072D779}"/>
    <cellStyle name="Normal 2 2 9 2 3 2 2 3" xfId="19628" xr:uid="{6284DB13-70E0-403F-91AB-03B380222EBE}"/>
    <cellStyle name="Normal 2 2 9 2 3 2 3" xfId="12081" xr:uid="{FBFDF926-98EA-4AB2-A005-7C70A517C4ED}"/>
    <cellStyle name="Normal 2 2 9 2 3 2 3 2" xfId="22461" xr:uid="{AA14FF73-9E8D-4075-8026-A6A75AC2FF57}"/>
    <cellStyle name="Normal 2 2 9 2 3 2 4" xfId="25607" xr:uid="{93448F87-B803-4E54-A303-8B16EC582DD4}"/>
    <cellStyle name="Normal 2 2 9 2 3 2 5" xfId="16795" xr:uid="{81148CBE-F74A-42AB-A8A2-C2F527673A7B}"/>
    <cellStyle name="Normal 2 2 9 2 3 3" xfId="6266" xr:uid="{CCF43E88-38B9-4FCB-8157-32E2C015215D}"/>
    <cellStyle name="Normal 2 2 9 2 3 3 2" xfId="28286" xr:uid="{AC69E698-AD42-41CF-A493-E1563D085FB5}"/>
    <cellStyle name="Normal 2 2 9 2 3 3 3" xfId="15835" xr:uid="{1E12F699-81BA-43F6-9706-99F09B5E50A5}"/>
    <cellStyle name="Normal 2 2 9 2 3 4" xfId="8288" xr:uid="{3FBBF1CE-6BB3-4F39-AA5A-E5404AB6B76F}"/>
    <cellStyle name="Normal 2 2 9 2 3 4 2" xfId="18668" xr:uid="{EDBE740C-B9E0-4BF7-9035-3A660E1C688E}"/>
    <cellStyle name="Normal 2 2 9 2 3 5" xfId="11121" xr:uid="{D763E040-5FB4-4BA3-B799-6E0881D4CF59}"/>
    <cellStyle name="Normal 2 2 9 2 3 5 2" xfId="21501" xr:uid="{F3FFCCF0-518B-4E63-AB60-2F210EB17F47}"/>
    <cellStyle name="Normal 2 2 9 2 3 6" xfId="25383" xr:uid="{D9145492-127B-4B29-9909-8A59F19CF7CC}"/>
    <cellStyle name="Normal 2 2 9 2 3 7" xfId="13750" xr:uid="{35DC49CF-F7A0-4AD2-8F17-4913E8F088D1}"/>
    <cellStyle name="Normal 2 2 9 2 4" xfId="3206" xr:uid="{00000000-0005-0000-0000-00005A040000}"/>
    <cellStyle name="Normal 2 2 9 2 4 2" xfId="6264" xr:uid="{B7B4F429-72CC-4B01-A5F8-0C529335D655}"/>
    <cellStyle name="Normal 2 2 9 2 4 2 2" xfId="26783" xr:uid="{93E16350-F3BF-4D34-89D7-B9D07719EDD8}"/>
    <cellStyle name="Normal 2 2 9 2 4 2 3" xfId="15833" xr:uid="{D9C9F4E9-2D24-44EB-8BF5-15AD6CFAD07C}"/>
    <cellStyle name="Normal 2 2 9 2 4 3" xfId="8286" xr:uid="{73AFDC4F-E0AB-47D1-B20B-42EEACB2E07F}"/>
    <cellStyle name="Normal 2 2 9 2 4 3 2" xfId="18666" xr:uid="{0C532E37-1A5A-4B9A-B1DB-D07EB8FE32FC}"/>
    <cellStyle name="Normal 2 2 9 2 4 4" xfId="11119" xr:uid="{0875B57E-E03B-40DF-BD59-83999B593E62}"/>
    <cellStyle name="Normal 2 2 9 2 4 4 2" xfId="21499" xr:uid="{D0B66FE5-F5AC-4D88-8ABE-A01FDD7357CE}"/>
    <cellStyle name="Normal 2 2 9 2 4 5" xfId="23669" xr:uid="{52BF81DB-1EBD-4F0A-8845-443421D17A5E}"/>
    <cellStyle name="Normal 2 2 9 2 4 6" xfId="13748" xr:uid="{C218FCF3-95CC-4C06-9930-9B7704114871}"/>
    <cellStyle name="Normal 2 2 9 2 5" xfId="2655" xr:uid="{00000000-0005-0000-0000-00005B040000}"/>
    <cellStyle name="Normal 2 2 9 2 5 2" xfId="5915" xr:uid="{066E98A4-22C7-47F3-8C73-5BDE60E6F5CC}"/>
    <cellStyle name="Normal 2 2 9 2 5 2 2" xfId="28736" xr:uid="{2E3A3116-6CEA-4E37-8B3C-9372A85B73FE}"/>
    <cellStyle name="Normal 2 2 9 2 5 2 3" xfId="15327" xr:uid="{41F1E94F-584B-401E-B971-FE84B3C2D3E5}"/>
    <cellStyle name="Normal 2 2 9 2 5 3" xfId="7780" xr:uid="{931D7A9D-DA69-409F-8D14-CCDF93E8054F}"/>
    <cellStyle name="Normal 2 2 9 2 5 3 2" xfId="18160" xr:uid="{B380321C-8933-4980-9F6A-632936970452}"/>
    <cellStyle name="Normal 2 2 9 2 5 4" xfId="10613" xr:uid="{1B722676-E96F-4773-9FA7-78CE58CC446D}"/>
    <cellStyle name="Normal 2 2 9 2 5 4 2" xfId="20993" xr:uid="{15F1E175-287D-4154-B9DD-670FCF6D7170}"/>
    <cellStyle name="Normal 2 2 9 2 5 5" xfId="25108" xr:uid="{8B2AB8DF-A85E-42E0-8C01-CFAA26ABAD33}"/>
    <cellStyle name="Normal 2 2 9 2 5 6" xfId="13057" xr:uid="{DECB8372-EBEB-47DE-B3E9-29BACCC4346E}"/>
    <cellStyle name="Normal 2 2 9 2 6" xfId="2332" xr:uid="{00000000-0005-0000-0000-000056040000}"/>
    <cellStyle name="Normal 2 2 9 2 6 2" xfId="7459" xr:uid="{095F9ACA-1967-40DC-B76C-2E3068C34CEB}"/>
    <cellStyle name="Normal 2 2 9 2 6 2 2" xfId="17839" xr:uid="{E3132ED5-29A5-48BD-B9B1-3AF52FF49E93}"/>
    <cellStyle name="Normal 2 2 9 2 6 3" xfId="10292" xr:uid="{87F02579-74E7-4385-9A4A-08874974ACC2}"/>
    <cellStyle name="Normal 2 2 9 2 6 3 2" xfId="20672" xr:uid="{CDC89989-730D-42AB-93F0-D15E3FC232FB}"/>
    <cellStyle name="Normal 2 2 9 2 6 4" xfId="25506" xr:uid="{5ACC0668-A923-448C-A5F6-663164FD47CA}"/>
    <cellStyle name="Normal 2 2 9 2 6 5" xfId="15006" xr:uid="{2180B468-4F25-4079-806A-377A4FC24D79}"/>
    <cellStyle name="Normal 2 2 9 2 7" xfId="3847" xr:uid="{0F918769-EAD0-4AAC-89D1-AFD5A0859225}"/>
    <cellStyle name="Normal 2 2 9 2 7 2" xfId="8680" xr:uid="{17702334-6F58-4D1D-8F76-392FB67189FE}"/>
    <cellStyle name="Normal 2 2 9 2 7 2 2" xfId="19060" xr:uid="{E83FBBA5-B865-4F29-AED3-4279815F43B1}"/>
    <cellStyle name="Normal 2 2 9 2 7 3" xfId="11513" xr:uid="{A06F4A4B-CFB1-4587-BC27-6B7C366A5C70}"/>
    <cellStyle name="Normal 2 2 9 2 7 3 2" xfId="21893" xr:uid="{4F8D077A-8920-4403-A492-65E04ABDEB8B}"/>
    <cellStyle name="Normal 2 2 9 2 7 4" xfId="16227" xr:uid="{915258C8-FFAE-4D71-A04E-FA609227AEAA}"/>
    <cellStyle name="Normal 2 2 9 2 8" xfId="5133" xr:uid="{CB51AE57-2149-4880-9609-D38187E012F9}"/>
    <cellStyle name="Normal 2 2 9 2 8 2" xfId="14430" xr:uid="{8A864F12-A3AA-4C15-83D8-8C9A59A52F33}"/>
    <cellStyle name="Normal 2 2 9 2 9" xfId="6883" xr:uid="{C467FDC2-4DB3-4A1D-9E21-AA019FB5FE93}"/>
    <cellStyle name="Normal 2 2 9 2 9 2" xfId="17263" xr:uid="{683B7DA7-1DCE-443A-B5D9-67FAD3561361}"/>
    <cellStyle name="Normal 2 2 9 3" xfId="782" xr:uid="{00000000-0005-0000-0000-0000BA040000}"/>
    <cellStyle name="Normal 2 2 9 3 2" xfId="3209" xr:uid="{00000000-0005-0000-0000-00005D040000}"/>
    <cellStyle name="Normal 2 2 9 3 2 2" xfId="6267" xr:uid="{2D39B0E6-DA01-474A-9F40-B5BCFAC53C15}"/>
    <cellStyle name="Normal 2 2 9 3 2 2 2" xfId="25384" xr:uid="{C4656239-B8BC-443D-853E-F056987458DC}"/>
    <cellStyle name="Normal 2 2 9 3 2 2 3" xfId="25859" xr:uid="{66097556-E49B-4F4C-8635-B96452D3A406}"/>
    <cellStyle name="Normal 2 2 9 3 2 2 4" xfId="15836" xr:uid="{5D12FDC6-4F4B-4742-80B9-35B01350A1F5}"/>
    <cellStyle name="Normal 2 2 9 3 2 3" xfId="8289" xr:uid="{C04C5994-F831-42BD-90BC-7748B06BE714}"/>
    <cellStyle name="Normal 2 2 9 3 2 3 2" xfId="28885" xr:uid="{B9B8D372-0877-44FD-830D-3BF7BDF9DD7F}"/>
    <cellStyle name="Normal 2 2 9 3 2 3 3" xfId="18669" xr:uid="{3DF00537-A76D-447F-855A-ED35DC09FE27}"/>
    <cellStyle name="Normal 2 2 9 3 2 4" xfId="11122" xr:uid="{71FCBC8A-BA68-40C6-AB05-C08B6BB06E3D}"/>
    <cellStyle name="Normal 2 2 9 3 2 4 2" xfId="21502" xr:uid="{07FAC4F6-9AA7-44B9-B5BC-E1D15A92E555}"/>
    <cellStyle name="Normal 2 2 9 3 2 5" xfId="24333" xr:uid="{D30AE943-4C2B-4A0A-B6D6-D40C34E2C1FC}"/>
    <cellStyle name="Normal 2 2 9 3 2 6" xfId="13751" xr:uid="{7F3501BC-CFB5-4D54-8025-838897D480A6}"/>
    <cellStyle name="Normal 2 2 9 3 3" xfId="2737" xr:uid="{00000000-0005-0000-0000-00005E040000}"/>
    <cellStyle name="Normal 2 2 9 3 3 2" xfId="5955" xr:uid="{CA157C0C-9946-47FB-8046-B4118CED5502}"/>
    <cellStyle name="Normal 2 2 9 3 3 2 2" xfId="27631" xr:uid="{0832856C-A4A1-46D5-A04B-C16C014805C7}"/>
    <cellStyle name="Normal 2 2 9 3 3 2 3" xfId="15408" xr:uid="{87F9BCF7-26E8-4CFE-AAE2-2AE359D46526}"/>
    <cellStyle name="Normal 2 2 9 3 3 3" xfId="7861" xr:uid="{6C8BC6E1-66F6-4088-9D06-12D6397B34CE}"/>
    <cellStyle name="Normal 2 2 9 3 3 3 2" xfId="18241" xr:uid="{C1AEDF79-5688-48D9-BB5F-4443F978B2D7}"/>
    <cellStyle name="Normal 2 2 9 3 3 4" xfId="10694" xr:uid="{1E554B85-7C58-4404-B8DA-DDFB13DA88CA}"/>
    <cellStyle name="Normal 2 2 9 3 3 4 2" xfId="21074" xr:uid="{398ED5F8-6BA0-4FA3-B54A-3D345AA9D874}"/>
    <cellStyle name="Normal 2 2 9 3 3 5" xfId="23532" xr:uid="{66FA9E7D-DB2A-42CB-9CC1-8544D5CCF801}"/>
    <cellStyle name="Normal 2 2 9 3 3 6" xfId="13174" xr:uid="{2F8F91B4-B11E-421A-A325-03EAD955C403}"/>
    <cellStyle name="Normal 2 2 9 3 4" xfId="4166" xr:uid="{FEB2FCC6-654F-434C-915F-516E367874F6}"/>
    <cellStyle name="Normal 2 2 9 3 4 2" xfId="8938" xr:uid="{A9821F10-8F72-4E8A-BDA2-3A2376E9360F}"/>
    <cellStyle name="Normal 2 2 9 3 4 2 2" xfId="29033" xr:uid="{1CB40375-5086-42D8-8885-66B42A40EFCF}"/>
    <cellStyle name="Normal 2 2 9 3 4 2 3" xfId="19318" xr:uid="{6D20E4E7-A0F4-465C-A2D5-52BB620504B2}"/>
    <cellStyle name="Normal 2 2 9 3 4 3" xfId="11771" xr:uid="{D87D4F8C-C2DF-4B10-BE47-9078CC604945}"/>
    <cellStyle name="Normal 2 2 9 3 4 3 2" xfId="22151" xr:uid="{11C94CFB-BF39-4075-9EA9-95DC12699D91}"/>
    <cellStyle name="Normal 2 2 9 3 4 4" xfId="24721" xr:uid="{0CAC1D0B-164D-4449-98BB-B0A088896CF1}"/>
    <cellStyle name="Normal 2 2 9 3 4 5" xfId="16485" xr:uid="{5EE6D20E-DD12-42B4-9D95-F43D84C6E645}"/>
    <cellStyle name="Normal 2 2 9 3 5" xfId="5135" xr:uid="{8F6503DE-4DD2-4276-8C13-F64470D91849}"/>
    <cellStyle name="Normal 2 2 9 3 5 2" xfId="27228" xr:uid="{1DB8C7D0-5465-403D-AA5E-C8B10D5727A7}"/>
    <cellStyle name="Normal 2 2 9 3 5 3" xfId="14432" xr:uid="{A5BEBA1A-0BAC-4895-BF49-67CD6C7D4BCE}"/>
    <cellStyle name="Normal 2 2 9 3 6" xfId="6885" xr:uid="{D51A0510-A5CA-4ACB-BD8C-0F4B9BC12523}"/>
    <cellStyle name="Normal 2 2 9 3 6 2" xfId="17265" xr:uid="{479A240C-41B7-436D-949C-CE5F0F19A676}"/>
    <cellStyle name="Normal 2 2 9 3 7" xfId="9718" xr:uid="{89CE7C24-6BF3-4902-ABB6-96B10B2FBB84}"/>
    <cellStyle name="Normal 2 2 9 3 7 2" xfId="20098" xr:uid="{11556F6B-9D61-475C-BEF8-37F48BB4F626}"/>
    <cellStyle name="Normal 2 2 9 3 8" xfId="22786" xr:uid="{9C66E7C5-1CD0-4DCF-A016-59965DFC2551}"/>
    <cellStyle name="Normal 2 2 9 3 9" xfId="12724" xr:uid="{FF18E998-1704-41C2-BBEA-6237A32D147E}"/>
    <cellStyle name="Normal 2 2 9 4" xfId="783" xr:uid="{00000000-0005-0000-0000-0000BB040000}"/>
    <cellStyle name="Normal 2 2 9 4 2" xfId="4477" xr:uid="{2362C482-E221-495B-A354-A7272537504C}"/>
    <cellStyle name="Normal 2 2 9 4 2 2" xfId="9249" xr:uid="{82B3185A-4D0E-48D1-B44F-6BC0DD3BAA10}"/>
    <cellStyle name="Normal 2 2 9 4 2 2 2" xfId="29238" xr:uid="{054C77C3-338F-4438-9C03-0948B3A815A7}"/>
    <cellStyle name="Normal 2 2 9 4 2 2 3" xfId="19629" xr:uid="{D973F2FA-31B8-4A99-9C9E-0B85E23657FB}"/>
    <cellStyle name="Normal 2 2 9 4 2 3" xfId="12082" xr:uid="{88842306-2D0F-47F7-A6B7-38FA18A8BE23}"/>
    <cellStyle name="Normal 2 2 9 4 2 3 2" xfId="22462" xr:uid="{617208F0-696B-428C-8DE5-F78444531BA4}"/>
    <cellStyle name="Normal 2 2 9 4 2 4" xfId="24533" xr:uid="{D0D79DD2-3E3D-4A7F-B862-6DF0B1F4B4DD}"/>
    <cellStyle name="Normal 2 2 9 4 2 5" xfId="16796" xr:uid="{DB8D4652-4D6D-4810-8B3D-5210F22E6A1C}"/>
    <cellStyle name="Normal 2 2 9 4 3" xfId="5136" xr:uid="{E9254D01-BFB0-402E-8D52-577A6300D105}"/>
    <cellStyle name="Normal 2 2 9 4 3 2" xfId="27865" xr:uid="{C90B883F-4BE4-4F2F-BC2A-CE93656741F3}"/>
    <cellStyle name="Normal 2 2 9 4 3 3" xfId="14433" xr:uid="{212F0685-2D21-4A1A-BFF9-C490BE9112DB}"/>
    <cellStyle name="Normal 2 2 9 4 4" xfId="6886" xr:uid="{D2E6984A-27CB-4F5F-926F-84B2AD048FF4}"/>
    <cellStyle name="Normal 2 2 9 4 4 2" xfId="17266" xr:uid="{9162E991-4889-41FF-BA25-F3773EA10E60}"/>
    <cellStyle name="Normal 2 2 9 4 5" xfId="9719" xr:uid="{7ADA9F6F-75BB-4559-B04B-0B2186D06BA4}"/>
    <cellStyle name="Normal 2 2 9 4 5 2" xfId="20099" xr:uid="{C6F61D03-9224-494C-9E9F-EA2D76108A8F}"/>
    <cellStyle name="Normal 2 2 9 4 6" xfId="23897" xr:uid="{6B65C735-A254-4FFA-81E7-3E81A6CB83CF}"/>
    <cellStyle name="Normal 2 2 9 4 7" xfId="13752" xr:uid="{CF41414D-EF66-49D0-89CA-717D1B7EFB5E}"/>
    <cellStyle name="Normal 2 2 9 5" xfId="2907" xr:uid="{00000000-0005-0000-0000-000060040000}"/>
    <cellStyle name="Normal 2 2 9 5 2" xfId="6093" xr:uid="{37308E7F-B354-4837-8AB8-6A00B87C44A8}"/>
    <cellStyle name="Normal 2 2 9 5 2 2" xfId="25631" xr:uid="{274D68A6-4AC9-4AE4-A5B5-F8EF1F0D5761}"/>
    <cellStyle name="Normal 2 2 9 5 2 3" xfId="26809" xr:uid="{0EF4F193-EFA2-4A8C-BE91-8711529663F0}"/>
    <cellStyle name="Normal 2 2 9 5 2 4" xfId="15571" xr:uid="{76171DE7-4B64-4499-B37F-8A00D8588858}"/>
    <cellStyle name="Normal 2 2 9 5 3" xfId="8024" xr:uid="{E5ABCE4A-2750-4DE7-8801-3C1797140E86}"/>
    <cellStyle name="Normal 2 2 9 5 3 2" xfId="26452" xr:uid="{B0CBD696-8FF6-45FA-BBB1-A52347B32FE1}"/>
    <cellStyle name="Normal 2 2 9 5 3 3" xfId="18404" xr:uid="{0B10E619-CD0B-4530-8AF2-0CFEF6F96613}"/>
    <cellStyle name="Normal 2 2 9 5 4" xfId="10857" xr:uid="{C4A97003-54B9-485F-9DC3-3A90E0E98911}"/>
    <cellStyle name="Normal 2 2 9 5 4 2" xfId="21237" xr:uid="{B2BD5171-07AB-4494-95AD-84D624E33E80}"/>
    <cellStyle name="Normal 2 2 9 5 5" xfId="24817" xr:uid="{351993E5-0C93-4305-A53D-BD7DF217C1D9}"/>
    <cellStyle name="Normal 2 2 9 5 6" xfId="13422" xr:uid="{90038945-AB67-4587-BCA3-8445C4049B75}"/>
    <cellStyle name="Normal 2 2 9 6" xfId="2504" xr:uid="{00000000-0005-0000-0000-000061040000}"/>
    <cellStyle name="Normal 2 2 9 6 2" xfId="5784" xr:uid="{99F00FA8-1C72-462C-986D-098929DDBBCD}"/>
    <cellStyle name="Normal 2 2 9 6 2 2" xfId="26275" xr:uid="{754D8D62-5814-4C0C-A531-1E296D13A397}"/>
    <cellStyle name="Normal 2 2 9 6 2 3" xfId="15176" xr:uid="{58736A76-0640-4F58-A9CC-0974276567D3}"/>
    <cellStyle name="Normal 2 2 9 6 3" xfId="7629" xr:uid="{66D056DA-CA68-4D77-A082-6CF8276E79B6}"/>
    <cellStyle name="Normal 2 2 9 6 3 2" xfId="18009" xr:uid="{C20690F7-80B9-4ED5-96CA-C224C49DD706}"/>
    <cellStyle name="Normal 2 2 9 6 4" xfId="10462" xr:uid="{5FA20005-EFBC-4345-AB55-D6B0B1C08945}"/>
    <cellStyle name="Normal 2 2 9 6 4 2" xfId="20842" xr:uid="{878CD430-7F17-4A9F-8EAB-2DBCEBCDB694}"/>
    <cellStyle name="Normal 2 2 9 6 5" xfId="23143" xr:uid="{23FE7488-E8F4-40A5-9259-94282E8DA33D}"/>
    <cellStyle name="Normal 2 2 9 6 6" xfId="12892" xr:uid="{FC830CD8-3471-4BDF-8C41-641F6B16E563}"/>
    <cellStyle name="Normal 2 2 9 7" xfId="2260" xr:uid="{00000000-0005-0000-0000-000055040000}"/>
    <cellStyle name="Normal 2 2 9 7 2" xfId="7387" xr:uid="{EE74E906-B95A-4AB1-9CE9-DBC558707711}"/>
    <cellStyle name="Normal 2 2 9 7 2 2" xfId="17767" xr:uid="{8269C437-07F7-4931-A0BD-24CABA577458}"/>
    <cellStyle name="Normal 2 2 9 7 3" xfId="10220" xr:uid="{BB514019-6FF5-4114-B8C4-6676DD5F8790}"/>
    <cellStyle name="Normal 2 2 9 7 3 2" xfId="20600" xr:uid="{A8F49CE9-37D1-4F8A-89E3-8039BE91ECDC}"/>
    <cellStyle name="Normal 2 2 9 7 4" xfId="22871" xr:uid="{D303FCCE-F40D-463A-A780-4CE811BD7827}"/>
    <cellStyle name="Normal 2 2 9 7 5" xfId="14934" xr:uid="{F86A18D8-C7DF-48AB-8EDA-F9A1BAF34F45}"/>
    <cellStyle name="Normal 2 2 9 8" xfId="3939" xr:uid="{96E0C2AE-9DCB-4C66-8281-C0A9CC7202B4}"/>
    <cellStyle name="Normal 2 2 9 8 2" xfId="8771" xr:uid="{6D375651-796F-482E-BEDF-D8B7B596C8E2}"/>
    <cellStyle name="Normal 2 2 9 8 2 2" xfId="19151" xr:uid="{256C7DC4-4D46-4D28-99C4-BD1827B0AC3E}"/>
    <cellStyle name="Normal 2 2 9 8 3" xfId="11604" xr:uid="{52340EEA-7A47-46AE-BFEA-789AAC2A9B97}"/>
    <cellStyle name="Normal 2 2 9 8 3 2" xfId="21984" xr:uid="{4ED2DC6C-96A3-4FDB-B281-60419CF414B7}"/>
    <cellStyle name="Normal 2 2 9 8 4" xfId="16318" xr:uid="{C4A7D629-C3DD-4EE4-8EEA-12322EF71CB7}"/>
    <cellStyle name="Normal 2 2 9 9" xfId="5132" xr:uid="{A06390DB-BBFA-486C-ADF2-9350D719BB3F}"/>
    <cellStyle name="Normal 2 2 9 9 2" xfId="14429" xr:uid="{2BA6E952-82D0-4EF4-B62B-56E2C51F8061}"/>
    <cellStyle name="Normal 2 20" xfId="25547" xr:uid="{8C07E1A6-A1CC-4080-84CB-6FD0AE66A6D9}"/>
    <cellStyle name="Normal 2 20 2" xfId="25745" xr:uid="{307D95C4-C3D3-4858-8958-4CE880C31BF9}"/>
    <cellStyle name="Normal 2 21" xfId="22711" xr:uid="{946996B7-D821-4E03-9730-38F8FCB07445}"/>
    <cellStyle name="Normal 2 22" xfId="23636" xr:uid="{A4E39459-462C-454A-A30C-B043BE56C80C}"/>
    <cellStyle name="Normal 2 23" xfId="12386" xr:uid="{E65DE861-3430-4CC0-B8E2-F1AE8E21C22C}"/>
    <cellStyle name="Normal 2 24" xfId="29563" xr:uid="{8B3042BB-E780-4116-ACB4-69BF5D526462}"/>
    <cellStyle name="Normal 2 25" xfId="30100" xr:uid="{5AB8A7DA-FFAA-4EB5-9950-87FFA7645D23}"/>
    <cellStyle name="Normal 2 3" xfId="784" xr:uid="{00000000-0005-0000-0000-0000BC040000}"/>
    <cellStyle name="Normal 2 3 2" xfId="29565" xr:uid="{F18019D2-0B1A-48F3-A5C5-3D5F4CA2DF1A}"/>
    <cellStyle name="Normal 2 3 2 2" xfId="29628" xr:uid="{656E65D2-23FD-4E43-B6BE-DB53AC61741A}"/>
    <cellStyle name="Normal 2 3 2 3" xfId="29594" xr:uid="{82C16487-6617-4685-AEC1-6C7043E9D731}"/>
    <cellStyle name="Normal 2 4" xfId="785" xr:uid="{00000000-0005-0000-0000-0000BD040000}"/>
    <cellStyle name="Normal 2 4 2" xfId="29567" xr:uid="{8285FB9B-A599-4592-A61F-F7A876DCE316}"/>
    <cellStyle name="Normal 2 4 3" xfId="29566"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8" xr:uid="{BB570923-EB98-4E0A-A52E-B4A7D9FAB640}"/>
    <cellStyle name="Normal 2 5 10 2 2 2" xfId="28718" xr:uid="{5F5F8159-8F49-4161-AE72-F6F10E85D3B5}"/>
    <cellStyle name="Normal 2 5 10 2 2 3" xfId="15837" xr:uid="{4324C264-E210-4C34-B4F6-2998CC94C58C}"/>
    <cellStyle name="Normal 2 5 10 2 3" xfId="8290" xr:uid="{D24D90A7-DC6C-4EDA-9592-6191A6C11F6A}"/>
    <cellStyle name="Normal 2 5 10 2 3 2" xfId="18670" xr:uid="{EAC5383B-5809-41BD-8073-95280C01FF36}"/>
    <cellStyle name="Normal 2 5 10 2 4" xfId="11123" xr:uid="{C8439742-051E-4ABE-9CB3-AA49C50B305A}"/>
    <cellStyle name="Normal 2 5 10 2 4 2" xfId="21503" xr:uid="{C20AE42A-BAD0-41E5-B8AB-06260DFE89CD}"/>
    <cellStyle name="Normal 2 5 10 2 5" xfId="23830" xr:uid="{80B8D4F9-2934-4D7A-BC9A-BF723751EF12}"/>
    <cellStyle name="Normal 2 5 10 2 6" xfId="13753" xr:uid="{55EE152E-587A-4ED0-91D8-A91793FF282A}"/>
    <cellStyle name="Normal 2 5 10 3" xfId="4118" xr:uid="{DDB8ACD5-94B4-4458-86EE-644F5AE09792}"/>
    <cellStyle name="Normal 2 5 10 3 2" xfId="8890" xr:uid="{EF530358-A2BC-41AF-895D-3DE813854A26}"/>
    <cellStyle name="Normal 2 5 10 3 2 2" xfId="29004" xr:uid="{BAA8C525-3BA7-44D3-AFCB-1185746F267E}"/>
    <cellStyle name="Normal 2 5 10 3 2 3" xfId="19270" xr:uid="{04ACBD67-1562-4A9A-BCEC-7BA8F903CE24}"/>
    <cellStyle name="Normal 2 5 10 3 3" xfId="11723" xr:uid="{AFB8A9D2-2B05-4E6F-BF1B-033DE40C0E1D}"/>
    <cellStyle name="Normal 2 5 10 3 3 2" xfId="22103" xr:uid="{A5BA9508-4759-408B-A6BF-B9D8634B3BAD}"/>
    <cellStyle name="Normal 2 5 10 3 4" xfId="24190" xr:uid="{A9E07380-D1BA-4535-9303-56888FAC8040}"/>
    <cellStyle name="Normal 2 5 10 3 5" xfId="16437" xr:uid="{C1FDBDBD-D88E-44A0-87B5-4724356DA33F}"/>
    <cellStyle name="Normal 2 5 10 4" xfId="5138" xr:uid="{496D32EC-DDFF-4EDD-A308-A2AE93E9F8B1}"/>
    <cellStyle name="Normal 2 5 10 4 2" xfId="24078" xr:uid="{7ECB6E9A-F36D-494A-AB71-30687663ED72}"/>
    <cellStyle name="Normal 2 5 10 4 3" xfId="28013" xr:uid="{91CED4CF-F180-4B9C-83CD-484CBD483A1E}"/>
    <cellStyle name="Normal 2 5 10 4 4" xfId="14435" xr:uid="{37C093D4-CD1C-4EA5-92F8-E433DAF86FDD}"/>
    <cellStyle name="Normal 2 5 10 5" xfId="6888" xr:uid="{C63BBBE3-D939-40B3-9EF4-C31A308605D9}"/>
    <cellStyle name="Normal 2 5 10 5 2" xfId="26600" xr:uid="{93F8A69A-2E39-499E-BB48-B66C048A9AC1}"/>
    <cellStyle name="Normal 2 5 10 5 3" xfId="17268" xr:uid="{0AF9C638-D7BF-4047-AAB7-143EFC618AB0}"/>
    <cellStyle name="Normal 2 5 10 6" xfId="9721" xr:uid="{937EB46E-F31B-420F-AD2A-16F82EBE2377}"/>
    <cellStyle name="Normal 2 5 10 6 2" xfId="20101" xr:uid="{10C10AB9-61A9-4274-9022-41E9537602AB}"/>
    <cellStyle name="Normal 2 5 10 7" xfId="24246" xr:uid="{02D79B2E-D591-4F79-889B-EEEFA7048349}"/>
    <cellStyle name="Normal 2 5 10 8" xfId="12661" xr:uid="{C7BC99CF-0783-4E1F-BB67-EDD91842DE03}"/>
    <cellStyle name="Normal 2 5 11" xfId="788" xr:uid="{00000000-0005-0000-0000-0000C0040000}"/>
    <cellStyle name="Normal 2 5 11 2" xfId="5139" xr:uid="{F005D30F-FF67-45E9-A450-26698085BABC}"/>
    <cellStyle name="Normal 2 5 11 2 2" xfId="24818" xr:uid="{008FDD4D-49A9-4BAF-BBA3-0E6B47ABC6DA}"/>
    <cellStyle name="Normal 2 5 11 2 3" xfId="26797" xr:uid="{B705362F-4C68-48B1-8997-9814484B93F3}"/>
    <cellStyle name="Normal 2 5 11 2 4" xfId="14436" xr:uid="{7EE87423-A796-4F51-8DFD-52589EF113D6}"/>
    <cellStyle name="Normal 2 5 11 3" xfId="6889" xr:uid="{9342098C-48F1-4F2B-9DD6-F182EDB8FE95}"/>
    <cellStyle name="Normal 2 5 11 3 2" xfId="26999" xr:uid="{B3C9FD38-4A6F-4077-8BAB-0AD1D9A12233}"/>
    <cellStyle name="Normal 2 5 11 3 3" xfId="17269" xr:uid="{3279319A-C6BB-4F64-BC8B-351BF97426E6}"/>
    <cellStyle name="Normal 2 5 11 4" xfId="9722" xr:uid="{E53A3328-A7EF-467F-B730-4075A2473213}"/>
    <cellStyle name="Normal 2 5 11 4 2" xfId="20102" xr:uid="{FD5C7BF8-B5BD-4C7D-9F3B-7D99FCDC4075}"/>
    <cellStyle name="Normal 2 5 11 5" xfId="24244" xr:uid="{3788D9FA-66EB-47C5-9AEC-7332395FD6AF}"/>
    <cellStyle name="Normal 2 5 11 6" xfId="13359" xr:uid="{B01AB50D-938E-4718-A14C-7D42ECB88508}"/>
    <cellStyle name="Normal 2 5 12" xfId="2435" xr:uid="{00000000-0005-0000-0000-000068040000}"/>
    <cellStyle name="Normal 2 5 12 2" xfId="5730" xr:uid="{096EF621-B617-4627-98A1-6862B4F3B620}"/>
    <cellStyle name="Normal 2 5 12 2 2" xfId="26624" xr:uid="{DD4E1CB5-4B42-4295-A8A0-3B7AE1DAE113}"/>
    <cellStyle name="Normal 2 5 12 2 3" xfId="15107" xr:uid="{2C8232ED-F690-4082-926E-DB18085C5A02}"/>
    <cellStyle name="Normal 2 5 12 3" xfId="7560" xr:uid="{36C148BE-855D-4899-98EC-529E064364D5}"/>
    <cellStyle name="Normal 2 5 12 3 2" xfId="17940" xr:uid="{CEC03613-AB80-4C38-9B21-BDC899AC009A}"/>
    <cellStyle name="Normal 2 5 12 4" xfId="10393" xr:uid="{F0C15155-4B9D-4A0F-9507-2F92A24BFE07}"/>
    <cellStyle name="Normal 2 5 12 4 2" xfId="20773" xr:uid="{A49E76F3-A2AD-4C67-8430-BB24CD8F3F8C}"/>
    <cellStyle name="Normal 2 5 12 5" xfId="23766" xr:uid="{A1CE3D32-0046-48AD-B09B-D4083067B680}"/>
    <cellStyle name="Normal 2 5 12 6" xfId="12822" xr:uid="{86ACC9CC-F44C-4117-9AB4-6A9559F76DDC}"/>
    <cellStyle name="Normal 2 5 13" xfId="2162" xr:uid="{00000000-0005-0000-0000-000064040000}"/>
    <cellStyle name="Normal 2 5 13 2" xfId="7289" xr:uid="{ABEA086E-CEFA-489D-BD20-6B107CD1870B}"/>
    <cellStyle name="Normal 2 5 13 2 2" xfId="26578" xr:uid="{D260554D-4353-4EC1-B66F-311507496991}"/>
    <cellStyle name="Normal 2 5 13 2 3" xfId="17669" xr:uid="{8EBF220B-282E-41A7-AF41-C534F17701C9}"/>
    <cellStyle name="Normal 2 5 13 3" xfId="10122" xr:uid="{6A476768-D707-4ED5-BCB1-303E7DA4C769}"/>
    <cellStyle name="Normal 2 5 13 3 2" xfId="20502" xr:uid="{B3A61B77-C986-48B7-9343-6A8688595B2C}"/>
    <cellStyle name="Normal 2 5 13 4" xfId="22805" xr:uid="{6B0BA96D-35B7-49F7-830B-F9BFD253AA3E}"/>
    <cellStyle name="Normal 2 5 13 5" xfId="14836" xr:uid="{33123260-80D1-46FD-B871-43C333B6E120}"/>
    <cellStyle name="Normal 2 5 14" xfId="3942" xr:uid="{4DF58CCA-A726-4F51-8773-D10E59D234F1}"/>
    <cellStyle name="Normal 2 5 14 2" xfId="8774" xr:uid="{93949D46-D187-4026-9884-5EC9985C6C90}"/>
    <cellStyle name="Normal 2 5 14 2 2" xfId="19154" xr:uid="{AADD6B47-A051-4A52-B750-D6214780511B}"/>
    <cellStyle name="Normal 2 5 14 3" xfId="11607" xr:uid="{3030196D-AC29-4CC1-A4E3-429340782493}"/>
    <cellStyle name="Normal 2 5 14 3 2" xfId="21987" xr:uid="{B844FA76-9644-4BA7-AE11-FDA85DD4D7AB}"/>
    <cellStyle name="Normal 2 5 14 4" xfId="28132" xr:uid="{37A0DECA-5050-4AE6-BB44-4BBEC15BCA14}"/>
    <cellStyle name="Normal 2 5 14 5" xfId="16321" xr:uid="{9CBA3C09-DDE3-4A3A-B6FE-98AABDE829D0}"/>
    <cellStyle name="Normal 2 5 15" xfId="5137" xr:uid="{1552226D-8AD7-45BC-AC77-D1272FF83047}"/>
    <cellStyle name="Normal 2 5 15 2" xfId="14434" xr:uid="{8ABFF19D-954D-4F51-83EE-1B64AB4EC3AA}"/>
    <cellStyle name="Normal 2 5 16" xfId="6887" xr:uid="{E34B52DD-0D95-4E57-BBDB-84BDBA808D26}"/>
    <cellStyle name="Normal 2 5 16 2" xfId="17267" xr:uid="{FE68BB87-5ED9-416F-8B0B-1BBFB56CE6A4}"/>
    <cellStyle name="Normal 2 5 17" xfId="9720" xr:uid="{71B0E6CE-EC01-41D8-A4CF-0F31019EB11C}"/>
    <cellStyle name="Normal 2 5 17 2" xfId="20100" xr:uid="{A2897E3B-E47D-46A7-84AE-5CD93504EFEE}"/>
    <cellStyle name="Normal 2 5 18" xfId="24436" xr:uid="{282C5376-98C7-49DE-A520-F11DB1848102}"/>
    <cellStyle name="Normal 2 5 19" xfId="12394" xr:uid="{A5866C7D-4474-4E5B-A25F-02BFD262B28F}"/>
    <cellStyle name="Normal 2 5 2" xfId="789" xr:uid="{00000000-0005-0000-0000-0000C1040000}"/>
    <cellStyle name="Normal 2 5 2 10" xfId="5140" xr:uid="{5E4C7B78-933D-4945-8AEB-9937483272E2}"/>
    <cellStyle name="Normal 2 5 2 10 2" xfId="14437" xr:uid="{DFD9B2B3-2BCF-4C25-B678-8DFD6BBF2B8E}"/>
    <cellStyle name="Normal 2 5 2 11" xfId="6890" xr:uid="{D9368D94-A4FA-4857-9E07-D8B06B15D57E}"/>
    <cellStyle name="Normal 2 5 2 11 2" xfId="17270" xr:uid="{467655A8-F471-42A9-962E-68A05B36F8F6}"/>
    <cellStyle name="Normal 2 5 2 12" xfId="9723" xr:uid="{84496DC4-5C98-4F69-8436-A24D80912824}"/>
    <cellStyle name="Normal 2 5 2 12 2" xfId="20103" xr:uid="{D0C5DC80-66E8-42C1-AD5B-5C6E8F8A713F}"/>
    <cellStyle name="Normal 2 5 2 13" xfId="25178" xr:uid="{EC0F43C9-DBE0-4237-89D9-7AD8DC19F42E}"/>
    <cellStyle name="Normal 2 5 2 14" xfId="12420" xr:uid="{153135D3-00A7-45C2-8D52-0FCBDF0AC3C4}"/>
    <cellStyle name="Normal 2 5 2 2" xfId="790" xr:uid="{00000000-0005-0000-0000-0000C2040000}"/>
    <cellStyle name="Normal 2 5 2 2 10" xfId="6891" xr:uid="{E69D7650-486A-4491-800D-8F6D2504A896}"/>
    <cellStyle name="Normal 2 5 2 2 10 2" xfId="17271" xr:uid="{35F78DB7-03B7-43A3-895E-E46CB3E61D12}"/>
    <cellStyle name="Normal 2 5 2 2 11" xfId="9724" xr:uid="{A2374A83-C013-4CC2-A2DA-A768BC6DD1AF}"/>
    <cellStyle name="Normal 2 5 2 2 11 2" xfId="20104" xr:uid="{9CF102B4-BB9D-4FBF-A167-95DF46575A40}"/>
    <cellStyle name="Normal 2 5 2 2 12" xfId="23418" xr:uid="{AAF76358-571E-44F1-BBA4-5EEF5DABC461}"/>
    <cellStyle name="Normal 2 5 2 2 13" xfId="12480" xr:uid="{956D1D4A-D7F9-4B2D-BFE3-178543F91DF7}"/>
    <cellStyle name="Normal 2 5 2 2 2" xfId="791" xr:uid="{00000000-0005-0000-0000-0000C3040000}"/>
    <cellStyle name="Normal 2 5 2 2 2 10" xfId="13045" xr:uid="{C1BC4533-3E99-4779-BD5A-8281B4F68D49}"/>
    <cellStyle name="Normal 2 5 2 2 2 2" xfId="2741" xr:uid="{00000000-0005-0000-0000-00006C040000}"/>
    <cellStyle name="Normal 2 5 2 2 2 2 2" xfId="3213" xr:uid="{00000000-0005-0000-0000-00006D040000}"/>
    <cellStyle name="Normal 2 5 2 2 2 2 2 2" xfId="6271" xr:uid="{1F60F743-6634-4AA0-956C-50EA423C2DBB}"/>
    <cellStyle name="Normal 2 5 2 2 2 2 2 2 2" xfId="26707" xr:uid="{8E9EC44E-3D2B-402F-8E0F-730780C68AD0}"/>
    <cellStyle name="Normal 2 5 2 2 2 2 2 2 3" xfId="15840" xr:uid="{C7CCCB08-9E97-4003-A666-90BA8338079A}"/>
    <cellStyle name="Normal 2 5 2 2 2 2 2 3" xfId="8293" xr:uid="{746ED92A-4C36-47EA-B1E1-5D85EF50B979}"/>
    <cellStyle name="Normal 2 5 2 2 2 2 2 3 2" xfId="18673" xr:uid="{4F8F5E0A-42CF-4B14-8FC0-C80052C09717}"/>
    <cellStyle name="Normal 2 5 2 2 2 2 2 4" xfId="11126" xr:uid="{AB268A94-0A26-4D5B-9C10-AFABD460EAE7}"/>
    <cellStyle name="Normal 2 5 2 2 2 2 2 4 2" xfId="21506" xr:uid="{DD2C4C44-961D-43D9-96DD-698D8876E680}"/>
    <cellStyle name="Normal 2 5 2 2 2 2 2 5" xfId="24502" xr:uid="{B12373CE-A6D4-4B8B-8D2B-AE7DC049519C}"/>
    <cellStyle name="Normal 2 5 2 2 2 2 2 6" xfId="13756" xr:uid="{252D745E-372A-4110-9AA9-270F2D31A616}"/>
    <cellStyle name="Normal 2 5 2 2 2 2 3" xfId="4305" xr:uid="{8AEEB3DE-61B6-4FE7-AAE0-3DAE26A51726}"/>
    <cellStyle name="Normal 2 5 2 2 2 2 3 2" xfId="9077" xr:uid="{371B2CD9-BE12-46CB-B681-68BBCED36EC2}"/>
    <cellStyle name="Normal 2 5 2 2 2 2 3 2 2" xfId="29120" xr:uid="{B54BA6AD-664A-44A1-8BE5-620E3C67CD29}"/>
    <cellStyle name="Normal 2 5 2 2 2 2 3 2 3" xfId="19457" xr:uid="{08EA89A7-045C-4B3A-B081-E913B141AC40}"/>
    <cellStyle name="Normal 2 5 2 2 2 2 3 3" xfId="11910" xr:uid="{168DAC8F-2DA8-4EC2-B395-1396EA01EC77}"/>
    <cellStyle name="Normal 2 5 2 2 2 2 3 3 2" xfId="22290" xr:uid="{E1B7EF95-0888-4BAD-9712-ECB0A335DC93}"/>
    <cellStyle name="Normal 2 5 2 2 2 2 3 4" xfId="24850" xr:uid="{4D32A168-7AA7-4D6B-9397-C30D355B2B6A}"/>
    <cellStyle name="Normal 2 5 2 2 2 2 3 5" xfId="16624" xr:uid="{802E9D0C-24CF-4285-A4D4-FDCD9177C3AD}"/>
    <cellStyle name="Normal 2 5 2 2 2 2 4" xfId="5959" xr:uid="{3ED9C625-B21E-47E8-A34C-ADCFCCE51054}"/>
    <cellStyle name="Normal 2 5 2 2 2 2 4 2" xfId="26305" xr:uid="{39CA9F07-3D37-409F-9500-8112C39F74EA}"/>
    <cellStyle name="Normal 2 5 2 2 2 2 4 3" xfId="15412" xr:uid="{61405212-7891-41EA-896E-2CEFC2B3C91D}"/>
    <cellStyle name="Normal 2 5 2 2 2 2 5" xfId="7865" xr:uid="{6157CD86-5524-4E68-815E-14A2EDC57752}"/>
    <cellStyle name="Normal 2 5 2 2 2 2 5 2" xfId="18245" xr:uid="{5CF63585-ACE5-47AC-9BD4-224C128A839C}"/>
    <cellStyle name="Normal 2 5 2 2 2 2 6" xfId="10698" xr:uid="{83845B6A-E84F-4953-8868-036BFE90B244}"/>
    <cellStyle name="Normal 2 5 2 2 2 2 6 2" xfId="21078" xr:uid="{913A8362-ED8F-4942-9A55-8F5F9AF07E7C}"/>
    <cellStyle name="Normal 2 5 2 2 2 2 7" xfId="23019" xr:uid="{C96626A7-8A30-4A18-B351-B60F31361BBD}"/>
    <cellStyle name="Normal 2 5 2 2 2 2 8" xfId="13179" xr:uid="{891D6BE0-84F5-4991-A767-D7C48F75C934}"/>
    <cellStyle name="Normal 2 5 2 2 2 3" xfId="3214" xr:uid="{00000000-0005-0000-0000-00006E040000}"/>
    <cellStyle name="Normal 2 5 2 2 2 3 2" xfId="4478" xr:uid="{36BCBF59-3A2F-455A-91E4-3790C01DA354}"/>
    <cellStyle name="Normal 2 5 2 2 2 3 2 2" xfId="9250" xr:uid="{05652BB2-E29D-4C98-92EF-A8DDD59C9960}"/>
    <cellStyle name="Normal 2 5 2 2 2 3 2 2 2" xfId="19630" xr:uid="{E4DE5BF3-388A-4E0B-8922-811E7C8B7E95}"/>
    <cellStyle name="Normal 2 5 2 2 2 3 2 3" xfId="12083" xr:uid="{517B48F6-EBFD-4B47-85E1-E2002532C5F2}"/>
    <cellStyle name="Normal 2 5 2 2 2 3 2 3 2" xfId="22463" xr:uid="{A8B4C9C2-D85E-4D4E-BAEA-964415011FFD}"/>
    <cellStyle name="Normal 2 5 2 2 2 3 2 4" xfId="26010" xr:uid="{D767D733-1D9E-4A1B-B87C-48D72D4D16A6}"/>
    <cellStyle name="Normal 2 5 2 2 2 3 2 5" xfId="16797" xr:uid="{EDF6B23B-6D74-4B2F-8CF0-895567AF8D24}"/>
    <cellStyle name="Normal 2 5 2 2 2 3 3" xfId="6272" xr:uid="{E237BBFF-353E-4FF3-8F34-88D0CAFA6419}"/>
    <cellStyle name="Normal 2 5 2 2 2 3 3 2" xfId="15841" xr:uid="{21A2DB3F-C021-4DDF-9BCB-322B912BB2E6}"/>
    <cellStyle name="Normal 2 5 2 2 2 3 4" xfId="8294" xr:uid="{60218A56-EF6F-447B-A2DF-9964297231C1}"/>
    <cellStyle name="Normal 2 5 2 2 2 3 4 2" xfId="18674" xr:uid="{C8D3D6F3-F699-4739-8303-77921F1C33D5}"/>
    <cellStyle name="Normal 2 5 2 2 2 3 5" xfId="11127" xr:uid="{655DEBB3-451A-4310-A5ED-34F38583CCC7}"/>
    <cellStyle name="Normal 2 5 2 2 2 3 5 2" xfId="21507" xr:uid="{F09793CA-A50B-4AF8-B1E7-ECE6235C50DC}"/>
    <cellStyle name="Normal 2 5 2 2 2 3 6" xfId="23359" xr:uid="{6724D974-014A-4C1D-AFCF-15F0DAD3861B}"/>
    <cellStyle name="Normal 2 5 2 2 2 3 7" xfId="13757" xr:uid="{4550D860-A979-4584-9235-6FF3536883AB}"/>
    <cellStyle name="Normal 2 5 2 2 2 4" xfId="3212" xr:uid="{00000000-0005-0000-0000-00006F040000}"/>
    <cellStyle name="Normal 2 5 2 2 2 4 2" xfId="6270" xr:uid="{470586E9-20A5-4102-89F8-91C21CAF62B6}"/>
    <cellStyle name="Normal 2 5 2 2 2 4 2 2" xfId="27178" xr:uid="{76524590-BE25-4E90-9A12-CB4BABFB9FDE}"/>
    <cellStyle name="Normal 2 5 2 2 2 4 2 3" xfId="15839" xr:uid="{8468030D-1416-4FFD-A057-2D3BCFCE884E}"/>
    <cellStyle name="Normal 2 5 2 2 2 4 3" xfId="8292" xr:uid="{F94E1009-82AC-49F2-AFAA-D945FD059FB2}"/>
    <cellStyle name="Normal 2 5 2 2 2 4 3 2" xfId="18672" xr:uid="{3F375015-1CDB-494B-8980-F58059EB35D9}"/>
    <cellStyle name="Normal 2 5 2 2 2 4 4" xfId="11125" xr:uid="{DF4D42A6-4084-41D5-A4D8-2102E2D2B083}"/>
    <cellStyle name="Normal 2 5 2 2 2 4 4 2" xfId="21505" xr:uid="{100E25DA-9780-489B-ADB2-713629F41DAA}"/>
    <cellStyle name="Normal 2 5 2 2 2 4 5" xfId="22638" xr:uid="{ADDD103C-D91C-4D25-88C7-6C864115B982}"/>
    <cellStyle name="Normal 2 5 2 2 2 4 6" xfId="13755" xr:uid="{350B0D98-801D-41B9-B424-5D26F2704B71}"/>
    <cellStyle name="Normal 2 5 2 2 2 5" xfId="4244" xr:uid="{24E76430-8ACA-48F3-A78E-3C87E028080F}"/>
    <cellStyle name="Normal 2 5 2 2 2 5 2" xfId="9016" xr:uid="{940CCF05-FE4F-4221-95B5-FA400D2BE188}"/>
    <cellStyle name="Normal 2 5 2 2 2 5 2 2" xfId="29087" xr:uid="{CDE0CC06-AAAA-42B8-B54E-067A69769F33}"/>
    <cellStyle name="Normal 2 5 2 2 2 5 2 3" xfId="19396" xr:uid="{253F5665-A4C5-4FE6-B6BE-53C551428927}"/>
    <cellStyle name="Normal 2 5 2 2 2 5 3" xfId="11849" xr:uid="{90708FCE-840E-4C45-B1B5-79CF51B9DDDB}"/>
    <cellStyle name="Normal 2 5 2 2 2 5 3 2" xfId="22229" xr:uid="{65618ED9-2AE4-4168-8702-94242206482D}"/>
    <cellStyle name="Normal 2 5 2 2 2 5 4" xfId="23981" xr:uid="{F6874D78-530B-4FE8-8B44-AEA6932DCEEC}"/>
    <cellStyle name="Normal 2 5 2 2 2 5 5" xfId="16563" xr:uid="{565854D8-ADCC-4305-A1F4-C99591DB82BE}"/>
    <cellStyle name="Normal 2 5 2 2 2 6" xfId="5142" xr:uid="{26435337-A12E-4D95-98AB-E38E11DD752F}"/>
    <cellStyle name="Normal 2 5 2 2 2 6 2" xfId="28534" xr:uid="{03DCE3D8-53D6-433C-BE8F-3D8C50817AEB}"/>
    <cellStyle name="Normal 2 5 2 2 2 6 3" xfId="14439" xr:uid="{A6C71034-89B3-4B5C-8BE5-FF08CBE5277C}"/>
    <cellStyle name="Normal 2 5 2 2 2 7" xfId="6892" xr:uid="{0081EC98-3400-4E64-8DF1-938C9FDCD02D}"/>
    <cellStyle name="Normal 2 5 2 2 2 7 2" xfId="17272" xr:uid="{184AC13C-C047-4BF2-8489-DBA2F11BDC8E}"/>
    <cellStyle name="Normal 2 5 2 2 2 8" xfId="9725" xr:uid="{971CDE65-C117-4A08-A4DD-0AEC1378C835}"/>
    <cellStyle name="Normal 2 5 2 2 2 8 2" xfId="20105" xr:uid="{8CE5B0D4-4A3C-4CE9-A4A8-E0C5802DF3A5}"/>
    <cellStyle name="Normal 2 5 2 2 2 9" xfId="24177" xr:uid="{6618C867-3FA3-4D7B-8484-4741A6B6C9E4}"/>
    <cellStyle name="Normal 2 5 2 2 3" xfId="2740" xr:uid="{00000000-0005-0000-0000-000070040000}"/>
    <cellStyle name="Normal 2 5 2 2 3 2" xfId="3215" xr:uid="{00000000-0005-0000-0000-000071040000}"/>
    <cellStyle name="Normal 2 5 2 2 3 2 2" xfId="6273" xr:uid="{125526E2-1B68-4366-BC25-A88A855F197A}"/>
    <cellStyle name="Normal 2 5 2 2 3 2 2 2" xfId="27592" xr:uid="{49ACA487-4871-4BF4-8D6D-5E0878753C3F}"/>
    <cellStyle name="Normal 2 5 2 2 3 2 2 3" xfId="15842" xr:uid="{8760EBA9-5B3C-4871-B38E-FC4EAAB0B506}"/>
    <cellStyle name="Normal 2 5 2 2 3 2 3" xfId="8295" xr:uid="{047E0A3A-8119-44DD-A32E-978D1B8D470F}"/>
    <cellStyle name="Normal 2 5 2 2 3 2 3 2" xfId="18675" xr:uid="{91E8223E-5F4F-41A2-803B-12B570AE548B}"/>
    <cellStyle name="Normal 2 5 2 2 3 2 4" xfId="11128" xr:uid="{43966DBD-200E-4B8C-A4BF-B542AB3D9707}"/>
    <cellStyle name="Normal 2 5 2 2 3 2 4 2" xfId="21508" xr:uid="{12D8F5BF-15E9-42A9-AC8B-C14F93168DC3}"/>
    <cellStyle name="Normal 2 5 2 2 3 2 5" xfId="24620" xr:uid="{B6F4CE5C-2D10-44C3-87D3-1932D40F6231}"/>
    <cellStyle name="Normal 2 5 2 2 3 2 6" xfId="13758" xr:uid="{92FB54DC-6098-4D02-88D5-5E332F9EAF16}"/>
    <cellStyle name="Normal 2 5 2 2 3 3" xfId="4304" xr:uid="{213B3692-4C25-444C-BC01-9EEB2F1609AF}"/>
    <cellStyle name="Normal 2 5 2 2 3 3 2" xfId="9076" xr:uid="{23094562-15D6-4390-AC48-D99AC64F353F}"/>
    <cellStyle name="Normal 2 5 2 2 3 3 2 2" xfId="29119" xr:uid="{EAB57E5F-E699-4426-97B4-F4B7AE02A5C0}"/>
    <cellStyle name="Normal 2 5 2 2 3 3 2 3" xfId="19456" xr:uid="{868E6816-C0A7-4736-A4D9-D52FAAF98090}"/>
    <cellStyle name="Normal 2 5 2 2 3 3 3" xfId="11909" xr:uid="{208E8303-B51A-44B0-96FD-EBC47C97D28D}"/>
    <cellStyle name="Normal 2 5 2 2 3 3 3 2" xfId="22289" xr:uid="{ED6983D7-23B0-4DAB-9AFD-FBB55D688585}"/>
    <cellStyle name="Normal 2 5 2 2 3 3 4" xfId="24728" xr:uid="{144698A1-D602-4E2E-B2EB-596434FEF72C}"/>
    <cellStyle name="Normal 2 5 2 2 3 3 5" xfId="16623" xr:uid="{60893DA7-920E-432B-891E-C2AE7500FA73}"/>
    <cellStyle name="Normal 2 5 2 2 3 4" xfId="5958" xr:uid="{75E5890C-162B-446D-A6FF-7D7721D6D836}"/>
    <cellStyle name="Normal 2 5 2 2 3 4 2" xfId="25973" xr:uid="{0ACF9DCA-7666-484E-8883-6240D354069D}"/>
    <cellStyle name="Normal 2 5 2 2 3 4 3" xfId="15411" xr:uid="{E172702E-BDB1-4702-805E-4C1DCD1E5B32}"/>
    <cellStyle name="Normal 2 5 2 2 3 5" xfId="7864" xr:uid="{59A39C3A-389D-4DC2-92A0-02FC3B1FACB9}"/>
    <cellStyle name="Normal 2 5 2 2 3 5 2" xfId="18244" xr:uid="{113B81A0-4493-40B8-B212-0F69AC7550CE}"/>
    <cellStyle name="Normal 2 5 2 2 3 6" xfId="10697" xr:uid="{CF69B6F2-A989-48D6-A94B-0F7F4FD56EEE}"/>
    <cellStyle name="Normal 2 5 2 2 3 6 2" xfId="21077" xr:uid="{04A13D38-2234-4FD6-A2E3-F47286B10896}"/>
    <cellStyle name="Normal 2 5 2 2 3 7" xfId="23427" xr:uid="{70D0F8FF-967E-4511-B73D-49D36332934C}"/>
    <cellStyle name="Normal 2 5 2 2 3 8" xfId="13178" xr:uid="{8BDD633D-383C-4C98-9FC4-D321D6096FD2}"/>
    <cellStyle name="Normal 2 5 2 2 4" xfId="3216" xr:uid="{00000000-0005-0000-0000-000072040000}"/>
    <cellStyle name="Normal 2 5 2 2 4 2" xfId="4479" xr:uid="{3EB82FC1-B88A-40CB-8B41-892CF297600A}"/>
    <cellStyle name="Normal 2 5 2 2 4 2 2" xfId="9251" xr:uid="{AB393766-45FE-45E7-BEF7-E9C212E00415}"/>
    <cellStyle name="Normal 2 5 2 2 4 2 2 2" xfId="19631" xr:uid="{BDA5DE4C-A95E-47CB-8948-710A1806735B}"/>
    <cellStyle name="Normal 2 5 2 2 4 2 3" xfId="12084" xr:uid="{DE447C13-A5D0-4F50-926A-902D4B88F635}"/>
    <cellStyle name="Normal 2 5 2 2 4 2 3 2" xfId="22464" xr:uid="{C5128C15-52BF-4F32-BC14-73A902848545}"/>
    <cellStyle name="Normal 2 5 2 2 4 2 4" xfId="28300" xr:uid="{2BA84938-6D8B-4040-AC54-C200C5C16352}"/>
    <cellStyle name="Normal 2 5 2 2 4 2 5" xfId="16798" xr:uid="{4C17F181-C7EB-4246-B7FC-CFE4D8522DA3}"/>
    <cellStyle name="Normal 2 5 2 2 4 3" xfId="6274" xr:uid="{EBB1EE02-B42A-4E77-9B49-56D6E1FFFD4A}"/>
    <cellStyle name="Normal 2 5 2 2 4 3 2" xfId="15843" xr:uid="{850C2CBF-1712-4014-AF4B-81076ADA536E}"/>
    <cellStyle name="Normal 2 5 2 2 4 4" xfId="8296" xr:uid="{6E442549-9C68-43C3-9129-3B07F8B63376}"/>
    <cellStyle name="Normal 2 5 2 2 4 4 2" xfId="18676" xr:uid="{FEF55DD3-F186-4D2B-B89E-C73001FE7C5C}"/>
    <cellStyle name="Normal 2 5 2 2 4 5" xfId="11129" xr:uid="{3D4A8E3A-1147-4AB3-A43F-0856D74B5CD1}"/>
    <cellStyle name="Normal 2 5 2 2 4 5 2" xfId="21509" xr:uid="{A18CBA86-4193-4CE8-9494-FED6AB3ACEC4}"/>
    <cellStyle name="Normal 2 5 2 2 4 6" xfId="23803" xr:uid="{959BCB16-D8FF-4A2A-A7F6-1C42B383E0CB}"/>
    <cellStyle name="Normal 2 5 2 2 4 7" xfId="13759" xr:uid="{7FAA0FFF-905D-497A-8213-602202E02055}"/>
    <cellStyle name="Normal 2 5 2 2 5" xfId="3211" xr:uid="{00000000-0005-0000-0000-000073040000}"/>
    <cellStyle name="Normal 2 5 2 2 5 2" xfId="6269" xr:uid="{CD3B0AF8-2B88-4A79-A2DF-ABCE5E0EDF79}"/>
    <cellStyle name="Normal 2 5 2 2 5 2 2" xfId="27726" xr:uid="{5CB61858-C772-4C6A-B056-BF3189513D4D}"/>
    <cellStyle name="Normal 2 5 2 2 5 2 3" xfId="15838" xr:uid="{B1D79E71-55B0-4E3E-AFC9-50DB82A5E064}"/>
    <cellStyle name="Normal 2 5 2 2 5 3" xfId="8291" xr:uid="{A1986F02-78EF-49CB-8E39-1D7BB6EF8FE8}"/>
    <cellStyle name="Normal 2 5 2 2 5 3 2" xfId="18671" xr:uid="{E44D3349-AD8D-45AA-BA28-1E05F2043120}"/>
    <cellStyle name="Normal 2 5 2 2 5 4" xfId="11124" xr:uid="{A8B78940-A714-426F-95C6-F0F043E29AC7}"/>
    <cellStyle name="Normal 2 5 2 2 5 4 2" xfId="21504" xr:uid="{86A6F4A0-F698-4A00-A6C5-6641AC7BF20B}"/>
    <cellStyle name="Normal 2 5 2 2 5 5" xfId="24386" xr:uid="{4370B9C9-0A32-4408-A69F-24FE67FD33B1}"/>
    <cellStyle name="Normal 2 5 2 2 5 6" xfId="13754" xr:uid="{09B18C7C-625F-4F81-ADA0-84FD4BC75D0F}"/>
    <cellStyle name="Normal 2 5 2 2 6" xfId="2554" xr:uid="{00000000-0005-0000-0000-000074040000}"/>
    <cellStyle name="Normal 2 5 2 2 6 2" xfId="5824" xr:uid="{25A596B2-4983-4347-A690-43278B245CAC}"/>
    <cellStyle name="Normal 2 5 2 2 6 2 2" xfId="26561" xr:uid="{62A1FF07-A161-4AE6-9F6E-F3187B39ECEB}"/>
    <cellStyle name="Normal 2 5 2 2 6 2 3" xfId="15226" xr:uid="{5AB1F873-DCAA-4A9B-A682-F072D1FBC357}"/>
    <cellStyle name="Normal 2 5 2 2 6 3" xfId="7679" xr:uid="{0C0A9924-252A-42B0-BDDB-B5B69979F60C}"/>
    <cellStyle name="Normal 2 5 2 2 6 3 2" xfId="18059" xr:uid="{4DEFEA25-FE43-4D42-B1D0-51871E26E8EE}"/>
    <cellStyle name="Normal 2 5 2 2 6 4" xfId="10512" xr:uid="{933DF63A-C0DA-42F5-9816-F6E0F41558BF}"/>
    <cellStyle name="Normal 2 5 2 2 6 4 2" xfId="20892" xr:uid="{CD6C6E08-BA17-46EB-A495-C8ABABCD869E}"/>
    <cellStyle name="Normal 2 5 2 2 6 5" xfId="25030" xr:uid="{CAAD7571-4374-416C-A844-BBCDB30C7FAB}"/>
    <cellStyle name="Normal 2 5 2 2 6 6" xfId="12942" xr:uid="{BBE309FD-EDBF-4189-9F47-0F781820EC80}"/>
    <cellStyle name="Normal 2 5 2 2 7" xfId="2248" xr:uid="{00000000-0005-0000-0000-00006A040000}"/>
    <cellStyle name="Normal 2 5 2 2 7 2" xfId="7375" xr:uid="{8A0E426F-BD96-4854-BEE8-A381F0565431}"/>
    <cellStyle name="Normal 2 5 2 2 7 2 2" xfId="17755" xr:uid="{B33549B6-782C-45F9-8468-B96DDBD252ED}"/>
    <cellStyle name="Normal 2 5 2 2 7 3" xfId="10208" xr:uid="{9AAA16DB-2AD0-41E4-9AC8-EDB0BEB32C1F}"/>
    <cellStyle name="Normal 2 5 2 2 7 3 2" xfId="20588" xr:uid="{0627A3F8-427A-4A94-9241-143F14860458}"/>
    <cellStyle name="Normal 2 5 2 2 7 4" xfId="24581" xr:uid="{A184C3C5-F122-4C8E-AE7F-C541056A2995}"/>
    <cellStyle name="Normal 2 5 2 2 7 5" xfId="14922" xr:uid="{0492BAAF-A54E-4C53-A4CA-4A01C8374CC0}"/>
    <cellStyle name="Normal 2 5 2 2 8" xfId="3799" xr:uid="{F1877237-F3C3-480A-ACD6-54826A0E1805}"/>
    <cellStyle name="Normal 2 5 2 2 8 2" xfId="8635" xr:uid="{2291FA23-0A45-4B74-AAB2-583D1F5686DC}"/>
    <cellStyle name="Normal 2 5 2 2 8 2 2" xfId="19015" xr:uid="{A8C312C2-B2FF-4B22-9CE0-79791545C391}"/>
    <cellStyle name="Normal 2 5 2 2 8 3" xfId="11468" xr:uid="{DD4AA20B-8344-40EE-9939-7303F5E74F63}"/>
    <cellStyle name="Normal 2 5 2 2 8 3 2" xfId="21848" xr:uid="{193E3053-7BCB-4425-BC74-747EBCFF0BA6}"/>
    <cellStyle name="Normal 2 5 2 2 8 4" xfId="16182" xr:uid="{6EC87BB2-6594-44FF-B50E-BE165A843D5D}"/>
    <cellStyle name="Normal 2 5 2 2 9" xfId="5141" xr:uid="{FB36C901-C53D-4572-AAD4-AB23456790AB}"/>
    <cellStyle name="Normal 2 5 2 2 9 2" xfId="14438" xr:uid="{E0015A66-797F-4955-8A28-2011ECF45AD4}"/>
    <cellStyle name="Normal 2 5 2 3" xfId="792" xr:uid="{00000000-0005-0000-0000-0000C4040000}"/>
    <cellStyle name="Normal 2 5 2 3 10" xfId="9726" xr:uid="{029CE8BE-530F-475F-B07C-84FE1BD224D5}"/>
    <cellStyle name="Normal 2 5 2 3 10 2" xfId="20106" xr:uid="{227FDDB4-E945-4D7A-BFF9-673972C1A5A9}"/>
    <cellStyle name="Normal 2 5 2 3 11" xfId="24545" xr:uid="{E6EB4C6D-1B7C-4F2F-B0C3-F253D26CADD3}"/>
    <cellStyle name="Normal 2 5 2 3 12" xfId="12567" xr:uid="{FF76ED38-27B7-4009-A348-DED8E4FB6127}"/>
    <cellStyle name="Normal 2 5 2 3 2" xfId="2742" xr:uid="{00000000-0005-0000-0000-000076040000}"/>
    <cellStyle name="Normal 2 5 2 3 2 2" xfId="3218" xr:uid="{00000000-0005-0000-0000-000077040000}"/>
    <cellStyle name="Normal 2 5 2 3 2 2 2" xfId="6276" xr:uid="{87CA24AF-D326-41B1-BEB9-59A590033D7E}"/>
    <cellStyle name="Normal 2 5 2 3 2 2 2 2" xfId="26204" xr:uid="{13E15B1F-064C-4F1B-91DF-FDF8E941E0D8}"/>
    <cellStyle name="Normal 2 5 2 3 2 2 2 3" xfId="15845" xr:uid="{64CEC759-3E76-4255-BC35-68C1295D1A0D}"/>
    <cellStyle name="Normal 2 5 2 3 2 2 3" xfId="8298" xr:uid="{03B17314-33D4-4388-9F60-24F21A186C59}"/>
    <cellStyle name="Normal 2 5 2 3 2 2 3 2" xfId="18678" xr:uid="{5DB78E24-E019-4E71-8168-DC9A186C787E}"/>
    <cellStyle name="Normal 2 5 2 3 2 2 4" xfId="11131" xr:uid="{E7ABD13E-3F12-4E24-B708-1200CD919B5F}"/>
    <cellStyle name="Normal 2 5 2 3 2 2 4 2" xfId="21511" xr:uid="{EEF3DD65-6706-4152-A265-BA17749A068F}"/>
    <cellStyle name="Normal 2 5 2 3 2 2 5" xfId="24695" xr:uid="{848B1284-2455-4E63-8167-5F5BA0C50206}"/>
    <cellStyle name="Normal 2 5 2 3 2 2 6" xfId="13761" xr:uid="{FCD49A74-9347-4B00-B486-417D3D52E51A}"/>
    <cellStyle name="Normal 2 5 2 3 2 3" xfId="4306" xr:uid="{6411A7A5-5528-460F-89C7-299F9D1D5DAE}"/>
    <cellStyle name="Normal 2 5 2 3 2 3 2" xfId="9078" xr:uid="{18C614DB-215D-4A52-84F3-5E7CA58266A0}"/>
    <cellStyle name="Normal 2 5 2 3 2 3 2 2" xfId="29121" xr:uid="{7008841A-4354-4CE8-A78F-780DBC269B6A}"/>
    <cellStyle name="Normal 2 5 2 3 2 3 2 3" xfId="19458" xr:uid="{D37BDD27-B1E6-4871-8D8E-EE91AF61354E}"/>
    <cellStyle name="Normal 2 5 2 3 2 3 3" xfId="11911" xr:uid="{B840EF34-CC77-4681-97DA-172CBEC7162C}"/>
    <cellStyle name="Normal 2 5 2 3 2 3 3 2" xfId="22291" xr:uid="{6A72AABD-A8E1-4579-94D9-04D1508FCACA}"/>
    <cellStyle name="Normal 2 5 2 3 2 3 4" xfId="23322" xr:uid="{2C8C9217-83D7-42C9-A865-3FAB0F5B2521}"/>
    <cellStyle name="Normal 2 5 2 3 2 3 5" xfId="16625" xr:uid="{A878821D-7906-4FB0-BA82-3ECB642E23DA}"/>
    <cellStyle name="Normal 2 5 2 3 2 4" xfId="5960" xr:uid="{619B855B-733C-4135-AB31-940705AAA4BF}"/>
    <cellStyle name="Normal 2 5 2 3 2 4 2" xfId="26118" xr:uid="{CF1DDBE3-66A3-4A01-9B52-F15062DA060B}"/>
    <cellStyle name="Normal 2 5 2 3 2 4 3" xfId="15413" xr:uid="{92D48D94-1FE4-4232-853C-3A9176E88E41}"/>
    <cellStyle name="Normal 2 5 2 3 2 5" xfId="7866" xr:uid="{0F181675-17DB-4479-B20F-2450E7A23DE6}"/>
    <cellStyle name="Normal 2 5 2 3 2 5 2" xfId="18246" xr:uid="{CA0FF2B9-D524-4D77-BE3B-A1E3CA1E0A0B}"/>
    <cellStyle name="Normal 2 5 2 3 2 6" xfId="10699" xr:uid="{4123705F-7123-4EE3-A80A-6D8FCBE220CE}"/>
    <cellStyle name="Normal 2 5 2 3 2 6 2" xfId="21079" xr:uid="{EAC315FB-8969-47CD-8A28-D499AE1C02EA}"/>
    <cellStyle name="Normal 2 5 2 3 2 7" xfId="24805" xr:uid="{F0EA81D9-27CC-4047-8D40-89DAD5375548}"/>
    <cellStyle name="Normal 2 5 2 3 2 8" xfId="13180" xr:uid="{A6418468-8EC1-43B4-874F-6E1A6DE320F6}"/>
    <cellStyle name="Normal 2 5 2 3 3" xfId="3219" xr:uid="{00000000-0005-0000-0000-000078040000}"/>
    <cellStyle name="Normal 2 5 2 3 3 2" xfId="4480" xr:uid="{62550687-04CF-4DF5-89D5-F3C096152E91}"/>
    <cellStyle name="Normal 2 5 2 3 3 2 2" xfId="9252" xr:uid="{0DAAE6DE-98AA-4447-819B-9C901F645DC1}"/>
    <cellStyle name="Normal 2 5 2 3 3 2 2 2" xfId="29239" xr:uid="{1DDAA92C-45AD-4E21-B5A5-CBA7672AD962}"/>
    <cellStyle name="Normal 2 5 2 3 3 2 2 3" xfId="19632" xr:uid="{FA9809E8-4B7C-449B-97A2-E23E9066EA44}"/>
    <cellStyle name="Normal 2 5 2 3 3 2 3" xfId="12085" xr:uid="{7E6706F1-F3BC-4DE4-90C5-51754EF84A57}"/>
    <cellStyle name="Normal 2 5 2 3 3 2 3 2" xfId="22465" xr:uid="{B92C20CE-F04A-4C5F-8544-08FD1770A160}"/>
    <cellStyle name="Normal 2 5 2 3 3 2 4" xfId="24705" xr:uid="{F0CFE77C-8623-498D-A86F-1C84D94D2F02}"/>
    <cellStyle name="Normal 2 5 2 3 3 2 5" xfId="16799" xr:uid="{ED0D3814-8FBA-4ABE-BD44-FD369CE42E2D}"/>
    <cellStyle name="Normal 2 5 2 3 3 3" xfId="6277" xr:uid="{6B7E8AD6-2ED0-4DB0-B6B6-797418E549AD}"/>
    <cellStyle name="Normal 2 5 2 3 3 3 2" xfId="28667" xr:uid="{DBC7CC91-5ADA-4C37-BA92-BF3AFA28B1FF}"/>
    <cellStyle name="Normal 2 5 2 3 3 3 3" xfId="15846" xr:uid="{8AE53C57-9A0C-4A0E-B4B0-F8C4FDD3B24D}"/>
    <cellStyle name="Normal 2 5 2 3 3 4" xfId="8299" xr:uid="{A3E91B29-6F1C-4ACC-AFD8-E3F2F21FEC5F}"/>
    <cellStyle name="Normal 2 5 2 3 3 4 2" xfId="18679" xr:uid="{E8DC0184-69C1-46E8-B586-E9F1CCA48110}"/>
    <cellStyle name="Normal 2 5 2 3 3 5" xfId="11132" xr:uid="{BF792310-982E-4318-98E5-1DFAC5C18B15}"/>
    <cellStyle name="Normal 2 5 2 3 3 5 2" xfId="21512" xr:uid="{45E06DBE-6498-4D8D-9C18-15558C7DB73F}"/>
    <cellStyle name="Normal 2 5 2 3 3 6" xfId="24935" xr:uid="{71E6EFDE-88BC-4B59-8E98-465D5341ED21}"/>
    <cellStyle name="Normal 2 5 2 3 3 7" xfId="13762" xr:uid="{7A2E540D-36B5-476B-90B8-515E969C10D9}"/>
    <cellStyle name="Normal 2 5 2 3 4" xfId="3217" xr:uid="{00000000-0005-0000-0000-000079040000}"/>
    <cellStyle name="Normal 2 5 2 3 4 2" xfId="6275" xr:uid="{9AAF25EE-FB8E-4722-82FC-D8F8B86D1661}"/>
    <cellStyle name="Normal 2 5 2 3 4 2 2" xfId="27289" xr:uid="{30F52BE9-DC6B-4032-A086-8E83F0B26220}"/>
    <cellStyle name="Normal 2 5 2 3 4 2 3" xfId="15844" xr:uid="{41516B1E-32CC-4272-847E-3A420034FA18}"/>
    <cellStyle name="Normal 2 5 2 3 4 3" xfId="8297" xr:uid="{4C81EEC8-3539-4F8E-B7FA-09DA0A7684BA}"/>
    <cellStyle name="Normal 2 5 2 3 4 3 2" xfId="18677" xr:uid="{3D33B353-D445-4CDE-B1F8-FE5AF0ED8CFA}"/>
    <cellStyle name="Normal 2 5 2 3 4 4" xfId="11130" xr:uid="{DAD61EDE-170A-4B5A-BEE4-82688638A0E9}"/>
    <cellStyle name="Normal 2 5 2 3 4 4 2" xfId="21510" xr:uid="{E6D2FBAD-F889-4A7A-953F-88B854FD442B}"/>
    <cellStyle name="Normal 2 5 2 3 4 5" xfId="23579" xr:uid="{AC5BA273-55EE-4E9A-AEF3-E9321A648D82}"/>
    <cellStyle name="Normal 2 5 2 3 4 6" xfId="13760" xr:uid="{7A3046DE-830A-4E76-ADD2-33CBAD418714}"/>
    <cellStyle name="Normal 2 5 2 3 5" xfId="2597" xr:uid="{00000000-0005-0000-0000-00007A040000}"/>
    <cellStyle name="Normal 2 5 2 3 5 2" xfId="5862" xr:uid="{57F4218A-0856-4695-B7CD-070ED5C7857D}"/>
    <cellStyle name="Normal 2 5 2 3 5 2 2" xfId="25909" xr:uid="{C2C21EBE-0259-4024-8AB9-64DC316A0BE1}"/>
    <cellStyle name="Normal 2 5 2 3 5 2 3" xfId="15269" xr:uid="{82E013B2-446F-42DB-8AE4-05D8119EB650}"/>
    <cellStyle name="Normal 2 5 2 3 5 3" xfId="7722" xr:uid="{60E5F2DD-5A67-4A14-BCF3-1029110793D4}"/>
    <cellStyle name="Normal 2 5 2 3 5 3 2" xfId="18102" xr:uid="{903F867D-C52C-4F72-AAE6-EC9E6248ECF2}"/>
    <cellStyle name="Normal 2 5 2 3 5 4" xfId="10555" xr:uid="{C4AAA262-6DB3-4CCB-88CE-972140C6D5E1}"/>
    <cellStyle name="Normal 2 5 2 3 5 4 2" xfId="20935" xr:uid="{747C35FC-6408-44BA-9957-13386A0328E7}"/>
    <cellStyle name="Normal 2 5 2 3 5 5" xfId="23293" xr:uid="{9009F6E4-3888-457E-994B-1EF68210CA9B}"/>
    <cellStyle name="Normal 2 5 2 3 5 6" xfId="12985" xr:uid="{29E050E5-D4CF-4AAC-AD4D-658A6E1C7B05}"/>
    <cellStyle name="Normal 2 5 2 3 6" xfId="2333" xr:uid="{00000000-0005-0000-0000-000075040000}"/>
    <cellStyle name="Normal 2 5 2 3 6 2" xfId="7460" xr:uid="{1B6EE378-8B9C-47A7-8630-A6509BBE6949}"/>
    <cellStyle name="Normal 2 5 2 3 6 2 2" xfId="17840" xr:uid="{301CDB61-47D3-4DAF-9842-7871A055B12C}"/>
    <cellStyle name="Normal 2 5 2 3 6 3" xfId="10293" xr:uid="{01A84E7F-9D18-4484-A545-BCD477F02EDF}"/>
    <cellStyle name="Normal 2 5 2 3 6 3 2" xfId="20673" xr:uid="{6B9433DB-F847-48D5-9CA9-CD8CC6E91926}"/>
    <cellStyle name="Normal 2 5 2 3 6 4" xfId="23234" xr:uid="{5616085E-D1E4-475B-A134-244E040A0C3D}"/>
    <cellStyle name="Normal 2 5 2 3 6 5" xfId="15007" xr:uid="{2D52D98F-3300-4312-9DD2-A94489204E4A}"/>
    <cellStyle name="Normal 2 5 2 3 7" xfId="3848" xr:uid="{A0F0B495-44E9-4D87-8427-3065703ED31C}"/>
    <cellStyle name="Normal 2 5 2 3 7 2" xfId="8681" xr:uid="{5D0464CC-7BC2-46E4-9041-1B0CCFD048BC}"/>
    <cellStyle name="Normal 2 5 2 3 7 2 2" xfId="19061" xr:uid="{361A3BFB-7FB5-4E28-8E2A-327D80847DC1}"/>
    <cellStyle name="Normal 2 5 2 3 7 3" xfId="11514" xr:uid="{A0D666EA-7758-4A4D-B4CB-2775BEE55150}"/>
    <cellStyle name="Normal 2 5 2 3 7 3 2" xfId="21894" xr:uid="{B56248C6-390B-4CE6-98BE-BB02274D79ED}"/>
    <cellStyle name="Normal 2 5 2 3 7 4" xfId="16228" xr:uid="{014D6D88-15A7-412F-A1C0-B935C19E723F}"/>
    <cellStyle name="Normal 2 5 2 3 8" xfId="5143" xr:uid="{C637A8BE-D4E8-4CE6-9D9E-F7288871D17B}"/>
    <cellStyle name="Normal 2 5 2 3 8 2" xfId="14440" xr:uid="{1D8CC06A-14D7-4DFC-A85B-FB987D7EE3D5}"/>
    <cellStyle name="Normal 2 5 2 3 9" xfId="6893" xr:uid="{07C53E2F-55E7-4BCB-8812-7540EAE03A26}"/>
    <cellStyle name="Normal 2 5 2 3 9 2" xfId="17273" xr:uid="{38593FD1-BB1E-45AE-9E3B-057816A29D8E}"/>
    <cellStyle name="Normal 2 5 2 4" xfId="793" xr:uid="{00000000-0005-0000-0000-0000C5040000}"/>
    <cellStyle name="Normal 2 5 2 4 2" xfId="3220" xr:uid="{00000000-0005-0000-0000-00007C040000}"/>
    <cellStyle name="Normal 2 5 2 4 2 2" xfId="6278" xr:uid="{EEE2FE17-6B4C-4262-AD6A-9E5C22B87798}"/>
    <cellStyle name="Normal 2 5 2 4 2 2 2" xfId="27248" xr:uid="{07931A6B-F462-4D91-A266-D5022F75A9A7}"/>
    <cellStyle name="Normal 2 5 2 4 2 2 3" xfId="15847" xr:uid="{924739E1-A68B-41D2-A43F-1E9BB4A11579}"/>
    <cellStyle name="Normal 2 5 2 4 2 3" xfId="8300" xr:uid="{EB08D9D3-BE2B-4CEF-A0C6-C5955D24C885}"/>
    <cellStyle name="Normal 2 5 2 4 2 3 2" xfId="18680" xr:uid="{7719174E-AC06-4249-9BD7-55832E3EEC96}"/>
    <cellStyle name="Normal 2 5 2 4 2 4" xfId="11133" xr:uid="{EA91745C-2588-4CA4-82DF-04F4FFA8A36F}"/>
    <cellStyle name="Normal 2 5 2 4 2 4 2" xfId="21513" xr:uid="{78D5C279-A6F1-47C0-8CD0-C11C1DCE2BBF}"/>
    <cellStyle name="Normal 2 5 2 4 2 5" xfId="23369" xr:uid="{B1BAF2F6-6D8A-49A9-8A3A-39B752EAD3B7}"/>
    <cellStyle name="Normal 2 5 2 4 2 6" xfId="13763" xr:uid="{B34DFB72-EFBC-4647-BE4D-D840EECFE28B}"/>
    <cellStyle name="Normal 2 5 2 4 3" xfId="2739" xr:uid="{00000000-0005-0000-0000-00007D040000}"/>
    <cellStyle name="Normal 2 5 2 4 3 2" xfId="5957" xr:uid="{53D474A8-250B-4A0F-8833-5E811D83AD08}"/>
    <cellStyle name="Normal 2 5 2 4 3 2 2" xfId="26913" xr:uid="{4340A015-65D2-4715-B542-0AC3E1D1E874}"/>
    <cellStyle name="Normal 2 5 2 4 3 2 3" xfId="15410" xr:uid="{276446FA-B627-4DF3-976C-DD125ACCEF3A}"/>
    <cellStyle name="Normal 2 5 2 4 3 3" xfId="7863" xr:uid="{6BE22A1D-E582-4B42-AE90-314B96AA8A12}"/>
    <cellStyle name="Normal 2 5 2 4 3 3 2" xfId="18243" xr:uid="{3A9A18D3-B09B-4626-B506-04C2417F3A37}"/>
    <cellStyle name="Normal 2 5 2 4 3 4" xfId="10696" xr:uid="{7A96F4B5-A1CB-4D78-A0F0-587B367F80E0}"/>
    <cellStyle name="Normal 2 5 2 4 3 4 2" xfId="21076" xr:uid="{A4DCC127-A254-4CAB-A7B5-E42B9749139B}"/>
    <cellStyle name="Normal 2 5 2 4 3 5" xfId="23632" xr:uid="{3A0FDDF7-4CE5-4B2A-9275-84693E3FB79F}"/>
    <cellStyle name="Normal 2 5 2 4 3 6" xfId="13177" xr:uid="{4E10FE9B-F5DC-4BAC-804A-1B5E1352899A}"/>
    <cellStyle name="Normal 2 5 2 4 4" xfId="4167" xr:uid="{7D1ECE65-F0EB-4D6B-9500-CD08F41C9471}"/>
    <cellStyle name="Normal 2 5 2 4 4 2" xfId="8939" xr:uid="{2191E214-9052-48F1-9E96-A5E7810872BE}"/>
    <cellStyle name="Normal 2 5 2 4 4 2 2" xfId="19319" xr:uid="{F696EB39-AB37-4F5B-A1AE-CA4687B12113}"/>
    <cellStyle name="Normal 2 5 2 4 4 3" xfId="11772" xr:uid="{23EE8783-8212-4F57-8ECA-907796240104}"/>
    <cellStyle name="Normal 2 5 2 4 4 3 2" xfId="22152" xr:uid="{44BC714E-3EDF-4140-9297-8A37DBC943B9}"/>
    <cellStyle name="Normal 2 5 2 4 4 4" xfId="24947" xr:uid="{62D22C87-835B-403A-BC26-3CE93B532349}"/>
    <cellStyle name="Normal 2 5 2 4 4 5" xfId="16486" xr:uid="{E25BE7C9-BBB6-4D0A-B4EA-AB9EE862FB7D}"/>
    <cellStyle name="Normal 2 5 2 4 5" xfId="5144" xr:uid="{3C165FBA-6E04-463F-B297-973456C4E0A4}"/>
    <cellStyle name="Normal 2 5 2 4 5 2" xfId="14441" xr:uid="{4A1F2327-41D2-4272-8C23-A4BBA842D591}"/>
    <cellStyle name="Normal 2 5 2 4 6" xfId="6894" xr:uid="{32EC5D67-A489-4F87-BD0D-F04465B790FF}"/>
    <cellStyle name="Normal 2 5 2 4 6 2" xfId="17274" xr:uid="{79068C78-A9CE-4467-B711-613DF7980DC2}"/>
    <cellStyle name="Normal 2 5 2 4 7" xfId="9727" xr:uid="{05D479F6-8F2C-4987-B2C3-DA60C8369E04}"/>
    <cellStyle name="Normal 2 5 2 4 7 2" xfId="20107" xr:uid="{A8ECB67A-08CF-4B7A-A91A-162C5E733165}"/>
    <cellStyle name="Normal 2 5 2 4 8" xfId="24388" xr:uid="{F7A1A015-43C1-4E8B-A582-B9A54135F709}"/>
    <cellStyle name="Normal 2 5 2 4 9" xfId="12725" xr:uid="{3ED7CF03-90FB-4FFF-BC10-D1A1704AED85}"/>
    <cellStyle name="Normal 2 5 2 5" xfId="3221" xr:uid="{00000000-0005-0000-0000-00007E040000}"/>
    <cellStyle name="Normal 2 5 2 5 2" xfId="4481" xr:uid="{2CAEE3DB-359D-4F75-9894-D842204D562F}"/>
    <cellStyle name="Normal 2 5 2 5 2 2" xfId="9253" xr:uid="{07B8D04F-B436-468D-9D97-42EB2CDFEF8F}"/>
    <cellStyle name="Normal 2 5 2 5 2 2 2" xfId="29240" xr:uid="{AF5E4DEC-AED1-4352-9943-A57F31C0AA81}"/>
    <cellStyle name="Normal 2 5 2 5 2 2 3" xfId="19633" xr:uid="{4670DBA2-7760-4C78-9338-A289E30EBC5D}"/>
    <cellStyle name="Normal 2 5 2 5 2 3" xfId="12086" xr:uid="{787B96BF-C9E5-4EEA-9822-B7E04675F556}"/>
    <cellStyle name="Normal 2 5 2 5 2 3 2" xfId="22466" xr:uid="{D2107782-31B3-4BE5-B217-4EA741ED8E28}"/>
    <cellStyle name="Normal 2 5 2 5 2 4" xfId="25395" xr:uid="{F5C46202-F9BB-4824-8BE1-70E7454FDCDF}"/>
    <cellStyle name="Normal 2 5 2 5 2 5" xfId="16800" xr:uid="{89E11442-5DB0-4A0D-A1CA-DA7D312BC72D}"/>
    <cellStyle name="Normal 2 5 2 5 3" xfId="6279" xr:uid="{C22E0A54-0B0C-4FE3-A4DA-E7022E5BAE84}"/>
    <cellStyle name="Normal 2 5 2 5 3 2" xfId="26020" xr:uid="{83A952E5-3095-48EF-9E3B-9223594174E6}"/>
    <cellStyle name="Normal 2 5 2 5 3 3" xfId="15848" xr:uid="{9C3CFDC7-32E2-4113-A882-B18D0017921F}"/>
    <cellStyle name="Normal 2 5 2 5 4" xfId="8301" xr:uid="{2B5EC5B1-C9A6-49E7-BD0B-28F511F0FFFB}"/>
    <cellStyle name="Normal 2 5 2 5 4 2" xfId="18681" xr:uid="{65C2A20F-DFD8-4188-8956-A9FE2E941A8F}"/>
    <cellStyle name="Normal 2 5 2 5 5" xfId="11134" xr:uid="{AAEA1FD6-DC9D-4654-A0BA-EABC1796A96C}"/>
    <cellStyle name="Normal 2 5 2 5 5 2" xfId="21514" xr:uid="{7628DB45-4251-4BB8-AD09-352D02079EE8}"/>
    <cellStyle name="Normal 2 5 2 5 6" xfId="24711" xr:uid="{6F1D76E4-752F-4FFD-A731-1018C2BBD8E2}"/>
    <cellStyle name="Normal 2 5 2 5 7" xfId="13764" xr:uid="{653BB0C4-0C1C-4302-847F-B5E6308AF81B}"/>
    <cellStyle name="Normal 2 5 2 6" xfId="2908" xr:uid="{00000000-0005-0000-0000-00007F040000}"/>
    <cellStyle name="Normal 2 5 2 6 2" xfId="6094" xr:uid="{EF4B9E71-D2F2-4C8B-972D-177687E96515}"/>
    <cellStyle name="Normal 2 5 2 6 2 2" xfId="28195" xr:uid="{6A69E23C-421A-42A8-8575-D382A19C7F04}"/>
    <cellStyle name="Normal 2 5 2 6 2 3" xfId="15572" xr:uid="{859D1AE7-FB27-4187-B74D-CA98BB8D3202}"/>
    <cellStyle name="Normal 2 5 2 6 3" xfId="8025" xr:uid="{7579173E-DC72-4874-A64B-3673CCDE9864}"/>
    <cellStyle name="Normal 2 5 2 6 3 2" xfId="18405" xr:uid="{A2396188-FDDA-4696-B50E-EB2B6277FC67}"/>
    <cellStyle name="Normal 2 5 2 6 4" xfId="10858" xr:uid="{7B742B51-E818-4C84-9D60-F461B34C1576}"/>
    <cellStyle name="Normal 2 5 2 6 4 2" xfId="21238" xr:uid="{D4838F46-E9C8-47DA-AFE6-6C25E5582D21}"/>
    <cellStyle name="Normal 2 5 2 6 5" xfId="22698" xr:uid="{35487D1D-41C9-45EC-8536-378C0F4EEFB4}"/>
    <cellStyle name="Normal 2 5 2 6 6" xfId="13423" xr:uid="{91921D68-67D7-4B68-94FD-1F4FA3148177}"/>
    <cellStyle name="Normal 2 5 2 7" xfId="2494" xr:uid="{00000000-0005-0000-0000-000080040000}"/>
    <cellStyle name="Normal 2 5 2 7 2" xfId="5777" xr:uid="{99C2BA53-1365-4EB4-AB06-F7F7498A9696}"/>
    <cellStyle name="Normal 2 5 2 7 2 2" xfId="26061" xr:uid="{3C304D84-09DF-4795-9F57-2880C2D1D8FA}"/>
    <cellStyle name="Normal 2 5 2 7 2 3" xfId="15166" xr:uid="{919C06B2-919F-49E0-A5F5-3D16976D0918}"/>
    <cellStyle name="Normal 2 5 2 7 3" xfId="7619" xr:uid="{EE146622-CF2C-47FA-B51E-37A16AAF08E8}"/>
    <cellStyle name="Normal 2 5 2 7 3 2" xfId="17999" xr:uid="{4750487A-B7D3-4B35-8742-0AB55BA36BFA}"/>
    <cellStyle name="Normal 2 5 2 7 4" xfId="10452" xr:uid="{666CCBBF-6F67-4FD1-8753-3BBEBC1E9EC4}"/>
    <cellStyle name="Normal 2 5 2 7 4 2" xfId="20832" xr:uid="{DC00A23E-136E-459B-B5FD-DB187E2FE1F8}"/>
    <cellStyle name="Normal 2 5 2 7 5" xfId="25035" xr:uid="{A0702F01-6B20-415F-98D1-8AB87128CE06}"/>
    <cellStyle name="Normal 2 5 2 7 6" xfId="12882" xr:uid="{43C74731-0EAF-437F-B70C-459112110876}"/>
    <cellStyle name="Normal 2 5 2 8" xfId="2188" xr:uid="{00000000-0005-0000-0000-000069040000}"/>
    <cellStyle name="Normal 2 5 2 8 2" xfId="7315" xr:uid="{76F9C6E1-98BB-4CD5-9663-E35BB481387B}"/>
    <cellStyle name="Normal 2 5 2 8 2 2" xfId="17695" xr:uid="{78F6CB6F-EF45-4BA8-8861-8C2770619ABB}"/>
    <cellStyle name="Normal 2 5 2 8 3" xfId="10148" xr:uid="{66AB0743-5217-4D1A-ACDB-6DB31C0DC1FE}"/>
    <cellStyle name="Normal 2 5 2 8 3 2" xfId="20528" xr:uid="{03EE2923-0E90-4239-BE48-7DB4A2874218}"/>
    <cellStyle name="Normal 2 5 2 8 4" xfId="22639" xr:uid="{1929FE0D-2A66-4D62-AD03-D14638CF9BC1}"/>
    <cellStyle name="Normal 2 5 2 8 5" xfId="14862" xr:uid="{AF8078E8-36A5-4D2A-9238-FE17E1C01874}"/>
    <cellStyle name="Normal 2 5 2 9" xfId="3943" xr:uid="{08C0ECA0-D38B-41F7-AAD3-FF6FD8BC8E27}"/>
    <cellStyle name="Normal 2 5 2 9 2" xfId="8775" xr:uid="{F443E9E3-BF33-46DC-8E48-C86F6F9F61B2}"/>
    <cellStyle name="Normal 2 5 2 9 2 2" xfId="19155" xr:uid="{DA98C03B-4C78-4F2B-9725-F2F70D48E311}"/>
    <cellStyle name="Normal 2 5 2 9 3" xfId="11608" xr:uid="{E395D239-6ADD-4534-9D49-6EEA98B8A25F}"/>
    <cellStyle name="Normal 2 5 2 9 3 2" xfId="21988" xr:uid="{B165DF3C-AB91-4A18-A236-17AE971F1CB4}"/>
    <cellStyle name="Normal 2 5 2 9 4" xfId="16322" xr:uid="{4815F7E9-B950-4B34-90DA-2E75FE8DB948}"/>
    <cellStyle name="Normal 2 5 3" xfId="794" xr:uid="{00000000-0005-0000-0000-0000C6040000}"/>
    <cellStyle name="Normal 2 5 3 10" xfId="5145" xr:uid="{B901A708-D7E7-411F-A167-479150D6CF2A}"/>
    <cellStyle name="Normal 2 5 3 10 2" xfId="14442" xr:uid="{0105A7C3-D629-467C-B6CF-C7BABA0C9123}"/>
    <cellStyle name="Normal 2 5 3 11" xfId="6895" xr:uid="{5BE858C3-0F6A-4DB6-AD8F-B07F86E6E3FD}"/>
    <cellStyle name="Normal 2 5 3 11 2" xfId="17275" xr:uid="{313C113C-5C9F-40CE-A47E-8390E2C182D4}"/>
    <cellStyle name="Normal 2 5 3 12" xfId="9728" xr:uid="{D01B6235-68CA-4951-94F9-623B5B813D32}"/>
    <cellStyle name="Normal 2 5 3 12 2" xfId="20108" xr:uid="{74E602F9-776A-4F97-ADAF-01E963B1E38E}"/>
    <cellStyle name="Normal 2 5 3 13" xfId="23118" xr:uid="{34070B2D-BA9C-4441-AD3D-F887D0876F3A}"/>
    <cellStyle name="Normal 2 5 3 14" xfId="12454" xr:uid="{31EE617D-D551-439D-A1A3-02848639B573}"/>
    <cellStyle name="Normal 2 5 3 2" xfId="795" xr:uid="{00000000-0005-0000-0000-0000C7040000}"/>
    <cellStyle name="Normal 2 5 3 2 10" xfId="9729" xr:uid="{A17B91C3-1F56-4A4D-AF3E-AC7567B499B9}"/>
    <cellStyle name="Normal 2 5 3 2 10 2" xfId="20109" xr:uid="{8D32B545-DD11-49E7-9C36-403AB34BACC2}"/>
    <cellStyle name="Normal 2 5 3 2 11" xfId="23347" xr:uid="{03FECB21-470C-4A29-B147-7F0CAAF93F1C}"/>
    <cellStyle name="Normal 2 5 3 2 12" xfId="12568" xr:uid="{0CC7BC41-9A3A-413B-BA31-66A3CBC60725}"/>
    <cellStyle name="Normal 2 5 3 2 2" xfId="796" xr:uid="{00000000-0005-0000-0000-0000C8040000}"/>
    <cellStyle name="Normal 2 5 3 2 2 2" xfId="3223" xr:uid="{00000000-0005-0000-0000-000084040000}"/>
    <cellStyle name="Normal 2 5 3 2 2 2 2" xfId="6281" xr:uid="{AE06F968-3F82-490F-AD4C-E515EAC7C341}"/>
    <cellStyle name="Normal 2 5 3 2 2 2 2 2" xfId="26766" xr:uid="{963993A2-0774-4C0A-B203-58A1F09FDA20}"/>
    <cellStyle name="Normal 2 5 3 2 2 2 2 3" xfId="26117" xr:uid="{382095A3-94FE-451A-9763-D22227E7BA23}"/>
    <cellStyle name="Normal 2 5 3 2 2 2 2 4" xfId="15850" xr:uid="{F29EC348-A204-49F9-9C0B-8A7935371C81}"/>
    <cellStyle name="Normal 2 5 3 2 2 2 3" xfId="8303" xr:uid="{E305045C-647C-4253-B434-20A78C68A955}"/>
    <cellStyle name="Normal 2 5 3 2 2 2 3 2" xfId="28886" xr:uid="{20061D78-E085-449C-9839-E4A15376BA84}"/>
    <cellStyle name="Normal 2 5 3 2 2 2 3 3" xfId="18683" xr:uid="{F0D2C55F-846C-4A52-A4AD-F035A82C4E1C}"/>
    <cellStyle name="Normal 2 5 3 2 2 2 4" xfId="11136" xr:uid="{E4CB2C56-B398-45F3-93A2-52F64E8B4FCD}"/>
    <cellStyle name="Normal 2 5 3 2 2 2 4 2" xfId="21516" xr:uid="{2DAB53EB-DE63-46E2-B876-ED521E9991D1}"/>
    <cellStyle name="Normal 2 5 3 2 2 2 5" xfId="25073" xr:uid="{FCDC08AB-856B-4995-8B0C-50A17A951D0B}"/>
    <cellStyle name="Normal 2 5 3 2 2 2 6" xfId="13766" xr:uid="{E4C19338-8437-4B6F-85D2-7915BF2A8C43}"/>
    <cellStyle name="Normal 2 5 3 2 2 3" xfId="4308" xr:uid="{33CF12BE-4E15-4766-966E-D53F693A0B27}"/>
    <cellStyle name="Normal 2 5 3 2 2 3 2" xfId="9080" xr:uid="{C23A6B08-EE5B-4BE4-95C9-3351C454EDAE}"/>
    <cellStyle name="Normal 2 5 3 2 2 3 2 2" xfId="29123" xr:uid="{3A7666C7-A758-457F-8359-865586FD1FF3}"/>
    <cellStyle name="Normal 2 5 3 2 2 3 2 3" xfId="19460" xr:uid="{2BD31331-0623-4781-940B-7F530BD394EB}"/>
    <cellStyle name="Normal 2 5 3 2 2 3 3" xfId="11913" xr:uid="{8E817C7C-DF18-4E16-90F9-1F79D4240CD2}"/>
    <cellStyle name="Normal 2 5 3 2 2 3 3 2" xfId="22293" xr:uid="{A644BADA-4A7E-4705-BCE0-EA0AB7E48073}"/>
    <cellStyle name="Normal 2 5 3 2 2 3 4" xfId="24973" xr:uid="{F0163A7A-099C-4C94-A83D-65AF42BF9F57}"/>
    <cellStyle name="Normal 2 5 3 2 2 3 5" xfId="16627" xr:uid="{49A5CFFB-A459-42F3-B5BE-D78081F8FE19}"/>
    <cellStyle name="Normal 2 5 3 2 2 4" xfId="5147" xr:uid="{7CAF6CA8-B2D7-4ECB-85F2-7B29C7DE4354}"/>
    <cellStyle name="Normal 2 5 3 2 2 4 2" xfId="26945" xr:uid="{98549FEC-8556-468E-8063-23A0CEDA2D5A}"/>
    <cellStyle name="Normal 2 5 3 2 2 4 3" xfId="14444" xr:uid="{D57A7FE4-0A42-4484-9FAF-9EB466F5E4AC}"/>
    <cellStyle name="Normal 2 5 3 2 2 5" xfId="6897" xr:uid="{61B74B72-EE99-4F1C-807F-27989FC8E96E}"/>
    <cellStyle name="Normal 2 5 3 2 2 5 2" xfId="17277" xr:uid="{E73A2E4F-DE00-443A-8D3B-7B4D3860D75A}"/>
    <cellStyle name="Normal 2 5 3 2 2 6" xfId="9730" xr:uid="{9768CB4E-2714-4103-8E6E-910ACBC0179F}"/>
    <cellStyle name="Normal 2 5 3 2 2 6 2" xfId="20110" xr:uid="{A5754DFA-E505-4F9F-90A1-15537FC8F736}"/>
    <cellStyle name="Normal 2 5 3 2 2 7" xfId="23823" xr:uid="{1173EBCD-5665-49E6-AD5C-B2304B17161D}"/>
    <cellStyle name="Normal 2 5 3 2 2 8" xfId="13182" xr:uid="{80A92B38-ED87-4C56-BADD-16D35D522DD5}"/>
    <cellStyle name="Normal 2 5 3 2 3" xfId="3224" xr:uid="{00000000-0005-0000-0000-000085040000}"/>
    <cellStyle name="Normal 2 5 3 2 3 2" xfId="4482" xr:uid="{F84F9602-F0AE-4DC7-951D-91646602D2D6}"/>
    <cellStyle name="Normal 2 5 3 2 3 2 2" xfId="9254" xr:uid="{1FC5633E-CCE7-43C7-B1F4-4E2766DB1D61}"/>
    <cellStyle name="Normal 2 5 3 2 3 2 2 2" xfId="29241" xr:uid="{75E8350C-2217-4421-B096-6919CE67F2BD}"/>
    <cellStyle name="Normal 2 5 3 2 3 2 2 3" xfId="19634" xr:uid="{91447355-DCF7-4612-82E6-E8E17892F62D}"/>
    <cellStyle name="Normal 2 5 3 2 3 2 3" xfId="12087" xr:uid="{2C0ECAF3-4B2A-42C9-A3FF-16A3C46C8632}"/>
    <cellStyle name="Normal 2 5 3 2 3 2 3 2" xfId="22467" xr:uid="{F6199A07-8DCE-4968-A554-A033795ABB04}"/>
    <cellStyle name="Normal 2 5 3 2 3 2 4" xfId="22823" xr:uid="{CC24F134-ED75-48E1-BAB9-646D79CDE47F}"/>
    <cellStyle name="Normal 2 5 3 2 3 2 5" xfId="16801" xr:uid="{0EA075A4-7FF1-4EA2-9CF8-6CD4F1B6190C}"/>
    <cellStyle name="Normal 2 5 3 2 3 3" xfId="6282" xr:uid="{88C70F18-104D-4686-AE35-9A30C0FC5F3D}"/>
    <cellStyle name="Normal 2 5 3 2 3 3 2" xfId="28643" xr:uid="{F7A23F4E-268A-44DC-B3F7-D0F11D7E5095}"/>
    <cellStyle name="Normal 2 5 3 2 3 3 3" xfId="15851" xr:uid="{3F0CE3FA-F544-4381-B5C8-629B153FCFB3}"/>
    <cellStyle name="Normal 2 5 3 2 3 4" xfId="8304" xr:uid="{4AB34DBE-B719-405E-B495-A072AFC84F6D}"/>
    <cellStyle name="Normal 2 5 3 2 3 4 2" xfId="18684" xr:uid="{B90C945C-9FE6-4044-9571-4E2F08A49A16}"/>
    <cellStyle name="Normal 2 5 3 2 3 5" xfId="11137" xr:uid="{6F74A375-9431-4E90-97C0-BF826892E75E}"/>
    <cellStyle name="Normal 2 5 3 2 3 5 2" xfId="21517" xr:uid="{D3ADF032-A154-427E-AA45-97FB78A2C7A7}"/>
    <cellStyle name="Normal 2 5 3 2 3 6" xfId="24288" xr:uid="{C41AD594-8344-40FC-9BAB-4F9F300DC813}"/>
    <cellStyle name="Normal 2 5 3 2 3 7" xfId="13767" xr:uid="{361459F8-1D19-4B25-A48A-253C871852DA}"/>
    <cellStyle name="Normal 2 5 3 2 4" xfId="3222" xr:uid="{00000000-0005-0000-0000-000086040000}"/>
    <cellStyle name="Normal 2 5 3 2 4 2" xfId="6280" xr:uid="{BECEE6F2-A32E-4134-BA46-9763589BE9F2}"/>
    <cellStyle name="Normal 2 5 3 2 4 2 2" xfId="28707" xr:uid="{308930B8-2630-49A9-8636-EFF6988358E2}"/>
    <cellStyle name="Normal 2 5 3 2 4 2 3" xfId="15849" xr:uid="{0291A228-6AF3-4CBE-ACFB-E6F988A6A73A}"/>
    <cellStyle name="Normal 2 5 3 2 4 3" xfId="8302" xr:uid="{D80F0271-FBD8-4581-B581-CCC4DEAB2087}"/>
    <cellStyle name="Normal 2 5 3 2 4 3 2" xfId="18682" xr:uid="{9A2F5522-6710-48DA-93DF-AB57C204EE03}"/>
    <cellStyle name="Normal 2 5 3 2 4 4" xfId="11135" xr:uid="{66F5DD36-C143-4AFD-849D-8A1F27B73A18}"/>
    <cellStyle name="Normal 2 5 3 2 4 4 2" xfId="21515" xr:uid="{11A4F742-1E4F-443A-B812-6848ECD0CE9D}"/>
    <cellStyle name="Normal 2 5 3 2 4 5" xfId="24536" xr:uid="{26D90045-E0DA-4C17-A2DE-D05875D7DD77}"/>
    <cellStyle name="Normal 2 5 3 2 4 6" xfId="13765" xr:uid="{98C3BC26-DF6F-4124-B423-9B4CF26C537F}"/>
    <cellStyle name="Normal 2 5 3 2 5" xfId="2528" xr:uid="{00000000-0005-0000-0000-000087040000}"/>
    <cellStyle name="Normal 2 5 3 2 5 2" xfId="5804" xr:uid="{55D655E9-1F84-43FE-9320-62BF5B1C22F6}"/>
    <cellStyle name="Normal 2 5 3 2 5 2 2" xfId="26176" xr:uid="{50A77953-1BD7-4337-84BF-5813ED2F0752}"/>
    <cellStyle name="Normal 2 5 3 2 5 2 3" xfId="15200" xr:uid="{D22DC361-ACE5-49EE-B767-6EDC2400BE2C}"/>
    <cellStyle name="Normal 2 5 3 2 5 3" xfId="7653" xr:uid="{816ADA4C-2F33-426F-A37D-37AC2E6755CF}"/>
    <cellStyle name="Normal 2 5 3 2 5 3 2" xfId="18033" xr:uid="{D4504AA2-E25B-4DDE-BF21-0B20F0EB7EC1}"/>
    <cellStyle name="Normal 2 5 3 2 5 4" xfId="10486" xr:uid="{67D4F33F-8D42-447C-8A88-E27F61469A3C}"/>
    <cellStyle name="Normal 2 5 3 2 5 4 2" xfId="20866" xr:uid="{D91E4D89-AFFC-4684-9FD4-E8CA9AE82100}"/>
    <cellStyle name="Normal 2 5 3 2 5 5" xfId="23161" xr:uid="{E913EA84-6AD1-41E2-A6F2-988DCA44C904}"/>
    <cellStyle name="Normal 2 5 3 2 5 6" xfId="12916" xr:uid="{EBEFE572-9B04-49F8-9FA4-0183C7B8D7B7}"/>
    <cellStyle name="Normal 2 5 3 2 6" xfId="2334" xr:uid="{00000000-0005-0000-0000-000082040000}"/>
    <cellStyle name="Normal 2 5 3 2 6 2" xfId="7461" xr:uid="{8B280B00-8611-4835-8C2E-276957C20C28}"/>
    <cellStyle name="Normal 2 5 3 2 6 2 2" xfId="17841" xr:uid="{BF30448F-133B-415C-8778-53B63BAE02CB}"/>
    <cellStyle name="Normal 2 5 3 2 6 3" xfId="10294" xr:uid="{1992D4DC-B5AC-442B-A473-26CECB6553B9}"/>
    <cellStyle name="Normal 2 5 3 2 6 3 2" xfId="20674" xr:uid="{E0B28474-8A8E-4DD0-8EB0-A817622FB2F0}"/>
    <cellStyle name="Normal 2 5 3 2 6 4" xfId="25588" xr:uid="{68796DDE-58EE-4733-89EA-044952437EFA}"/>
    <cellStyle name="Normal 2 5 3 2 6 5" xfId="15008" xr:uid="{E209A7A4-6938-4DFD-A8BB-6B2ADF3713F4}"/>
    <cellStyle name="Normal 2 5 3 2 7" xfId="3849" xr:uid="{68EF5F68-1856-41ED-95F2-A0A18534450F}"/>
    <cellStyle name="Normal 2 5 3 2 7 2" xfId="8682" xr:uid="{6468FD96-C1EC-4926-9F24-4FB5A8D3D5E1}"/>
    <cellStyle name="Normal 2 5 3 2 7 2 2" xfId="19062" xr:uid="{E77C4959-A932-418D-B36C-E48F813800E6}"/>
    <cellStyle name="Normal 2 5 3 2 7 3" xfId="11515" xr:uid="{DB5AA5FF-FE6A-4E50-A827-E675B7C4F86F}"/>
    <cellStyle name="Normal 2 5 3 2 7 3 2" xfId="21895" xr:uid="{790401EC-BDE4-4FF2-ADB2-C7F7D34CF1E5}"/>
    <cellStyle name="Normal 2 5 3 2 7 4" xfId="16229" xr:uid="{B5229A24-93F2-4693-851B-06CC506A0C55}"/>
    <cellStyle name="Normal 2 5 3 2 8" xfId="5146" xr:uid="{71DFB732-21F4-419B-9955-A0214C926B6F}"/>
    <cellStyle name="Normal 2 5 3 2 8 2" xfId="14443" xr:uid="{8F70C548-A3C3-44C7-81EA-CBE29DAAE6C3}"/>
    <cellStyle name="Normal 2 5 3 2 9" xfId="6896" xr:uid="{A26A1334-8781-4C7F-832A-3113608D2B6B}"/>
    <cellStyle name="Normal 2 5 3 2 9 2" xfId="17276" xr:uid="{2F1103A3-D415-4772-9783-7DF3E96E5209}"/>
    <cellStyle name="Normal 2 5 3 3" xfId="797" xr:uid="{00000000-0005-0000-0000-0000C9040000}"/>
    <cellStyle name="Normal 2 5 3 3 10" xfId="23043" xr:uid="{031C11DD-FCFB-47AB-BA52-672EED5BF159}"/>
    <cellStyle name="Normal 2 5 3 3 11" xfId="12726" xr:uid="{959C6AC3-1A67-4C63-924F-C3073593B867}"/>
    <cellStyle name="Normal 2 5 3 3 2" xfId="2743" xr:uid="{00000000-0005-0000-0000-000089040000}"/>
    <cellStyle name="Normal 2 5 3 3 2 2" xfId="3226" xr:uid="{00000000-0005-0000-0000-00008A040000}"/>
    <cellStyle name="Normal 2 5 3 3 2 2 2" xfId="6284" xr:uid="{25804369-44D9-459B-AAF0-86CD4FE0C9F3}"/>
    <cellStyle name="Normal 2 5 3 3 2 2 2 2" xfId="28325" xr:uid="{13FB1E69-19B8-4F39-9B11-E56FDBFFE513}"/>
    <cellStyle name="Normal 2 5 3 3 2 2 2 3" xfId="15853" xr:uid="{CC4942FC-D8CD-4C14-A7DC-2C9F5FF6D062}"/>
    <cellStyle name="Normal 2 5 3 3 2 2 3" xfId="8306" xr:uid="{E1C95000-BFF6-4817-896D-FF8602CB33AA}"/>
    <cellStyle name="Normal 2 5 3 3 2 2 3 2" xfId="18686" xr:uid="{328EACC2-91C4-43B4-B8B1-A5B08CCE66FD}"/>
    <cellStyle name="Normal 2 5 3 3 2 2 4" xfId="11139" xr:uid="{C200ADDC-0253-4A5C-9380-03155673285D}"/>
    <cellStyle name="Normal 2 5 3 3 2 2 4 2" xfId="21519" xr:uid="{132883E7-FD5A-400D-A783-82E777FBEF89}"/>
    <cellStyle name="Normal 2 5 3 3 2 2 5" xfId="22931" xr:uid="{FD21EA28-58D8-4640-BCD8-436C2B747B36}"/>
    <cellStyle name="Normal 2 5 3 3 2 2 6" xfId="13769" xr:uid="{17D29EFB-3707-404C-85EF-176B86D713D6}"/>
    <cellStyle name="Normal 2 5 3 3 2 3" xfId="4309" xr:uid="{1107B74B-FE16-45DD-897B-F3FED8FBA035}"/>
    <cellStyle name="Normal 2 5 3 3 2 3 2" xfId="9081" xr:uid="{9A2F5A9A-DBFE-43CB-B7F4-1B81C1AC1F57}"/>
    <cellStyle name="Normal 2 5 3 3 2 3 2 2" xfId="29124" xr:uid="{C18B8F15-42E5-4CD1-B362-08EB4981DFEC}"/>
    <cellStyle name="Normal 2 5 3 3 2 3 2 3" xfId="19461" xr:uid="{9DA8E725-F94A-4428-B5C6-AF45C02AA7BE}"/>
    <cellStyle name="Normal 2 5 3 3 2 3 3" xfId="11914" xr:uid="{543B574E-E8BD-4E81-97A3-8F4AB0D957C5}"/>
    <cellStyle name="Normal 2 5 3 3 2 3 3 2" xfId="22294" xr:uid="{63B6EB05-9EB6-4DDA-92D3-E5C84ABB373C}"/>
    <cellStyle name="Normal 2 5 3 3 2 3 4" xfId="23577" xr:uid="{B183ABB5-AEAC-4324-B67A-883A055856E7}"/>
    <cellStyle name="Normal 2 5 3 3 2 3 5" xfId="16628" xr:uid="{AFF0AFBE-A036-4A2F-B7EC-418A4D0FA1E1}"/>
    <cellStyle name="Normal 2 5 3 3 2 4" xfId="5961" xr:uid="{7ABC2878-0CFB-4341-823C-590E345E96EA}"/>
    <cellStyle name="Normal 2 5 3 3 2 4 2" xfId="28131" xr:uid="{143786A4-9DA3-443C-89EF-AD66CA6AEBA1}"/>
    <cellStyle name="Normal 2 5 3 3 2 4 3" xfId="15414" xr:uid="{355A02C9-1378-4F95-9738-7D3BF406B401}"/>
    <cellStyle name="Normal 2 5 3 3 2 5" xfId="7867" xr:uid="{035FE164-C485-4BB7-9E30-1ED086CED099}"/>
    <cellStyle name="Normal 2 5 3 3 2 5 2" xfId="18247" xr:uid="{CEF946DA-5181-44CA-A469-BDDE98BFD9CD}"/>
    <cellStyle name="Normal 2 5 3 3 2 6" xfId="10700" xr:uid="{4DF713A1-28E6-4743-8E80-6C8DE2DFE72B}"/>
    <cellStyle name="Normal 2 5 3 3 2 6 2" xfId="21080" xr:uid="{57BA23C6-7D59-4F2B-9E49-34433176D4A4}"/>
    <cellStyle name="Normal 2 5 3 3 2 7" xfId="25224" xr:uid="{99AA99E4-312F-4C28-B193-CBEADDBB85D0}"/>
    <cellStyle name="Normal 2 5 3 3 2 8" xfId="13183" xr:uid="{3EA2A6FB-FCFB-4DCB-AA36-A0B7FFC6C9D6}"/>
    <cellStyle name="Normal 2 5 3 3 3" xfId="3227" xr:uid="{00000000-0005-0000-0000-00008B040000}"/>
    <cellStyle name="Normal 2 5 3 3 3 2" xfId="4483" xr:uid="{951FAC34-D5FB-48AC-B36C-45BCE8EFE642}"/>
    <cellStyle name="Normal 2 5 3 3 3 2 2" xfId="9255" xr:uid="{545DCAC0-08C9-4B07-BBF3-506B166FD2F6}"/>
    <cellStyle name="Normal 2 5 3 3 3 2 2 2" xfId="29242" xr:uid="{EF85B97C-056C-4973-A746-58F159A92BF8}"/>
    <cellStyle name="Normal 2 5 3 3 3 2 2 3" xfId="19635" xr:uid="{4B0A08D7-8B3A-4832-B9C7-BA2320660323}"/>
    <cellStyle name="Normal 2 5 3 3 3 2 3" xfId="12088" xr:uid="{408152FC-D79D-445C-8162-5DA9B3B886FA}"/>
    <cellStyle name="Normal 2 5 3 3 3 2 3 2" xfId="22468" xr:uid="{88B369D0-AC3C-442D-A3E2-DF14A0BE12CB}"/>
    <cellStyle name="Normal 2 5 3 3 3 2 4" xfId="25589" xr:uid="{7B11F276-EFB1-4CE5-AAAF-C81351D04808}"/>
    <cellStyle name="Normal 2 5 3 3 3 2 5" xfId="16802" xr:uid="{ED702B6E-C0C9-4D8B-9646-FCD99BC5123F}"/>
    <cellStyle name="Normal 2 5 3 3 3 3" xfId="6285" xr:uid="{49E23FAE-86D7-4637-91B5-D4535F3EEE3C}"/>
    <cellStyle name="Normal 2 5 3 3 3 3 2" xfId="25887" xr:uid="{985224D8-D2DF-4B30-BBC4-0C734A65E8E8}"/>
    <cellStyle name="Normal 2 5 3 3 3 3 3" xfId="15854" xr:uid="{86784FBA-6E6F-4752-B168-C9D11180137E}"/>
    <cellStyle name="Normal 2 5 3 3 3 4" xfId="8307" xr:uid="{A33E524C-83A4-40D8-82B9-596C924968C8}"/>
    <cellStyle name="Normal 2 5 3 3 3 4 2" xfId="18687" xr:uid="{6CD46AB8-ED21-465B-BC4C-415C8155090A}"/>
    <cellStyle name="Normal 2 5 3 3 3 5" xfId="11140" xr:uid="{864771EB-E8B7-4442-AE35-32F1E104751C}"/>
    <cellStyle name="Normal 2 5 3 3 3 5 2" xfId="21520" xr:uid="{790328D7-A0B3-499C-A593-89CAAC845012}"/>
    <cellStyle name="Normal 2 5 3 3 3 6" xfId="23127" xr:uid="{1C7FF4AA-F112-4817-AFA7-337311AE8D92}"/>
    <cellStyle name="Normal 2 5 3 3 3 7" xfId="13770" xr:uid="{6D3BB943-701D-4A19-A4C9-AC850DE15A54}"/>
    <cellStyle name="Normal 2 5 3 3 4" xfId="3225" xr:uid="{00000000-0005-0000-0000-00008C040000}"/>
    <cellStyle name="Normal 2 5 3 3 4 2" xfId="6283" xr:uid="{0C3BD62F-F8AC-44D4-B5FF-7BFACC6D07D5}"/>
    <cellStyle name="Normal 2 5 3 3 4 2 2" xfId="26473" xr:uid="{8CD69CCA-B0FD-4E9A-8CEB-542155F751F2}"/>
    <cellStyle name="Normal 2 5 3 3 4 2 3" xfId="15852" xr:uid="{F2D39404-8D23-4B87-A925-2E52341FF785}"/>
    <cellStyle name="Normal 2 5 3 3 4 3" xfId="8305" xr:uid="{9527BE1E-DE74-4998-8553-7E5E26C1EFA2}"/>
    <cellStyle name="Normal 2 5 3 3 4 3 2" xfId="18685" xr:uid="{8647DFEC-5795-4E25-89C9-3F75FA989953}"/>
    <cellStyle name="Normal 2 5 3 3 4 4" xfId="11138" xr:uid="{BF522B7D-4624-4E56-92C8-332BB22C2467}"/>
    <cellStyle name="Normal 2 5 3 3 4 4 2" xfId="21518" xr:uid="{AD49A652-9991-4344-BEAB-0B78CFBD538D}"/>
    <cellStyle name="Normal 2 5 3 3 4 5" xfId="25368" xr:uid="{1A593429-A8C9-479E-AE78-CA9217A38F3D}"/>
    <cellStyle name="Normal 2 5 3 3 4 6" xfId="13768" xr:uid="{AC368816-52E5-4934-81B9-98172E0CCDC2}"/>
    <cellStyle name="Normal 2 5 3 3 5" xfId="2631" xr:uid="{00000000-0005-0000-0000-00008D040000}"/>
    <cellStyle name="Normal 2 5 3 3 5 2" xfId="5893" xr:uid="{E2E090D2-3735-478B-9685-CCDCF79CED39}"/>
    <cellStyle name="Normal 2 5 3 3 5 2 2" xfId="27103" xr:uid="{333B7E22-A868-4CDD-A946-650B7FE6FE6C}"/>
    <cellStyle name="Normal 2 5 3 3 5 2 3" xfId="15303" xr:uid="{3BD07DCA-A157-45A3-9D9D-4CE33245103F}"/>
    <cellStyle name="Normal 2 5 3 3 5 3" xfId="7756" xr:uid="{44037371-D29E-4521-A158-ED7938454E68}"/>
    <cellStyle name="Normal 2 5 3 3 5 3 2" xfId="18136" xr:uid="{7B599C7F-7535-42B4-89BD-95E9A2D3F07C}"/>
    <cellStyle name="Normal 2 5 3 3 5 4" xfId="10589" xr:uid="{E91E3381-5744-4EBC-9023-F0BB8787BB8D}"/>
    <cellStyle name="Normal 2 5 3 3 5 4 2" xfId="20969" xr:uid="{7903732C-1E4A-4DC7-B982-0AEDE4E5D11B}"/>
    <cellStyle name="Normal 2 5 3 3 5 5" xfId="23998" xr:uid="{4039D8F0-F054-40B7-A0E4-A4EEF489507E}"/>
    <cellStyle name="Normal 2 5 3 3 5 6" xfId="13019" xr:uid="{319D4F10-0955-4B1D-89ED-2AA232155015}"/>
    <cellStyle name="Normal 2 5 3 3 6" xfId="4168" xr:uid="{35C1B1DB-A382-4B39-99E3-95C074285C85}"/>
    <cellStyle name="Normal 2 5 3 3 6 2" xfId="8940" xr:uid="{197E43BB-D3CA-4368-8652-4F2402FD33CF}"/>
    <cellStyle name="Normal 2 5 3 3 6 2 2" xfId="19320" xr:uid="{C20EE58D-61B1-4AC0-9ECC-59C8ABA034D1}"/>
    <cellStyle name="Normal 2 5 3 3 6 3" xfId="11773" xr:uid="{6912843E-C807-46F5-A8E0-BFBD90824D89}"/>
    <cellStyle name="Normal 2 5 3 3 6 3 2" xfId="22153" xr:uid="{F9645213-A636-4326-A20E-01F43408CF55}"/>
    <cellStyle name="Normal 2 5 3 3 6 4" xfId="23253" xr:uid="{BFC4F051-9596-4F76-8BB4-0E786E3321A9}"/>
    <cellStyle name="Normal 2 5 3 3 6 5" xfId="16487" xr:uid="{FC561C2F-9FA6-44E0-9C95-BE24AEDE5EFF}"/>
    <cellStyle name="Normal 2 5 3 3 7" xfId="5148" xr:uid="{4D4DAB8C-6541-4D40-B66B-25E93FFC5312}"/>
    <cellStyle name="Normal 2 5 3 3 7 2" xfId="14445" xr:uid="{247654F7-094F-4AFD-A419-E1CB39ADDB4F}"/>
    <cellStyle name="Normal 2 5 3 3 8" xfId="6898" xr:uid="{59698C3A-0669-4F1E-A984-FF5FCC3E5BB2}"/>
    <cellStyle name="Normal 2 5 3 3 8 2" xfId="17278" xr:uid="{764DED76-B7F8-4062-9FCB-E9395AA4FBDE}"/>
    <cellStyle name="Normal 2 5 3 3 9" xfId="9731" xr:uid="{DDC34514-64B4-4F84-98A4-2EFE22B6C6E5}"/>
    <cellStyle name="Normal 2 5 3 3 9 2" xfId="20111" xr:uid="{F025BD27-34F3-48F0-B228-4A8C03A77A11}"/>
    <cellStyle name="Normal 2 5 3 4" xfId="798" xr:uid="{00000000-0005-0000-0000-0000CA040000}"/>
    <cellStyle name="Normal 2 5 3 4 2" xfId="3228" xr:uid="{00000000-0005-0000-0000-00008F040000}"/>
    <cellStyle name="Normal 2 5 3 4 2 2" xfId="6286" xr:uid="{939D3226-FF87-4B90-8B78-7DCCABB05372}"/>
    <cellStyle name="Normal 2 5 3 4 2 2 2" xfId="28351" xr:uid="{BDDB8FB3-B852-4AC3-909E-8381C8EE5F07}"/>
    <cellStyle name="Normal 2 5 3 4 2 2 3" xfId="15855" xr:uid="{67F8E193-0006-4149-A486-5372E80E5353}"/>
    <cellStyle name="Normal 2 5 3 4 2 3" xfId="8308" xr:uid="{97661A0C-02BE-4843-B20A-0599541327DA}"/>
    <cellStyle name="Normal 2 5 3 4 2 3 2" xfId="18688" xr:uid="{E3B21853-34F4-4D63-B8A5-6F26848BF5E6}"/>
    <cellStyle name="Normal 2 5 3 4 2 4" xfId="11141" xr:uid="{20CEBD95-A24D-4833-AA7C-61ABA764AF01}"/>
    <cellStyle name="Normal 2 5 3 4 2 4 2" xfId="21521" xr:uid="{EE6BB99F-8026-4268-A515-EB4C8CF86425}"/>
    <cellStyle name="Normal 2 5 3 4 2 5" xfId="22748" xr:uid="{21AC6561-6D20-4301-9BD5-28C92FA245FB}"/>
    <cellStyle name="Normal 2 5 3 4 2 6" xfId="13771" xr:uid="{09592D99-3FF8-4948-8C83-7C4357ADCF7D}"/>
    <cellStyle name="Normal 2 5 3 4 3" xfId="4307" xr:uid="{8785D825-AD3B-422C-B285-0ED6DFADF3AA}"/>
    <cellStyle name="Normal 2 5 3 4 3 2" xfId="9079" xr:uid="{1AEF477D-B7CC-4B72-839F-C3FEFE9A4BAD}"/>
    <cellStyle name="Normal 2 5 3 4 3 2 2" xfId="29122" xr:uid="{7D56A3C7-B510-4AF6-A7C9-2AFE343805E0}"/>
    <cellStyle name="Normal 2 5 3 4 3 2 3" xfId="19459" xr:uid="{68CC6781-067F-410D-9D7C-53706A48857F}"/>
    <cellStyle name="Normal 2 5 3 4 3 3" xfId="11912" xr:uid="{48D8519C-8B33-4196-A3C8-2457043A9426}"/>
    <cellStyle name="Normal 2 5 3 4 3 3 2" xfId="22292" xr:uid="{BEFA8E93-EC49-4FFB-B041-79172E4D6AF5}"/>
    <cellStyle name="Normal 2 5 3 4 3 4" xfId="23298" xr:uid="{36DA8047-9FFD-408A-BD6B-41D321FDAFDA}"/>
    <cellStyle name="Normal 2 5 3 4 3 5" xfId="16626" xr:uid="{2B3C2E63-D44C-493B-B335-CDDA83344D56}"/>
    <cellStyle name="Normal 2 5 3 4 4" xfId="5149" xr:uid="{1EBB81B8-9642-443C-94EC-CAA1770A8AEE}"/>
    <cellStyle name="Normal 2 5 3 4 4 2" xfId="27532" xr:uid="{DCB1CF7B-C50A-41FA-BA0E-FF1F7397F6F1}"/>
    <cellStyle name="Normal 2 5 3 4 4 3" xfId="14446" xr:uid="{6BD61CC2-EDD3-4400-959C-EFD03CC473F5}"/>
    <cellStyle name="Normal 2 5 3 4 5" xfId="6899" xr:uid="{119BD438-A9F8-4395-8923-C1F3953BFF58}"/>
    <cellStyle name="Normal 2 5 3 4 5 2" xfId="17279" xr:uid="{17D9B5A9-2EA1-48FA-8482-A29367EFE490}"/>
    <cellStyle name="Normal 2 5 3 4 6" xfId="9732" xr:uid="{A2428498-4586-460F-8F4A-BCF95294D36C}"/>
    <cellStyle name="Normal 2 5 3 4 6 2" xfId="20112" xr:uid="{3B2726D7-2DEB-4F18-9DB3-4E9F9D6183D9}"/>
    <cellStyle name="Normal 2 5 3 4 7" xfId="22889" xr:uid="{75F175D2-DA8D-44A4-B513-2FF835520016}"/>
    <cellStyle name="Normal 2 5 3 4 8" xfId="13181" xr:uid="{9C962EB9-99D8-44F6-AF18-7961AAE03E43}"/>
    <cellStyle name="Normal 2 5 3 5" xfId="3229" xr:uid="{00000000-0005-0000-0000-000090040000}"/>
    <cellStyle name="Normal 2 5 3 5 2" xfId="4484" xr:uid="{0BEB3A3D-C3D5-4EF2-8C83-3DFDED1B22B5}"/>
    <cellStyle name="Normal 2 5 3 5 2 2" xfId="9256" xr:uid="{2334310F-F348-438D-9405-FA364CD2B800}"/>
    <cellStyle name="Normal 2 5 3 5 2 2 2" xfId="29243" xr:uid="{6449A4A3-0FAB-4007-B0A2-B93EB0EB0140}"/>
    <cellStyle name="Normal 2 5 3 5 2 2 3" xfId="19636" xr:uid="{81B52144-2BFB-48B6-8A11-7CE4262E25DB}"/>
    <cellStyle name="Normal 2 5 3 5 2 3" xfId="12089" xr:uid="{A11F0EBF-9EB0-432B-A975-C574975B3A88}"/>
    <cellStyle name="Normal 2 5 3 5 2 3 2" xfId="22469" xr:uid="{791D0D36-F9CD-407E-8DCB-DB6164200372}"/>
    <cellStyle name="Normal 2 5 3 5 2 4" xfId="25074" xr:uid="{4A45569A-ABAA-4AA9-86E4-7D83925BB77D}"/>
    <cellStyle name="Normal 2 5 3 5 2 5" xfId="16803" xr:uid="{159A6CA8-3B65-4566-BDE1-8560AA86B86A}"/>
    <cellStyle name="Normal 2 5 3 5 3" xfId="6287" xr:uid="{1E0D802E-7B4A-4613-998F-F3E8DC8B81D2}"/>
    <cellStyle name="Normal 2 5 3 5 3 2" xfId="26825" xr:uid="{2E287158-7645-4617-8F5E-3637269961B0}"/>
    <cellStyle name="Normal 2 5 3 5 3 3" xfId="15856" xr:uid="{97635189-8BE7-436A-9583-42A16340DD0C}"/>
    <cellStyle name="Normal 2 5 3 5 4" xfId="8309" xr:uid="{A6997152-AC19-4A7E-A648-37891E593E8D}"/>
    <cellStyle name="Normal 2 5 3 5 4 2" xfId="18689" xr:uid="{30137378-1DE8-4737-B755-36460CF52729}"/>
    <cellStyle name="Normal 2 5 3 5 5" xfId="11142" xr:uid="{5A8FDB6A-5572-465A-8380-F41460F1A1DD}"/>
    <cellStyle name="Normal 2 5 3 5 5 2" xfId="21522" xr:uid="{70535393-DBC4-4BFC-9C91-EB6899198642}"/>
    <cellStyle name="Normal 2 5 3 5 6" xfId="23839" xr:uid="{49743946-3652-472F-9C52-EEEE5544C403}"/>
    <cellStyle name="Normal 2 5 3 5 7" xfId="13772" xr:uid="{D2F7F6C9-BFCC-4D3B-8892-9645E9B61F3C}"/>
    <cellStyle name="Normal 2 5 3 6" xfId="2909" xr:uid="{00000000-0005-0000-0000-000091040000}"/>
    <cellStyle name="Normal 2 5 3 6 2" xfId="6095" xr:uid="{B73878D2-5259-4990-81CF-080BA4EF1E5D}"/>
    <cellStyle name="Normal 2 5 3 6 2 2" xfId="28698" xr:uid="{EEF64A54-E212-4C60-BD41-D668E418A9DB}"/>
    <cellStyle name="Normal 2 5 3 6 2 3" xfId="15573" xr:uid="{0CB61A38-7EF3-43D6-948B-ECC541C781F9}"/>
    <cellStyle name="Normal 2 5 3 6 3" xfId="8026" xr:uid="{CE48BB44-792E-4F21-902E-4BB97AEF7655}"/>
    <cellStyle name="Normal 2 5 3 6 3 2" xfId="18406" xr:uid="{B62B2F41-6AB8-4DD0-AA31-E28A19E9F9D8}"/>
    <cellStyle name="Normal 2 5 3 6 4" xfId="10859" xr:uid="{C24DB934-6084-4D07-9EF6-4CE5B68AFF5C}"/>
    <cellStyle name="Normal 2 5 3 6 4 2" xfId="21239" xr:uid="{D38D8EEE-5F99-45F1-B30F-54336C143397}"/>
    <cellStyle name="Normal 2 5 3 6 5" xfId="25235" xr:uid="{A43D021D-1A55-47BA-A9F1-5348C5A3DDE9}"/>
    <cellStyle name="Normal 2 5 3 6 6" xfId="13424" xr:uid="{C1A7CE82-9259-47E3-BDAE-73A09C85EBF4}"/>
    <cellStyle name="Normal 2 5 3 7" xfId="2468" xr:uid="{00000000-0005-0000-0000-000092040000}"/>
    <cellStyle name="Normal 2 5 3 7 2" xfId="5758" xr:uid="{B168AF0A-31FE-458F-BE87-E8C90E776266}"/>
    <cellStyle name="Normal 2 5 3 7 2 2" xfId="28481" xr:uid="{F70FBECB-9D83-407D-84C4-17ADF63D7726}"/>
    <cellStyle name="Normal 2 5 3 7 2 3" xfId="15140" xr:uid="{6FE660AB-0937-442F-801C-F3C087699BEE}"/>
    <cellStyle name="Normal 2 5 3 7 3" xfId="7593" xr:uid="{58A42B35-60C8-41F2-AB70-65F4EF71C1DB}"/>
    <cellStyle name="Normal 2 5 3 7 3 2" xfId="17973" xr:uid="{DE52DCE9-40C2-452D-8456-5FF6AE9695A2}"/>
    <cellStyle name="Normal 2 5 3 7 4" xfId="10426" xr:uid="{910D1454-1412-4868-8BB6-9C605C88F5FF}"/>
    <cellStyle name="Normal 2 5 3 7 4 2" xfId="20806" xr:uid="{432812E6-7CDF-4C1E-BE4E-1CA4F7330669}"/>
    <cellStyle name="Normal 2 5 3 7 5" xfId="24120" xr:uid="{5C2766B1-ADA5-410F-A742-1CD7F4FC1B84}"/>
    <cellStyle name="Normal 2 5 3 7 6" xfId="12856" xr:uid="{7BA044FC-A76D-402C-8E1A-800974FD98C4}"/>
    <cellStyle name="Normal 2 5 3 8" xfId="2222" xr:uid="{00000000-0005-0000-0000-000081040000}"/>
    <cellStyle name="Normal 2 5 3 8 2" xfId="7349" xr:uid="{D2E4E38C-8D19-4275-8CE0-B7119B823696}"/>
    <cellStyle name="Normal 2 5 3 8 2 2" xfId="17729" xr:uid="{70C14F63-2795-48D7-A7DB-4101B9D794A7}"/>
    <cellStyle name="Normal 2 5 3 8 3" xfId="10182" xr:uid="{2F070E58-C7D0-4A47-8D76-D4BA544C705D}"/>
    <cellStyle name="Normal 2 5 3 8 3 2" xfId="20562" xr:uid="{AD63F703-5A02-4C99-8AFF-7D536F35CDF4}"/>
    <cellStyle name="Normal 2 5 3 8 4" xfId="24187" xr:uid="{0FB55210-A2F4-4E4D-A13B-45A04BF0A794}"/>
    <cellStyle name="Normal 2 5 3 8 5" xfId="14896" xr:uid="{C54113B0-249C-46BC-B11D-F443BD6799E6}"/>
    <cellStyle name="Normal 2 5 3 9" xfId="3944" xr:uid="{C0CC3FD7-CAC4-47BD-B3E9-E4DC609FB2A0}"/>
    <cellStyle name="Normal 2 5 3 9 2" xfId="8776" xr:uid="{0FA45915-D319-4183-BC2E-0054D365287E}"/>
    <cellStyle name="Normal 2 5 3 9 2 2" xfId="19156" xr:uid="{40D9AE69-1328-49C7-B694-85C243E1431D}"/>
    <cellStyle name="Normal 2 5 3 9 3" xfId="11609" xr:uid="{92587BA5-D326-4636-B8B0-18FE1AF758F5}"/>
    <cellStyle name="Normal 2 5 3 9 3 2" xfId="21989" xr:uid="{28E55DE2-C0C0-4102-854E-8884C587AD00}"/>
    <cellStyle name="Normal 2 5 3 9 4" xfId="16323" xr:uid="{93415755-5E1E-453E-9415-6BDBF66ECB00}"/>
    <cellStyle name="Normal 2 5 4" xfId="799" xr:uid="{00000000-0005-0000-0000-0000CB040000}"/>
    <cellStyle name="Normal 2 5 4 10" xfId="6900" xr:uid="{CB047E49-D53E-46AE-A873-27ABC9EECBD9}"/>
    <cellStyle name="Normal 2 5 4 10 2" xfId="17280" xr:uid="{B519EA17-B023-4DF0-876F-5671CF66B8AC}"/>
    <cellStyle name="Normal 2 5 4 11" xfId="9733" xr:uid="{9BB6EF12-CDE5-4744-8831-F0761B12D963}"/>
    <cellStyle name="Normal 2 5 4 11 2" xfId="20113" xr:uid="{170C48B2-6AEB-488F-BA8F-E698B6827046}"/>
    <cellStyle name="Normal 2 5 4 12" xfId="24914" xr:uid="{5B9F2A8E-0104-4D27-A837-7C63A45FF2A2}"/>
    <cellStyle name="Normal 2 5 4 13" xfId="12437" xr:uid="{F32A1A22-7BBF-4368-843F-7792A7197D73}"/>
    <cellStyle name="Normal 2 5 4 2" xfId="800" xr:uid="{00000000-0005-0000-0000-0000CC040000}"/>
    <cellStyle name="Normal 2 5 4 2 10" xfId="9734" xr:uid="{EB95C9A1-1894-4AD2-A17A-AC8E7ADD68F2}"/>
    <cellStyle name="Normal 2 5 4 2 10 2" xfId="20114" xr:uid="{2A98D9B5-85DE-413A-BB07-64EB77C01AF5}"/>
    <cellStyle name="Normal 2 5 4 2 11" xfId="23463" xr:uid="{27BC0A7A-B2F6-4886-A2DF-E73BCA1ECB62}"/>
    <cellStyle name="Normal 2 5 4 2 12" xfId="12569" xr:uid="{1CBDEFBE-2FCD-4FCB-A936-03F1F88C37C1}"/>
    <cellStyle name="Normal 2 5 4 2 2" xfId="801" xr:uid="{00000000-0005-0000-0000-0000CD040000}"/>
    <cellStyle name="Normal 2 5 4 2 2 2" xfId="3231" xr:uid="{00000000-0005-0000-0000-000096040000}"/>
    <cellStyle name="Normal 2 5 4 2 2 2 2" xfId="6289" xr:uid="{8892750F-7025-4C9C-96FB-CD8CFED5DCC5}"/>
    <cellStyle name="Normal 2 5 4 2 2 2 2 2" xfId="25962" xr:uid="{94FE1B15-B6FD-4918-B240-16B296DF0B2E}"/>
    <cellStyle name="Normal 2 5 4 2 2 2 2 3" xfId="26644" xr:uid="{7860B85E-A5C5-4E53-A052-92B8E69EEA39}"/>
    <cellStyle name="Normal 2 5 4 2 2 2 2 4" xfId="15858" xr:uid="{4E977405-66D9-42F9-A3FE-75344B532578}"/>
    <cellStyle name="Normal 2 5 4 2 2 2 3" xfId="8311" xr:uid="{FF599439-A5F8-4927-9DEE-E1B4DD50819A}"/>
    <cellStyle name="Normal 2 5 4 2 2 2 3 2" xfId="28887" xr:uid="{AA552203-6951-4942-B5F2-AC43969F3824}"/>
    <cellStyle name="Normal 2 5 4 2 2 2 3 3" xfId="18691" xr:uid="{06BB6B0A-50C3-4A17-B81D-AF2B71346F71}"/>
    <cellStyle name="Normal 2 5 4 2 2 2 4" xfId="11144" xr:uid="{65CD692F-6D05-4FC2-A4EB-56577F60FDE2}"/>
    <cellStyle name="Normal 2 5 4 2 2 2 4 2" xfId="21524" xr:uid="{6C0FFF33-281F-48A1-BC00-C6A7D8863B2C}"/>
    <cellStyle name="Normal 2 5 4 2 2 2 5" xfId="24945" xr:uid="{F48912EC-9A15-480E-92DD-56E3E099D83C}"/>
    <cellStyle name="Normal 2 5 4 2 2 2 6" xfId="13774" xr:uid="{3D655155-08D8-4600-B855-F8E49E61D9CD}"/>
    <cellStyle name="Normal 2 5 4 2 2 3" xfId="4310" xr:uid="{7FBF59B4-F836-44E7-BC8A-67A9782E935E}"/>
    <cellStyle name="Normal 2 5 4 2 2 3 2" xfId="9082" xr:uid="{6B304CD8-61FF-4486-AB86-0AA2692CB6CA}"/>
    <cellStyle name="Normal 2 5 4 2 2 3 2 2" xfId="29125" xr:uid="{8ADA81D0-515D-4FB2-B6C9-B393393B47A9}"/>
    <cellStyle name="Normal 2 5 4 2 2 3 2 3" xfId="19462" xr:uid="{B7804AE3-567D-4EC7-B458-518B57E6F949}"/>
    <cellStyle name="Normal 2 5 4 2 2 3 3" xfId="11915" xr:uid="{3CB8E62F-7E18-47BB-ACB0-0813D775BCC8}"/>
    <cellStyle name="Normal 2 5 4 2 2 3 3 2" xfId="22295" xr:uid="{54CFFEC8-9A5F-41D0-B3D3-81D04AAFAC3A}"/>
    <cellStyle name="Normal 2 5 4 2 2 3 4" xfId="23385" xr:uid="{DDC27A66-FC4B-4B00-AD6B-5CC898FB1855}"/>
    <cellStyle name="Normal 2 5 4 2 2 3 5" xfId="16629" xr:uid="{5CF0219C-D170-41C4-B12D-DE085AAAB22B}"/>
    <cellStyle name="Normal 2 5 4 2 2 4" xfId="5152" xr:uid="{0778C214-8051-49D9-A6EC-36AB2F8093BD}"/>
    <cellStyle name="Normal 2 5 4 2 2 4 2" xfId="28584" xr:uid="{7F0573E1-36D3-46C8-A8FD-9C4773A8E12C}"/>
    <cellStyle name="Normal 2 5 4 2 2 4 3" xfId="14449" xr:uid="{0CCCFEA0-645C-4913-A729-F698F8D2CE21}"/>
    <cellStyle name="Normal 2 5 4 2 2 5" xfId="6902" xr:uid="{48F2EDB2-782A-4B9C-BBD5-2644FB43DB10}"/>
    <cellStyle name="Normal 2 5 4 2 2 5 2" xfId="17282" xr:uid="{40A490A8-A648-4202-820A-452251C7EA31}"/>
    <cellStyle name="Normal 2 5 4 2 2 6" xfId="9735" xr:uid="{62E04ED5-DBA4-49DE-BE42-8EC1B0449D0A}"/>
    <cellStyle name="Normal 2 5 4 2 2 6 2" xfId="20115" xr:uid="{3CC93754-9412-4E1B-BF1C-75BB4310CF7D}"/>
    <cellStyle name="Normal 2 5 4 2 2 7" xfId="25552" xr:uid="{379DBCBE-3014-4986-A692-82ABB0DF1F03}"/>
    <cellStyle name="Normal 2 5 4 2 2 8" xfId="13185" xr:uid="{F21C79F2-99B4-471A-8405-E298CB8D5B4B}"/>
    <cellStyle name="Normal 2 5 4 2 3" xfId="3232" xr:uid="{00000000-0005-0000-0000-000097040000}"/>
    <cellStyle name="Normal 2 5 4 2 3 2" xfId="4485" xr:uid="{5DC40255-4AB9-41D9-AA22-7F46584C7977}"/>
    <cellStyle name="Normal 2 5 4 2 3 2 2" xfId="9257" xr:uid="{A6CD52E1-8F01-4B11-8E41-3640A9E23CA8}"/>
    <cellStyle name="Normal 2 5 4 2 3 2 2 2" xfId="29244" xr:uid="{E5527572-4523-48F2-8335-40563C2D2BD9}"/>
    <cellStyle name="Normal 2 5 4 2 3 2 2 3" xfId="19637" xr:uid="{3D618317-D045-49C1-B479-ECBF6F101EA3}"/>
    <cellStyle name="Normal 2 5 4 2 3 2 3" xfId="12090" xr:uid="{8623B10A-97D4-44F2-AB73-D17D6B7CA6D2}"/>
    <cellStyle name="Normal 2 5 4 2 3 2 3 2" xfId="22470" xr:uid="{E2BD33F1-B295-44CF-AC3B-B63D13292E28}"/>
    <cellStyle name="Normal 2 5 4 2 3 2 4" xfId="23219" xr:uid="{DEC4DE71-6A92-4A94-9895-3CE20C6033CC}"/>
    <cellStyle name="Normal 2 5 4 2 3 2 5" xfId="16804" xr:uid="{03831A9E-3093-4AD7-B572-9DA03DEBA0A9}"/>
    <cellStyle name="Normal 2 5 4 2 3 3" xfId="6290" xr:uid="{E6D74EAA-6FE7-442E-A52E-B57B18C5E209}"/>
    <cellStyle name="Normal 2 5 4 2 3 3 2" xfId="27321" xr:uid="{CF77D49A-D9CD-44D2-AA9F-B29A6E780FC6}"/>
    <cellStyle name="Normal 2 5 4 2 3 3 3" xfId="15859" xr:uid="{ABFFC3E6-8148-47F1-8C67-E614D71AE630}"/>
    <cellStyle name="Normal 2 5 4 2 3 4" xfId="8312" xr:uid="{29BCBE05-055A-4AA4-A916-C30589B88393}"/>
    <cellStyle name="Normal 2 5 4 2 3 4 2" xfId="18692" xr:uid="{3D1BD514-A17F-42EF-9782-850874232843}"/>
    <cellStyle name="Normal 2 5 4 2 3 5" xfId="11145" xr:uid="{E430120C-1198-478F-9570-5613C973472C}"/>
    <cellStyle name="Normal 2 5 4 2 3 5 2" xfId="21525" xr:uid="{EE98C3E7-679E-436B-84BB-40510BAA4D7E}"/>
    <cellStyle name="Normal 2 5 4 2 3 6" xfId="23011" xr:uid="{B630333F-32C6-44E8-B1BA-4EB5CB71210F}"/>
    <cellStyle name="Normal 2 5 4 2 3 7" xfId="13775" xr:uid="{CABF6DF4-D203-40E7-8580-375F9E0B5520}"/>
    <cellStyle name="Normal 2 5 4 2 4" xfId="3230" xr:uid="{00000000-0005-0000-0000-000098040000}"/>
    <cellStyle name="Normal 2 5 4 2 4 2" xfId="6288" xr:uid="{DB80DA47-D9AB-4FA4-8155-F6D6F7D36B71}"/>
    <cellStyle name="Normal 2 5 4 2 4 2 2" xfId="26739" xr:uid="{9107CABB-44EF-46AF-A11E-13BEE7C4AC89}"/>
    <cellStyle name="Normal 2 5 4 2 4 2 3" xfId="15857" xr:uid="{82395B0F-9FBC-4A63-BA5B-789770D2B473}"/>
    <cellStyle name="Normal 2 5 4 2 4 3" xfId="8310" xr:uid="{F16C64E1-BB72-42DE-86F4-36E661E71648}"/>
    <cellStyle name="Normal 2 5 4 2 4 3 2" xfId="18690" xr:uid="{F772F717-D7F6-4290-A6E4-0AF6BC7B9D9A}"/>
    <cellStyle name="Normal 2 5 4 2 4 4" xfId="11143" xr:uid="{4A04CFD3-6C2A-4A0B-B0CB-853EE8160755}"/>
    <cellStyle name="Normal 2 5 4 2 4 4 2" xfId="21523" xr:uid="{170C47F2-7A01-4395-9C80-6B5D4B0F0975}"/>
    <cellStyle name="Normal 2 5 4 2 4 5" xfId="22895" xr:uid="{1848D2BC-0BF3-48A3-B42C-9E19ACF9A27C}"/>
    <cellStyle name="Normal 2 5 4 2 4 6" xfId="13773" xr:uid="{DF0108D8-7A87-4479-8691-E338607AEFDA}"/>
    <cellStyle name="Normal 2 5 4 2 5" xfId="2614" xr:uid="{00000000-0005-0000-0000-000099040000}"/>
    <cellStyle name="Normal 2 5 4 2 5 2" xfId="5876" xr:uid="{C6ED515C-823D-465B-8FA8-CE37855AFDFD}"/>
    <cellStyle name="Normal 2 5 4 2 5 2 2" xfId="27069" xr:uid="{788B9FD6-1B42-42DE-B104-07F1F18FCFA8}"/>
    <cellStyle name="Normal 2 5 4 2 5 2 3" xfId="15286" xr:uid="{D877FED5-C8D1-4A35-B433-3E952F9E622C}"/>
    <cellStyle name="Normal 2 5 4 2 5 3" xfId="7739" xr:uid="{D7217A46-636B-4E62-8C1D-44E495DC81DF}"/>
    <cellStyle name="Normal 2 5 4 2 5 3 2" xfId="18119" xr:uid="{137CCD0F-8E52-4BBD-A882-F23F6AA0A4A2}"/>
    <cellStyle name="Normal 2 5 4 2 5 4" xfId="10572" xr:uid="{AC736895-F3E6-437E-899E-AD19F45FFECD}"/>
    <cellStyle name="Normal 2 5 4 2 5 4 2" xfId="20952" xr:uid="{C2AA678F-17E9-4DB7-9978-72037C745C82}"/>
    <cellStyle name="Normal 2 5 4 2 5 5" xfId="25063" xr:uid="{DED9F27F-1D36-4A74-9781-40DFB816567F}"/>
    <cellStyle name="Normal 2 5 4 2 5 6" xfId="13002" xr:uid="{76BA3568-8444-479A-ACBE-F14C4BAD7BE8}"/>
    <cellStyle name="Normal 2 5 4 2 6" xfId="2335" xr:uid="{00000000-0005-0000-0000-000094040000}"/>
    <cellStyle name="Normal 2 5 4 2 6 2" xfId="7462" xr:uid="{25409F02-F46E-4D75-88A6-DDC0D0A166E8}"/>
    <cellStyle name="Normal 2 5 4 2 6 2 2" xfId="17842" xr:uid="{0643C825-0F1C-4F25-8705-92A30E6D91AB}"/>
    <cellStyle name="Normal 2 5 4 2 6 3" xfId="10295" xr:uid="{CD562E2F-C260-4F18-BEB9-19724D5EF427}"/>
    <cellStyle name="Normal 2 5 4 2 6 3 2" xfId="20675" xr:uid="{14277278-988F-4838-B827-6AAFBE72922E}"/>
    <cellStyle name="Normal 2 5 4 2 6 4" xfId="23528" xr:uid="{62257298-F20E-40FE-A285-25EB21138115}"/>
    <cellStyle name="Normal 2 5 4 2 6 5" xfId="15009" xr:uid="{39738CDA-B811-40FE-BB3C-B0CCEF5195E5}"/>
    <cellStyle name="Normal 2 5 4 2 7" xfId="3850" xr:uid="{162D58BF-87B5-4024-9A43-A5B2C04A0161}"/>
    <cellStyle name="Normal 2 5 4 2 7 2" xfId="8683" xr:uid="{65B605F4-4609-4305-8D28-2EE553D95677}"/>
    <cellStyle name="Normal 2 5 4 2 7 2 2" xfId="19063" xr:uid="{A5D90364-D8A4-4F97-B71B-2126BE45F25C}"/>
    <cellStyle name="Normal 2 5 4 2 7 3" xfId="11516" xr:uid="{700EFDCE-B801-4804-99CD-8A45C4D03B2C}"/>
    <cellStyle name="Normal 2 5 4 2 7 3 2" xfId="21896" xr:uid="{3D215DEC-F09D-4E9E-8183-935E0541AAAE}"/>
    <cellStyle name="Normal 2 5 4 2 7 4" xfId="16230" xr:uid="{3762B984-E117-4881-8D1B-7C3DE39B9EDD}"/>
    <cellStyle name="Normal 2 5 4 2 8" xfId="5151" xr:uid="{341430D9-980A-4F5D-B039-7FC0AD728E13}"/>
    <cellStyle name="Normal 2 5 4 2 8 2" xfId="14448" xr:uid="{785D2A81-823E-486F-BA6E-029A4B9F26F2}"/>
    <cellStyle name="Normal 2 5 4 2 9" xfId="6901" xr:uid="{7DBA4338-0581-447F-8ED7-CC1DDC537A18}"/>
    <cellStyle name="Normal 2 5 4 2 9 2" xfId="17281" xr:uid="{C4C678DC-DD02-4458-A5EA-3D98E50F3F9A}"/>
    <cellStyle name="Normal 2 5 4 3" xfId="802" xr:uid="{00000000-0005-0000-0000-0000CE040000}"/>
    <cellStyle name="Normal 2 5 4 3 2" xfId="3233" xr:uid="{00000000-0005-0000-0000-00009B040000}"/>
    <cellStyle name="Normal 2 5 4 3 2 2" xfId="6291" xr:uid="{50B50866-DA33-4B3F-8008-086AF650AE48}"/>
    <cellStyle name="Normal 2 5 4 3 2 2 2" xfId="25755" xr:uid="{1C0872C6-FFD3-4987-A6E5-5ED601C8D81E}"/>
    <cellStyle name="Normal 2 5 4 3 2 2 3" xfId="26334" xr:uid="{4B84C1BB-C313-4CFC-9FA0-D99D406DB19D}"/>
    <cellStyle name="Normal 2 5 4 3 2 2 4" xfId="15860" xr:uid="{DDB198C1-AB0F-41D9-B1B6-8437B7591C65}"/>
    <cellStyle name="Normal 2 5 4 3 2 3" xfId="8313" xr:uid="{1E8B7BDA-BCFF-4187-8D93-94A7A0F3C02E}"/>
    <cellStyle name="Normal 2 5 4 3 2 3 2" xfId="28888" xr:uid="{633CD293-4B43-4169-A162-738BB7F75997}"/>
    <cellStyle name="Normal 2 5 4 3 2 3 3" xfId="18693" xr:uid="{D0EA3727-7953-4F37-975F-2E8BDC4A612A}"/>
    <cellStyle name="Normal 2 5 4 3 2 4" xfId="11146" xr:uid="{6CD7079C-C4CF-491D-8DF4-9F094A829A7A}"/>
    <cellStyle name="Normal 2 5 4 3 2 4 2" xfId="21526" xr:uid="{AD540BEF-2E78-4785-A94F-B2AEF5F157C4}"/>
    <cellStyle name="Normal 2 5 4 3 2 5" xfId="24497" xr:uid="{CDB605C4-6B54-4A38-AAF7-EF67EA92A5A8}"/>
    <cellStyle name="Normal 2 5 4 3 2 6" xfId="13776" xr:uid="{659849B3-E706-44C8-A5BB-7B76C0F6DE21}"/>
    <cellStyle name="Normal 2 5 4 3 3" xfId="2744" xr:uid="{00000000-0005-0000-0000-00009C040000}"/>
    <cellStyle name="Normal 2 5 4 3 3 2" xfId="5962" xr:uid="{479FE92E-C60D-4791-AA5D-06281A84CF93}"/>
    <cellStyle name="Normal 2 5 4 3 3 2 2" xfId="27014" xr:uid="{007A9210-C9B0-4830-B436-4DEEA162BB27}"/>
    <cellStyle name="Normal 2 5 4 3 3 2 3" xfId="15415" xr:uid="{58905F66-01AB-4E82-90BC-B3BA69878392}"/>
    <cellStyle name="Normal 2 5 4 3 3 3" xfId="7868" xr:uid="{E680DD54-98F0-451A-8320-193E0CA21586}"/>
    <cellStyle name="Normal 2 5 4 3 3 3 2" xfId="18248" xr:uid="{7B1E9CA3-28C2-4984-95A2-EA840AEA72D8}"/>
    <cellStyle name="Normal 2 5 4 3 3 4" xfId="10701" xr:uid="{772511E3-642B-4AE0-A070-393A8F866D2F}"/>
    <cellStyle name="Normal 2 5 4 3 3 4 2" xfId="21081" xr:uid="{9524AED9-478F-4837-BFD2-BB4C654ADB2C}"/>
    <cellStyle name="Normal 2 5 4 3 3 5" xfId="25123" xr:uid="{056D29C0-6E4A-449F-82BA-019D4A853108}"/>
    <cellStyle name="Normal 2 5 4 3 3 6" xfId="13184" xr:uid="{99A645E2-323D-45E7-B252-D6C9B1CE15A1}"/>
    <cellStyle name="Normal 2 5 4 3 4" xfId="4169" xr:uid="{C18E6F66-FC48-49F9-94ED-CD9928116EBF}"/>
    <cellStyle name="Normal 2 5 4 3 4 2" xfId="8941" xr:uid="{3179B175-76D2-4BCE-AC32-159A0E477C5D}"/>
    <cellStyle name="Normal 2 5 4 3 4 2 2" xfId="29034" xr:uid="{17BA5E51-32A3-4C19-BB28-A18B680D8648}"/>
    <cellStyle name="Normal 2 5 4 3 4 2 3" xfId="19321" xr:uid="{40E053A9-3D90-44F5-AC11-D6D8C5BEA08D}"/>
    <cellStyle name="Normal 2 5 4 3 4 3" xfId="11774" xr:uid="{B5616F0F-C1A1-4239-A9D4-0050D295F49E}"/>
    <cellStyle name="Normal 2 5 4 3 4 3 2" xfId="22154" xr:uid="{17C9D815-38BA-46F8-A4D9-8C27A342056E}"/>
    <cellStyle name="Normal 2 5 4 3 4 4" xfId="22775" xr:uid="{BE1605A0-33D5-4801-B0B1-0E1562485F13}"/>
    <cellStyle name="Normal 2 5 4 3 4 5" xfId="16488" xr:uid="{CC38903E-021A-4601-B2EE-565691E281E2}"/>
    <cellStyle name="Normal 2 5 4 3 5" xfId="5153" xr:uid="{C952C535-5D53-4DD0-ABCF-C3136F3BE241}"/>
    <cellStyle name="Normal 2 5 4 3 5 2" xfId="26062" xr:uid="{B4B54ED6-BB80-4607-99C0-3ADC5434626C}"/>
    <cellStyle name="Normal 2 5 4 3 5 3" xfId="14450" xr:uid="{F3560938-C0A9-4375-BD62-149F4CD9E68C}"/>
    <cellStyle name="Normal 2 5 4 3 6" xfId="6903" xr:uid="{999E3F87-A5E8-423B-BA0B-DBFB7ED339E7}"/>
    <cellStyle name="Normal 2 5 4 3 6 2" xfId="17283" xr:uid="{0D1258FF-8C1B-44EA-AC66-98F18429218A}"/>
    <cellStyle name="Normal 2 5 4 3 7" xfId="9736" xr:uid="{66E8417C-927D-43DC-B500-0F097AF38B13}"/>
    <cellStyle name="Normal 2 5 4 3 7 2" xfId="20116" xr:uid="{86413260-1DE6-41C4-B186-ADF7C2E1CD7B}"/>
    <cellStyle name="Normal 2 5 4 3 8" xfId="23504" xr:uid="{5D740C48-E90D-42E6-BCDE-0B4EA2C97E76}"/>
    <cellStyle name="Normal 2 5 4 3 9" xfId="12727" xr:uid="{4FA03352-1107-47C3-A077-A9C56727C82B}"/>
    <cellStyle name="Normal 2 5 4 4" xfId="803" xr:uid="{00000000-0005-0000-0000-0000CF040000}"/>
    <cellStyle name="Normal 2 5 4 4 2" xfId="4486" xr:uid="{D6978C43-CA09-4E04-9AE2-D0E1B87F7F35}"/>
    <cellStyle name="Normal 2 5 4 4 2 2" xfId="9258" xr:uid="{62B451D0-F95D-4505-85F8-E7252DA4D7AE}"/>
    <cellStyle name="Normal 2 5 4 4 2 2 2" xfId="29245" xr:uid="{DDF38908-85C6-44E3-94B7-62BF0D524807}"/>
    <cellStyle name="Normal 2 5 4 4 2 2 3" xfId="19638" xr:uid="{DFB0C713-B0F3-4C72-815E-F5A1BEB135E1}"/>
    <cellStyle name="Normal 2 5 4 4 2 3" xfId="12091" xr:uid="{832CE881-65AD-44F1-9428-BA88AA1B34FD}"/>
    <cellStyle name="Normal 2 5 4 4 2 3 2" xfId="22471" xr:uid="{B0F12F65-F66F-43F3-8DEC-28564B5E735F}"/>
    <cellStyle name="Normal 2 5 4 4 2 4" xfId="25256" xr:uid="{BA0120A3-6D5F-4DAF-A9FF-0F7F3816C122}"/>
    <cellStyle name="Normal 2 5 4 4 2 5" xfId="16805" xr:uid="{5C630BA1-81F8-474C-9DAE-3EEB55F3D215}"/>
    <cellStyle name="Normal 2 5 4 4 3" xfId="5154" xr:uid="{21F11453-0AEC-4C46-90D3-7FD45CBC21B2}"/>
    <cellStyle name="Normal 2 5 4 4 3 2" xfId="27382" xr:uid="{FC498850-FDAB-404A-9CB3-FC604ED9283B}"/>
    <cellStyle name="Normal 2 5 4 4 3 3" xfId="14451" xr:uid="{29479F74-D8CA-4820-9FD5-9DA190167237}"/>
    <cellStyle name="Normal 2 5 4 4 4" xfId="6904" xr:uid="{E97DD30D-E566-40B7-968C-42988E13AD67}"/>
    <cellStyle name="Normal 2 5 4 4 4 2" xfId="17284" xr:uid="{2F07B4BE-3BBD-4DD8-AFDB-7528BE40E92D}"/>
    <cellStyle name="Normal 2 5 4 4 5" xfId="9737" xr:uid="{E5FED9C7-A660-41B8-80AB-7D3A5B9CB8E1}"/>
    <cellStyle name="Normal 2 5 4 4 5 2" xfId="20117" xr:uid="{27CB0F03-6C83-46FE-84F0-3FDF60330C1F}"/>
    <cellStyle name="Normal 2 5 4 4 6" xfId="25314" xr:uid="{9D63DE6D-DEDE-48E2-B56F-918C29F19298}"/>
    <cellStyle name="Normal 2 5 4 4 7" xfId="13777" xr:uid="{F66F2F40-AACE-4F6A-A14D-072FE1923A67}"/>
    <cellStyle name="Normal 2 5 4 5" xfId="2910" xr:uid="{00000000-0005-0000-0000-00009E040000}"/>
    <cellStyle name="Normal 2 5 4 5 2" xfId="6096" xr:uid="{82F3BA4F-E207-4B9A-9910-359101949C60}"/>
    <cellStyle name="Normal 2 5 4 5 2 2" xfId="25716" xr:uid="{ED5540AF-927E-4978-A626-22773E44B889}"/>
    <cellStyle name="Normal 2 5 4 5 2 3" xfId="28151" xr:uid="{B947B300-9284-4F02-B8DE-8739518CABA9}"/>
    <cellStyle name="Normal 2 5 4 5 2 4" xfId="15574" xr:uid="{F83BDE56-1621-49B9-95C9-8E09BCA53E9A}"/>
    <cellStyle name="Normal 2 5 4 5 3" xfId="8027" xr:uid="{58964821-1480-4CFF-BC1E-DEE28ABAA3A4}"/>
    <cellStyle name="Normal 2 5 4 5 3 2" xfId="27573" xr:uid="{3FCD6158-F55C-4A99-AFE8-AC0AD8F1C5FC}"/>
    <cellStyle name="Normal 2 5 4 5 3 3" xfId="18407" xr:uid="{2B12AB97-715F-4CA4-8118-7E048D4818B9}"/>
    <cellStyle name="Normal 2 5 4 5 4" xfId="10860" xr:uid="{322344A4-6370-448D-9A19-9FFF0A0EBB87}"/>
    <cellStyle name="Normal 2 5 4 5 4 2" xfId="21240" xr:uid="{BD3D013F-FB52-4781-ACDA-6CB9E0DFDAC2}"/>
    <cellStyle name="Normal 2 5 4 5 5" xfId="25008" xr:uid="{DBB906A4-FF99-44A3-B072-54C59F3AC677}"/>
    <cellStyle name="Normal 2 5 4 5 6" xfId="13425" xr:uid="{89C3CDA7-AD13-48C2-A787-E7820AD12A83}"/>
    <cellStyle name="Normal 2 5 4 6" xfId="2451" xr:uid="{00000000-0005-0000-0000-00009F040000}"/>
    <cellStyle name="Normal 2 5 4 6 2" xfId="5743" xr:uid="{01AA28DA-82FD-467D-B845-688DE3C577C9}"/>
    <cellStyle name="Normal 2 5 4 6 2 2" xfId="26720" xr:uid="{1F1772C2-D89B-42CA-99EC-EE93D20588DC}"/>
    <cellStyle name="Normal 2 5 4 6 2 3" xfId="15123" xr:uid="{4A88CE08-1C4A-461C-B06A-DAB10521AF1D}"/>
    <cellStyle name="Normal 2 5 4 6 3" xfId="7576" xr:uid="{85BF8BDC-C508-491C-B3C6-0293DB61FF09}"/>
    <cellStyle name="Normal 2 5 4 6 3 2" xfId="17956" xr:uid="{5B1A1E34-F1F5-40B8-8182-566002DFEC83}"/>
    <cellStyle name="Normal 2 5 4 6 4" xfId="10409" xr:uid="{A231B469-232B-4AC3-9BA9-13557F9698A4}"/>
    <cellStyle name="Normal 2 5 4 6 4 2" xfId="20789" xr:uid="{581BFFB7-F2DC-42A1-9FD8-3017C7ACE419}"/>
    <cellStyle name="Normal 2 5 4 6 5" xfId="22958" xr:uid="{08418D1B-1606-4AFE-A702-B20050467076}"/>
    <cellStyle name="Normal 2 5 4 6 6" xfId="12839" xr:uid="{F02D17FD-1E6F-458B-A1C6-7D0836E4FA05}"/>
    <cellStyle name="Normal 2 5 4 7" xfId="2205" xr:uid="{00000000-0005-0000-0000-000093040000}"/>
    <cellStyle name="Normal 2 5 4 7 2" xfId="7332" xr:uid="{76FB4F97-C557-4187-A6A1-DD18FD9DC2BC}"/>
    <cellStyle name="Normal 2 5 4 7 2 2" xfId="17712" xr:uid="{5DBBF08A-9324-4334-B237-F04D6D5C5324}"/>
    <cellStyle name="Normal 2 5 4 7 3" xfId="10165" xr:uid="{6CA286A1-3D3E-4B88-A600-03E8AA933411}"/>
    <cellStyle name="Normal 2 5 4 7 3 2" xfId="20545" xr:uid="{FC2443B2-1DCD-4E48-80DF-F9D548EFC27B}"/>
    <cellStyle name="Normal 2 5 4 7 4" xfId="23565" xr:uid="{E0153EB8-F150-4EB2-9768-23A91346042C}"/>
    <cellStyle name="Normal 2 5 4 7 5" xfId="14879" xr:uid="{33E111B5-39AB-47F9-AD6C-B963E736D7C1}"/>
    <cellStyle name="Normal 2 5 4 8" xfId="3945" xr:uid="{FCE84AC3-A42E-44D6-ACFD-6746D094449F}"/>
    <cellStyle name="Normal 2 5 4 8 2" xfId="8777" xr:uid="{689D8527-76D0-44A6-A103-A5584523EA58}"/>
    <cellStyle name="Normal 2 5 4 8 2 2" xfId="19157" xr:uid="{865D3EDE-D9F8-4849-8638-DF9B7FE9C26B}"/>
    <cellStyle name="Normal 2 5 4 8 3" xfId="11610" xr:uid="{BECE0860-AF21-493B-A6D3-4385EFE92B85}"/>
    <cellStyle name="Normal 2 5 4 8 3 2" xfId="21990" xr:uid="{F5092BC2-FB1C-4116-99C2-328FF80CD80C}"/>
    <cellStyle name="Normal 2 5 4 8 4" xfId="16324" xr:uid="{FDE69E20-2578-4DAD-82A7-9D3AF28CFA02}"/>
    <cellStyle name="Normal 2 5 4 9" xfId="5150" xr:uid="{69E00AE9-3840-4742-BD70-C16F595F6463}"/>
    <cellStyle name="Normal 2 5 4 9 2" xfId="14447" xr:uid="{666B43F1-6AEA-475C-9BCA-812F21795D68}"/>
    <cellStyle name="Normal 2 5 5" xfId="804" xr:uid="{00000000-0005-0000-0000-0000D0040000}"/>
    <cellStyle name="Normal 2 5 5 10" xfId="9738" xr:uid="{25B12A57-E01A-4D69-B103-01944B1F5B60}"/>
    <cellStyle name="Normal 2 5 5 10 2" xfId="20118" xr:uid="{3D2F8A98-9310-40FF-A621-67EB1D26F989}"/>
    <cellStyle name="Normal 2 5 5 11" xfId="23690" xr:uid="{FFC1CC40-2164-4803-8DCB-63637F628ECC}"/>
    <cellStyle name="Normal 2 5 5 12" xfId="12570" xr:uid="{8D9806FB-F064-4F62-A65F-BCB332ACA626}"/>
    <cellStyle name="Normal 2 5 5 2" xfId="805" xr:uid="{00000000-0005-0000-0000-0000D1040000}"/>
    <cellStyle name="Normal 2 5 5 2 2" xfId="806" xr:uid="{00000000-0005-0000-0000-0000D2040000}"/>
    <cellStyle name="Normal 2 5 5 2 2 2" xfId="5157" xr:uid="{E4B2A9DC-582B-4F55-9A01-4E2F555AEC5F}"/>
    <cellStyle name="Normal 2 5 5 2 2 2 2" xfId="25675" xr:uid="{05F2C159-3DE3-4AE9-834D-4BEE22F5B177}"/>
    <cellStyle name="Normal 2 5 5 2 2 2 3" xfId="27075" xr:uid="{E0F32341-9C91-4C31-9C59-F218A4623226}"/>
    <cellStyle name="Normal 2 5 5 2 2 2 4" xfId="14454" xr:uid="{39357364-8AC4-4EE6-9889-F524869D438A}"/>
    <cellStyle name="Normal 2 5 5 2 2 3" xfId="6907" xr:uid="{0F15B9DC-FF63-4B34-BBEA-DB66AB1B5CA0}"/>
    <cellStyle name="Normal 2 5 5 2 2 3 2" xfId="27599" xr:uid="{BB063906-2095-4817-B9F7-5DC408AE9E4F}"/>
    <cellStyle name="Normal 2 5 5 2 2 3 3" xfId="28635" xr:uid="{2BA02F08-B258-425A-A010-B1546EEBA161}"/>
    <cellStyle name="Normal 2 5 5 2 2 3 4" xfId="17287" xr:uid="{5E8AC5CE-5089-4B39-9FAC-DFBDA6E02A98}"/>
    <cellStyle name="Normal 2 5 5 2 2 4" xfId="9740" xr:uid="{5A2F8EB4-5643-4570-9FE1-F0F031665C2A}"/>
    <cellStyle name="Normal 2 5 5 2 2 4 2" xfId="29398" xr:uid="{00692C25-6D45-4B77-A7AB-87FA4AF12D4B}"/>
    <cellStyle name="Normal 2 5 5 2 2 4 3" xfId="20120" xr:uid="{A704B41A-EB47-4AD2-BD7C-903D2864E934}"/>
    <cellStyle name="Normal 2 5 5 2 2 5" xfId="24774" xr:uid="{28DEBFA8-394C-4FF4-933C-F9077E12D851}"/>
    <cellStyle name="Normal 2 5 5 2 2 6" xfId="13778" xr:uid="{8BAC12EE-1A3B-44CF-A790-EFBF3FE73BC5}"/>
    <cellStyle name="Normal 2 5 5 2 3" xfId="2745" xr:uid="{00000000-0005-0000-0000-0000A3040000}"/>
    <cellStyle name="Normal 2 5 5 2 3 2" xfId="5963" xr:uid="{56366823-1D59-4259-945F-8F38B6326D03}"/>
    <cellStyle name="Normal 2 5 5 2 3 2 2" xfId="27949" xr:uid="{DA4AE47D-0BBD-4E15-BE53-1FB7D61FC10B}"/>
    <cellStyle name="Normal 2 5 5 2 3 2 3" xfId="15416" xr:uid="{7FEBD8A0-FE79-4BA7-A602-B1D99217517A}"/>
    <cellStyle name="Normal 2 5 5 2 3 3" xfId="7869" xr:uid="{2D3488C1-607B-4B74-A36B-4651CFF59756}"/>
    <cellStyle name="Normal 2 5 5 2 3 3 2" xfId="18249" xr:uid="{7D4E7861-73EC-46ED-95BA-5C4ADD31208D}"/>
    <cellStyle name="Normal 2 5 5 2 3 4" xfId="10702" xr:uid="{886ADC12-704C-4686-A78B-6A81205343BF}"/>
    <cellStyle name="Normal 2 5 5 2 3 4 2" xfId="21082" xr:uid="{55EFF2CD-C8E8-44C9-B4DD-BAD7B5E54D2C}"/>
    <cellStyle name="Normal 2 5 5 2 3 5" xfId="24917" xr:uid="{3AB73BA5-C584-4DFE-9B25-CF46E0D80100}"/>
    <cellStyle name="Normal 2 5 5 2 3 6" xfId="13186" xr:uid="{F9627F31-EA33-46EE-90D0-B661B3464917}"/>
    <cellStyle name="Normal 2 5 5 2 4" xfId="4170" xr:uid="{01146833-4B57-4ED5-BB9C-C716F4DA5178}"/>
    <cellStyle name="Normal 2 5 5 2 4 2" xfId="8942" xr:uid="{987E1115-D183-47A1-A5EF-D2BC195641EB}"/>
    <cellStyle name="Normal 2 5 5 2 4 2 2" xfId="29035" xr:uid="{253D3476-2FDD-4EF7-8CEB-E4E65439E1EB}"/>
    <cellStyle name="Normal 2 5 5 2 4 2 3" xfId="19322" xr:uid="{E6D2F63C-E15D-4754-81ED-31F6A6C18E83}"/>
    <cellStyle name="Normal 2 5 5 2 4 3" xfId="11775" xr:uid="{238DB489-BBA8-427C-B1ED-753DEA94FCC0}"/>
    <cellStyle name="Normal 2 5 5 2 4 3 2" xfId="22155" xr:uid="{86432B90-59F4-43FF-8900-0658A11B8AD1}"/>
    <cellStyle name="Normal 2 5 5 2 4 4" xfId="24331" xr:uid="{A134472F-4F0C-4B36-89AC-E882025ED22F}"/>
    <cellStyle name="Normal 2 5 5 2 4 5" xfId="16489" xr:uid="{BC840C62-7931-4908-B05E-8878F6D5BE02}"/>
    <cellStyle name="Normal 2 5 5 2 5" xfId="5156" xr:uid="{8D8DB419-A577-4C87-85B3-8E77FEA28754}"/>
    <cellStyle name="Normal 2 5 5 2 5 2" xfId="26220" xr:uid="{0B4E32D5-20C8-4ABE-9578-A416367360DB}"/>
    <cellStyle name="Normal 2 5 5 2 5 3" xfId="14453" xr:uid="{CB357D9E-C48B-4566-9649-283D305F8546}"/>
    <cellStyle name="Normal 2 5 5 2 6" xfId="6906" xr:uid="{FD52F4DB-C700-4971-8543-2462E176B89D}"/>
    <cellStyle name="Normal 2 5 5 2 6 2" xfId="17286" xr:uid="{CB4915F8-72F2-4AAF-BD9C-0336461E94C6}"/>
    <cellStyle name="Normal 2 5 5 2 7" xfId="9739" xr:uid="{87680FF5-81D1-4C2C-A4D7-75E52405DD48}"/>
    <cellStyle name="Normal 2 5 5 2 7 2" xfId="20119" xr:uid="{8ED05A9E-B87A-4474-B4E5-92C8203103D6}"/>
    <cellStyle name="Normal 2 5 5 2 8" xfId="23256" xr:uid="{6F526BDC-8D93-4CA2-BE0C-F2116A473742}"/>
    <cellStyle name="Normal 2 5 5 2 9" xfId="12728" xr:uid="{4393172E-B977-4BFD-9CBB-45548A785D2D}"/>
    <cellStyle name="Normal 2 5 5 3" xfId="807" xr:uid="{00000000-0005-0000-0000-0000D3040000}"/>
    <cellStyle name="Normal 2 5 5 3 2" xfId="4487" xr:uid="{191D5304-2252-407A-9F2F-C5169E3303B7}"/>
    <cellStyle name="Normal 2 5 5 3 2 2" xfId="9259" xr:uid="{3374D08B-9E7E-417E-85CE-960300A98FF7}"/>
    <cellStyle name="Normal 2 5 5 3 2 2 2" xfId="29246" xr:uid="{67EF28EC-1281-48F9-9714-DA45D7F343B0}"/>
    <cellStyle name="Normal 2 5 5 3 2 2 3" xfId="19639" xr:uid="{1AE8119A-1E32-495A-9E96-17F3F3C26B7E}"/>
    <cellStyle name="Normal 2 5 5 3 2 3" xfId="12092" xr:uid="{FD263DEC-19CA-42C9-B0CF-1372320E17FC}"/>
    <cellStyle name="Normal 2 5 5 3 2 3 2" xfId="22472" xr:uid="{A734C87D-1856-47B5-82DB-A492D3B3CA73}"/>
    <cellStyle name="Normal 2 5 5 3 2 4" xfId="25656" xr:uid="{5CC917C6-B20D-4A15-98EC-39307646EEC9}"/>
    <cellStyle name="Normal 2 5 5 3 2 5" xfId="16806" xr:uid="{EE13CA3C-0AC0-45AB-A3D7-00B192BA0EAC}"/>
    <cellStyle name="Normal 2 5 5 3 3" xfId="5158" xr:uid="{2FD359F9-0260-41C0-8B6C-193FE44FC7F7}"/>
    <cellStyle name="Normal 2 5 5 3 3 2" xfId="24143" xr:uid="{8243E976-362A-490C-ADBF-9D69A88FDAE2}"/>
    <cellStyle name="Normal 2 5 5 3 3 3" xfId="28703" xr:uid="{BB72FBDB-62A7-4935-A335-B18AB8140F0B}"/>
    <cellStyle name="Normal 2 5 5 3 3 4" xfId="14455" xr:uid="{6774E968-FF01-46F8-818E-5F6444BCD5F2}"/>
    <cellStyle name="Normal 2 5 5 3 4" xfId="6908" xr:uid="{03100050-60A7-436A-A4B1-C230ED560312}"/>
    <cellStyle name="Normal 2 5 5 3 4 2" xfId="24591" xr:uid="{72BADDE7-E342-49AD-B407-03B19458F00D}"/>
    <cellStyle name="Normal 2 5 5 3 4 3" xfId="26088" xr:uid="{21D00A71-A155-4754-B813-A137C4A7D1A9}"/>
    <cellStyle name="Normal 2 5 5 3 4 4" xfId="17288" xr:uid="{3D5887B5-0C78-4532-938D-B6883292D212}"/>
    <cellStyle name="Normal 2 5 5 3 5" xfId="9741" xr:uid="{C8D474EF-47D4-4C9B-A8F0-5822422A0989}"/>
    <cellStyle name="Normal 2 5 5 3 5 2" xfId="29399" xr:uid="{F33B7BCD-EEF5-4CFD-8501-64A2C3D7626C}"/>
    <cellStyle name="Normal 2 5 5 3 5 3" xfId="20121" xr:uid="{F5561920-D92C-46DE-805C-D1A4400C9246}"/>
    <cellStyle name="Normal 2 5 5 3 6" xfId="24113" xr:uid="{1558BF14-0991-45EB-A8A0-A54A9F7B67CF}"/>
    <cellStyle name="Normal 2 5 5 3 7" xfId="13779" xr:uid="{F77CD249-A86A-49E5-A77C-E453DCCBE8B6}"/>
    <cellStyle name="Normal 2 5 5 4" xfId="808" xr:uid="{00000000-0005-0000-0000-0000D4040000}"/>
    <cellStyle name="Normal 2 5 5 4 2" xfId="5159" xr:uid="{6D1D414A-CE50-456F-8C49-760601DA2E06}"/>
    <cellStyle name="Normal 2 5 5 4 2 2" xfId="22860" xr:uid="{3C224F4A-0DB5-40E6-86B3-5ED639DBC91A}"/>
    <cellStyle name="Normal 2 5 5 4 2 3" xfId="28647" xr:uid="{57A2BC08-CDBC-4928-A843-E101DB341CB4}"/>
    <cellStyle name="Normal 2 5 5 4 2 4" xfId="14456" xr:uid="{31AD36F2-4296-49C8-98D7-7E079A6919C8}"/>
    <cellStyle name="Normal 2 5 5 4 3" xfId="6909" xr:uid="{B7E5FDCD-8734-465C-B37F-2240D2E10103}"/>
    <cellStyle name="Normal 2 5 5 4 3 2" xfId="27491" xr:uid="{09496E9D-914A-4116-A437-9A8141488D37}"/>
    <cellStyle name="Normal 2 5 5 4 3 3" xfId="17289" xr:uid="{1C70BFF1-E58F-487A-8E99-F0B5233B39AF}"/>
    <cellStyle name="Normal 2 5 5 4 4" xfId="9742" xr:uid="{E85922E4-1D79-42A8-88AF-B706E9AE9261}"/>
    <cellStyle name="Normal 2 5 5 4 4 2" xfId="20122" xr:uid="{49AB2CEE-D5CD-4CE6-B735-18026E5AB2BD}"/>
    <cellStyle name="Normal 2 5 5 4 5" xfId="24670" xr:uid="{096666E4-7CB5-40BE-BFB0-6575E6AC2A48}"/>
    <cellStyle name="Normal 2 5 5 4 6" xfId="13426" xr:uid="{A99E2888-EADF-45AF-9B36-96131DB17096}"/>
    <cellStyle name="Normal 2 5 5 5" xfId="2511" xr:uid="{00000000-0005-0000-0000-0000A6040000}"/>
    <cellStyle name="Normal 2 5 5 5 2" xfId="5789" xr:uid="{FFF60220-2786-411A-9B50-E225FE6F36F5}"/>
    <cellStyle name="Normal 2 5 5 5 2 2" xfId="27130" xr:uid="{049A9345-1A3E-4FB5-9036-C28462255F0D}"/>
    <cellStyle name="Normal 2 5 5 5 2 3" xfId="15183" xr:uid="{6ED711E2-CAF3-4922-B860-D26E76152B0F}"/>
    <cellStyle name="Normal 2 5 5 5 3" xfId="7636" xr:uid="{8C412F03-3421-40A2-8714-A3D8920E6471}"/>
    <cellStyle name="Normal 2 5 5 5 3 2" xfId="18016" xr:uid="{2F416906-81F2-40D7-8B7B-7E893B5AE1D9}"/>
    <cellStyle name="Normal 2 5 5 5 4" xfId="10469" xr:uid="{B8EC647C-D67B-4C93-953A-43AEBF4EE549}"/>
    <cellStyle name="Normal 2 5 5 5 4 2" xfId="20849" xr:uid="{5911B648-2C07-4037-BB52-5BDD180633B0}"/>
    <cellStyle name="Normal 2 5 5 5 5" xfId="25007" xr:uid="{922CF97B-09FC-43DA-A5EF-FB3E7E9160B0}"/>
    <cellStyle name="Normal 2 5 5 5 6" xfId="12899" xr:uid="{3658C039-508D-4EC0-99B4-84299BFEA525}"/>
    <cellStyle name="Normal 2 5 5 6" xfId="2336" xr:uid="{00000000-0005-0000-0000-0000A0040000}"/>
    <cellStyle name="Normal 2 5 5 6 2" xfId="7463" xr:uid="{57926AC5-6E4B-43A3-8C65-7B2C057D4C82}"/>
    <cellStyle name="Normal 2 5 5 6 2 2" xfId="28669" xr:uid="{60F91A4A-E8B1-41DE-95B0-919E0B327C4E}"/>
    <cellStyle name="Normal 2 5 5 6 2 3" xfId="17843" xr:uid="{69D2B5F7-D825-4AA8-B391-E5230B93471C}"/>
    <cellStyle name="Normal 2 5 5 6 3" xfId="10296" xr:uid="{C2179902-CDB0-4A1A-B237-4EB459DC62C0}"/>
    <cellStyle name="Normal 2 5 5 6 3 2" xfId="20676" xr:uid="{95765E09-A067-4D27-B847-7163FBAD6A66}"/>
    <cellStyle name="Normal 2 5 5 6 4" xfId="23535" xr:uid="{96D6EEA7-A537-4F4A-832E-D68AB5BF6E5F}"/>
    <cellStyle name="Normal 2 5 5 6 5" xfId="15010" xr:uid="{5A2B3A4D-2CE3-450A-9DCC-3A4FF764A548}"/>
    <cellStyle name="Normal 2 5 5 7" xfId="3946" xr:uid="{EF085D8D-28F0-466A-BBF2-EED4A39AFFD2}"/>
    <cellStyle name="Normal 2 5 5 7 2" xfId="8778" xr:uid="{CA52A4E3-0621-44FD-909F-CC18099E41F4}"/>
    <cellStyle name="Normal 2 5 5 7 2 2" xfId="19158" xr:uid="{970252EB-210E-4296-AFBB-D75F9CCCAEFF}"/>
    <cellStyle name="Normal 2 5 5 7 3" xfId="11611" xr:uid="{2A1D49EC-593F-4AC0-B416-5873F09EB11C}"/>
    <cellStyle name="Normal 2 5 5 7 3 2" xfId="21991" xr:uid="{630AA5E5-BD14-4C57-85F7-AE3482E3B782}"/>
    <cellStyle name="Normal 2 5 5 7 4" xfId="27656" xr:uid="{53950138-3F82-479C-8C91-FE240C438FE1}"/>
    <cellStyle name="Normal 2 5 5 7 5" xfId="16325" xr:uid="{18281AEF-7046-46C3-B4A5-18EF338E06BB}"/>
    <cellStyle name="Normal 2 5 5 8" xfId="5155" xr:uid="{7DBACFB2-6346-48C9-85E2-8C057E240FB7}"/>
    <cellStyle name="Normal 2 5 5 8 2" xfId="14452" xr:uid="{DEB9018E-24E2-4ABC-85A9-9D75899727C0}"/>
    <cellStyle name="Normal 2 5 5 9" xfId="6905" xr:uid="{3EE8168B-B675-4A9E-B2BF-348E84C5F0D0}"/>
    <cellStyle name="Normal 2 5 5 9 2" xfId="17285" xr:uid="{60885E3C-2268-4B3E-82B4-199A69B7F15A}"/>
    <cellStyle name="Normal 2 5 6" xfId="809" xr:uid="{00000000-0005-0000-0000-0000D5040000}"/>
    <cellStyle name="Normal 2 5 6 10" xfId="9743" xr:uid="{E647F6A0-AA55-4642-8B1A-5907D03C6043}"/>
    <cellStyle name="Normal 2 5 6 10 2" xfId="20123" xr:uid="{799EE20D-967E-48D8-A554-5FF94DA07D60}"/>
    <cellStyle name="Normal 2 5 6 11" xfId="24496" xr:uid="{08F54CFD-D446-4130-8002-ACBDE1C687DE}"/>
    <cellStyle name="Normal 2 5 6 12" xfId="12571" xr:uid="{D006A9F5-CDF7-4863-BAFB-18C352EC2AAE}"/>
    <cellStyle name="Normal 2 5 6 2" xfId="810" xr:uid="{00000000-0005-0000-0000-0000D6040000}"/>
    <cellStyle name="Normal 2 5 6 2 2" xfId="811" xr:uid="{00000000-0005-0000-0000-0000D7040000}"/>
    <cellStyle name="Normal 2 5 6 2 2 2" xfId="5162" xr:uid="{F7783696-BA91-4035-9991-FCD5ED4764BA}"/>
    <cellStyle name="Normal 2 5 6 2 2 2 2" xfId="23133" xr:uid="{39AD109F-AA1C-4B13-8D11-D0204ACF839D}"/>
    <cellStyle name="Normal 2 5 6 2 2 2 3" xfId="26668" xr:uid="{189EA8B2-EE50-405F-803B-5E12B1EEE24C}"/>
    <cellStyle name="Normal 2 5 6 2 2 2 4" xfId="14459" xr:uid="{71149186-853F-411A-9B4D-9C718DE28DA4}"/>
    <cellStyle name="Normal 2 5 6 2 2 3" xfId="6912" xr:uid="{E522E7DC-73F8-4F04-B758-6934AC101907}"/>
    <cellStyle name="Normal 2 5 6 2 2 3 2" xfId="27600" xr:uid="{51B1B0F4-C357-417D-BD02-C5091349C45B}"/>
    <cellStyle name="Normal 2 5 6 2 2 3 3" xfId="27082" xr:uid="{499384BA-6A41-4563-9C34-49C32AA8493F}"/>
    <cellStyle name="Normal 2 5 6 2 2 3 4" xfId="17292" xr:uid="{13735354-3337-4563-8786-AD14C0D03D21}"/>
    <cellStyle name="Normal 2 5 6 2 2 4" xfId="9745" xr:uid="{C7FD1E7E-7AA2-4F79-8594-D7727377F753}"/>
    <cellStyle name="Normal 2 5 6 2 2 4 2" xfId="29400" xr:uid="{FD78A985-A23C-40CD-AA3B-B6AB1C7B6782}"/>
    <cellStyle name="Normal 2 5 6 2 2 4 3" xfId="20125" xr:uid="{E59AC640-1BFA-478A-BE11-676A567264EF}"/>
    <cellStyle name="Normal 2 5 6 2 2 5" xfId="23772" xr:uid="{AA0452BB-4774-42F6-B9FC-DCBA94F93C4D}"/>
    <cellStyle name="Normal 2 5 6 2 2 6" xfId="13780" xr:uid="{8E6833F2-7012-4919-8CB0-1B8040C9A082}"/>
    <cellStyle name="Normal 2 5 6 2 3" xfId="2746" xr:uid="{00000000-0005-0000-0000-0000AA040000}"/>
    <cellStyle name="Normal 2 5 6 2 3 2" xfId="5964" xr:uid="{5AD3EB0F-55A0-4193-B99F-0A4B83A6B386}"/>
    <cellStyle name="Normal 2 5 6 2 3 2 2" xfId="26047" xr:uid="{F3FAAF56-BD20-4265-ACC7-D113767692D9}"/>
    <cellStyle name="Normal 2 5 6 2 3 2 3" xfId="15417" xr:uid="{593A3771-F3F3-4C2F-BD05-965E5D230ECC}"/>
    <cellStyle name="Normal 2 5 6 2 3 3" xfId="7870" xr:uid="{CE435B7E-3D91-4800-B01D-30190F28995D}"/>
    <cellStyle name="Normal 2 5 6 2 3 3 2" xfId="18250" xr:uid="{0057DEFD-DF6F-493C-908D-19F4665E2493}"/>
    <cellStyle name="Normal 2 5 6 2 3 4" xfId="10703" xr:uid="{FBD18F8E-9092-4773-9FEB-17153209D404}"/>
    <cellStyle name="Normal 2 5 6 2 3 4 2" xfId="21083" xr:uid="{28A1C5C3-337F-4AB4-A40F-B8D98E69D42B}"/>
    <cellStyle name="Normal 2 5 6 2 3 5" xfId="24525" xr:uid="{69E51C89-7C9B-40BB-8265-ED1106437471}"/>
    <cellStyle name="Normal 2 5 6 2 3 6" xfId="13187" xr:uid="{69B771A7-1FE4-47C6-8EE8-0468B2EBCFF7}"/>
    <cellStyle name="Normal 2 5 6 2 4" xfId="4171" xr:uid="{468F8C98-F069-4C30-B20D-4EDDD61853C6}"/>
    <cellStyle name="Normal 2 5 6 2 4 2" xfId="8943" xr:uid="{3C07AE65-6C1E-469D-A796-B29C4E8F435D}"/>
    <cellStyle name="Normal 2 5 6 2 4 2 2" xfId="29036" xr:uid="{8B50EBCC-5682-4DCB-AF84-E9874895EDF6}"/>
    <cellStyle name="Normal 2 5 6 2 4 2 3" xfId="19323" xr:uid="{340F7BEB-2B03-40A0-92EA-8B24E7B2B530}"/>
    <cellStyle name="Normal 2 5 6 2 4 3" xfId="11776" xr:uid="{5C06D9C0-A551-4428-83CA-225306F6804B}"/>
    <cellStyle name="Normal 2 5 6 2 4 3 2" xfId="22156" xr:uid="{7FCBB29D-E41D-4560-8452-0F80E9FA145E}"/>
    <cellStyle name="Normal 2 5 6 2 4 4" xfId="24144" xr:uid="{80A6AC0C-C184-4AEB-AD7E-74DD7E264942}"/>
    <cellStyle name="Normal 2 5 6 2 4 5" xfId="16490" xr:uid="{C654EA87-A17D-43CD-94B0-BD5410B86DCE}"/>
    <cellStyle name="Normal 2 5 6 2 5" xfId="5161" xr:uid="{BCD21F37-0CA3-4ACD-BE2D-9BE2F599701D}"/>
    <cellStyle name="Normal 2 5 6 2 5 2" xfId="27231" xr:uid="{A0A5AC45-5E2B-4A9C-A967-7707BCCE0E9B}"/>
    <cellStyle name="Normal 2 5 6 2 5 3" xfId="14458" xr:uid="{7634AFDC-A55D-43CC-AEA8-12EAF20DD7FC}"/>
    <cellStyle name="Normal 2 5 6 2 6" xfId="6911" xr:uid="{2938A14E-2CE9-495D-A995-8C7367A244A7}"/>
    <cellStyle name="Normal 2 5 6 2 6 2" xfId="17291" xr:uid="{C8B9F7F4-07FA-4E6B-B487-F46767231431}"/>
    <cellStyle name="Normal 2 5 6 2 7" xfId="9744" xr:uid="{F7F33E34-2320-49C4-B316-3989FF3DBBD8}"/>
    <cellStyle name="Normal 2 5 6 2 7 2" xfId="20124" xr:uid="{D4BA64FD-61F6-4CAD-9E81-2F675D968DDC}"/>
    <cellStyle name="Normal 2 5 6 2 8" xfId="25537" xr:uid="{23799D15-3FD3-459D-BF5E-823E455FBD63}"/>
    <cellStyle name="Normal 2 5 6 2 9" xfId="12729" xr:uid="{8B129022-E842-4CF5-8F81-35C448F71090}"/>
    <cellStyle name="Normal 2 5 6 3" xfId="812" xr:uid="{00000000-0005-0000-0000-0000D8040000}"/>
    <cellStyle name="Normal 2 5 6 3 2" xfId="4488" xr:uid="{B3A1ADE1-A789-4D80-9D7F-9CD90D1970AB}"/>
    <cellStyle name="Normal 2 5 6 3 2 2" xfId="9260" xr:uid="{BB1F39FD-4F88-4726-B049-48262EE4DBFD}"/>
    <cellStyle name="Normal 2 5 6 3 2 2 2" xfId="29247" xr:uid="{DC146D67-3B6C-49EF-AF17-0007CF7B2B3C}"/>
    <cellStyle name="Normal 2 5 6 3 2 2 3" xfId="19640" xr:uid="{41906DF1-2A53-4B39-9CF6-7E7FC938F6C6}"/>
    <cellStyle name="Normal 2 5 6 3 2 3" xfId="12093" xr:uid="{CFAA8862-E2E2-47CB-A863-B4E1751A9859}"/>
    <cellStyle name="Normal 2 5 6 3 2 3 2" xfId="22473" xr:uid="{32594672-1082-4272-819E-D4957F3EB5E0}"/>
    <cellStyle name="Normal 2 5 6 3 2 4" xfId="25120" xr:uid="{6B086E71-DC77-4112-A649-22379E72209C}"/>
    <cellStyle name="Normal 2 5 6 3 2 5" xfId="16807" xr:uid="{4139A793-79BB-4B2A-91A6-5EBDAC9E072C}"/>
    <cellStyle name="Normal 2 5 6 3 3" xfId="5163" xr:uid="{B6ED6CCB-18F6-4DD2-8BC3-B96CD4195331}"/>
    <cellStyle name="Normal 2 5 6 3 3 2" xfId="26800" xr:uid="{E675E9C9-E5B5-49C1-BAA0-383CE5F0681E}"/>
    <cellStyle name="Normal 2 5 6 3 3 3" xfId="27749" xr:uid="{0B1514A7-1C4A-4D2C-968E-E610E2AF131E}"/>
    <cellStyle name="Normal 2 5 6 3 3 4" xfId="14460" xr:uid="{398E7279-C1DA-4365-94B9-89CFE882DA92}"/>
    <cellStyle name="Normal 2 5 6 3 4" xfId="6913" xr:uid="{9CF2DFCB-0B7C-45DA-A00E-F11E5A07CA4C}"/>
    <cellStyle name="Normal 2 5 6 3 4 2" xfId="27898" xr:uid="{6C8EF23C-23C8-4098-91DE-7E4C48FC6EE1}"/>
    <cellStyle name="Normal 2 5 6 3 4 3" xfId="28575" xr:uid="{4A7D326D-8E84-4E02-BFAE-50977B647D39}"/>
    <cellStyle name="Normal 2 5 6 3 4 4" xfId="17293" xr:uid="{4CFCBA14-C4E9-4D8D-BF04-23FA1F0C23D1}"/>
    <cellStyle name="Normal 2 5 6 3 5" xfId="9746" xr:uid="{EC6F99EB-EA78-44D8-8450-FF21D4492BB7}"/>
    <cellStyle name="Normal 2 5 6 3 5 2" xfId="29401" xr:uid="{0DDD90E9-666E-4C0F-B6FD-D1F25453D04F}"/>
    <cellStyle name="Normal 2 5 6 3 5 3" xfId="20126" xr:uid="{E33FA4E8-75AA-404D-88E5-2C6C0F487917}"/>
    <cellStyle name="Normal 2 5 6 3 6" xfId="24433" xr:uid="{BAFCFC8E-A3FC-44C5-A554-810DD9E1181C}"/>
    <cellStyle name="Normal 2 5 6 3 7" xfId="13781" xr:uid="{AABED0DE-DA74-4CF5-AD07-5B8A0CAAF3D1}"/>
    <cellStyle name="Normal 2 5 6 4" xfId="813" xr:uid="{00000000-0005-0000-0000-0000D9040000}"/>
    <cellStyle name="Normal 2 5 6 4 2" xfId="5164" xr:uid="{2EED1908-67AF-4BF9-A22D-A02BFAA9EA49}"/>
    <cellStyle name="Normal 2 5 6 4 2 2" xfId="25635" xr:uid="{DE70DFCE-68B9-4548-82C4-81426A2E52B2}"/>
    <cellStyle name="Normal 2 5 6 4 2 3" xfId="27753" xr:uid="{875D9C06-8A7A-4F2B-8200-1E6500CBF0D8}"/>
    <cellStyle name="Normal 2 5 6 4 2 4" xfId="14461" xr:uid="{5589403F-483E-4AA1-95BD-131F1D9D0150}"/>
    <cellStyle name="Normal 2 5 6 4 3" xfId="6914" xr:uid="{E374B837-8176-423D-8660-6D02A228E049}"/>
    <cellStyle name="Normal 2 5 6 4 3 2" xfId="27810" xr:uid="{58AC779F-8147-46B5-B25C-A348491B40EB}"/>
    <cellStyle name="Normal 2 5 6 4 3 3" xfId="17294" xr:uid="{B9A0940A-3AD4-463D-9C85-1D43B8C761E2}"/>
    <cellStyle name="Normal 2 5 6 4 4" xfId="9747" xr:uid="{AE3BCF6D-F51F-419E-93B4-AC61634FEE93}"/>
    <cellStyle name="Normal 2 5 6 4 4 2" xfId="20127" xr:uid="{E8C2213E-0914-43AA-88BE-E77305A7B81B}"/>
    <cellStyle name="Normal 2 5 6 4 5" xfId="24656" xr:uid="{653AE55E-4F69-4F74-A475-C25B2410ABC3}"/>
    <cellStyle name="Normal 2 5 6 4 6" xfId="13427" xr:uid="{41BBA974-C802-4600-8ADC-6D323B2F6DFE}"/>
    <cellStyle name="Normal 2 5 6 5" xfId="2571" xr:uid="{00000000-0005-0000-0000-0000AD040000}"/>
    <cellStyle name="Normal 2 5 6 5 2" xfId="5838" xr:uid="{396B18D2-0248-4D0C-94CE-1E15E30FAB3E}"/>
    <cellStyle name="Normal 2 5 6 5 2 2" xfId="26424" xr:uid="{D6A82BEC-47F7-4D35-95A1-5F0E6BBE6154}"/>
    <cellStyle name="Normal 2 5 6 5 2 3" xfId="15243" xr:uid="{C235AA02-DAD8-42A6-996B-6D0C224E6E36}"/>
    <cellStyle name="Normal 2 5 6 5 3" xfId="7696" xr:uid="{6D751735-06AC-497B-96C2-5BAE0FA91DA6}"/>
    <cellStyle name="Normal 2 5 6 5 3 2" xfId="18076" xr:uid="{F488D38A-3567-482A-B0DC-5032FCE973D8}"/>
    <cellStyle name="Normal 2 5 6 5 4" xfId="10529" xr:uid="{69BA77E9-E489-4BDE-9BFA-BE463FD6F086}"/>
    <cellStyle name="Normal 2 5 6 5 4 2" xfId="20909" xr:uid="{DB8D6011-850E-4248-997E-D64ACC70B29C}"/>
    <cellStyle name="Normal 2 5 6 5 5" xfId="25372" xr:uid="{2428CB0A-2075-47FA-BD75-893BD251E405}"/>
    <cellStyle name="Normal 2 5 6 5 6" xfId="12959" xr:uid="{B3E79A95-7E45-4BBE-8139-AC5A8949078F}"/>
    <cellStyle name="Normal 2 5 6 6" xfId="2337" xr:uid="{00000000-0005-0000-0000-0000A7040000}"/>
    <cellStyle name="Normal 2 5 6 6 2" xfId="7464" xr:uid="{912A32E9-CAE1-4A74-9950-D92D57BAA7F7}"/>
    <cellStyle name="Normal 2 5 6 6 2 2" xfId="27150" xr:uid="{61860902-6BF2-44FA-A1C5-18D58D3C9CB0}"/>
    <cellStyle name="Normal 2 5 6 6 2 3" xfId="17844" xr:uid="{FB58D4AB-0201-4134-8F4A-163E54CF01DF}"/>
    <cellStyle name="Normal 2 5 6 6 3" xfId="10297" xr:uid="{F0E657DE-362D-40FB-A717-6D816FFC4AE1}"/>
    <cellStyle name="Normal 2 5 6 6 3 2" xfId="20677" xr:uid="{64293C1C-F1B0-4679-8401-3242F5DDFBEE}"/>
    <cellStyle name="Normal 2 5 6 6 4" xfId="23848" xr:uid="{C48EFEF4-1061-4E23-AE99-7D9B018C553D}"/>
    <cellStyle name="Normal 2 5 6 6 5" xfId="15011" xr:uid="{DE256D3C-40E2-49AB-BE7F-6E86B468C0E8}"/>
    <cellStyle name="Normal 2 5 6 7" xfId="3947" xr:uid="{76E8A881-6AE3-4488-8195-9627BF6D6727}"/>
    <cellStyle name="Normal 2 5 6 7 2" xfId="8779" xr:uid="{0DDF7CD2-90B2-4262-B5F3-451CF99BF985}"/>
    <cellStyle name="Normal 2 5 6 7 2 2" xfId="19159" xr:uid="{DFE5D1F1-7C54-415F-A686-E43CB4A0485C}"/>
    <cellStyle name="Normal 2 5 6 7 3" xfId="11612" xr:uid="{6B5AA8E9-538B-4A51-BC76-F982EC52FBB0}"/>
    <cellStyle name="Normal 2 5 6 7 3 2" xfId="21992" xr:uid="{B70954B3-F3DC-497B-9441-0B59DE8A693C}"/>
    <cellStyle name="Normal 2 5 6 7 4" xfId="26656" xr:uid="{2BD1EBAE-EBE5-4B32-81CA-ABE0E74369EB}"/>
    <cellStyle name="Normal 2 5 6 7 5" xfId="16326" xr:uid="{E3733107-DC77-4706-912A-66E85484C16D}"/>
    <cellStyle name="Normal 2 5 6 8" xfId="5160" xr:uid="{7D9E3B92-ACB1-4AE4-93E5-41599DD599B5}"/>
    <cellStyle name="Normal 2 5 6 8 2" xfId="14457" xr:uid="{912C215C-59AE-4B8A-A919-6955DA060220}"/>
    <cellStyle name="Normal 2 5 6 9" xfId="6910" xr:uid="{46BB68E6-E300-46CF-AD37-06A0015EF9F5}"/>
    <cellStyle name="Normal 2 5 6 9 2" xfId="17290" xr:uid="{599356A6-6502-4CFB-BAAA-3BB618513075}"/>
    <cellStyle name="Normal 2 5 7" xfId="814" xr:uid="{00000000-0005-0000-0000-0000DA040000}"/>
    <cellStyle name="Normal 2 5 7 10" xfId="12572" xr:uid="{3872BEEC-669F-4021-BAFE-C9CEED91AE29}"/>
    <cellStyle name="Normal 2 5 7 2" xfId="815" xr:uid="{00000000-0005-0000-0000-0000DB040000}"/>
    <cellStyle name="Normal 2 5 7 2 2" xfId="2911" xr:uid="{00000000-0005-0000-0000-0000B0040000}"/>
    <cellStyle name="Normal 2 5 7 2 2 2" xfId="6097" xr:uid="{FA80A102-18ED-414D-B27C-9353D338448C}"/>
    <cellStyle name="Normal 2 5 7 2 2 2 2" xfId="27820" xr:uid="{550BE74C-98F0-458B-84B6-F9AA5353B803}"/>
    <cellStyle name="Normal 2 5 7 2 2 2 3" xfId="27512" xr:uid="{66B8E7A9-047F-4D10-823B-1F07C00CEE0D}"/>
    <cellStyle name="Normal 2 5 7 2 2 2 4" xfId="15575" xr:uid="{94FE082E-9F2B-40D6-A7B0-165E6B8592BE}"/>
    <cellStyle name="Normal 2 5 7 2 2 3" xfId="8028" xr:uid="{D09942F2-BB55-43B0-85BF-29DB837C7E71}"/>
    <cellStyle name="Normal 2 5 7 2 2 3 2" xfId="26133" xr:uid="{5887ABB2-282D-44E7-BC2D-B437A529A992}"/>
    <cellStyle name="Normal 2 5 7 2 2 3 3" xfId="18408" xr:uid="{B05DDA15-E438-45B1-ADD1-CDF70D65F000}"/>
    <cellStyle name="Normal 2 5 7 2 2 4" xfId="10861" xr:uid="{196E06A0-F0CA-4CD2-91AD-74766821AB63}"/>
    <cellStyle name="Normal 2 5 7 2 2 4 2" xfId="21241" xr:uid="{FF51A9F4-D23A-4542-9A76-B0366AD8B7EA}"/>
    <cellStyle name="Normal 2 5 7 2 2 5" xfId="23491" xr:uid="{50433F46-47FE-48C4-B929-F6EA81E9341E}"/>
    <cellStyle name="Normal 2 5 7 2 2 6" xfId="13428" xr:uid="{CD5796A2-B85E-4A30-B3CB-AE07BC20B7CF}"/>
    <cellStyle name="Normal 2 5 7 2 3" xfId="5166" xr:uid="{9060EB0F-8873-4CCC-B47E-BC20FB1A55D0}"/>
    <cellStyle name="Normal 2 5 7 2 3 2" xfId="24092" xr:uid="{8140658E-2120-4103-BA3F-0B6F38DE81A8}"/>
    <cellStyle name="Normal 2 5 7 2 3 3" xfId="27976" xr:uid="{B7581A10-14FA-4070-A47F-E97B46EFFB92}"/>
    <cellStyle name="Normal 2 5 7 2 3 4" xfId="14463" xr:uid="{84722115-5823-45CE-99AC-0AA48348108E}"/>
    <cellStyle name="Normal 2 5 7 2 4" xfId="6916" xr:uid="{ABB8204F-5F68-4D3B-B5C0-E0FF351739A0}"/>
    <cellStyle name="Normal 2 5 7 2 4 2" xfId="27127" xr:uid="{E67F10F3-25A2-4D8F-AAD2-6E4DC1594DB6}"/>
    <cellStyle name="Normal 2 5 7 2 4 3" xfId="26304" xr:uid="{AA7E1F22-0A92-4FF1-9E88-23950B6FEDE6}"/>
    <cellStyle name="Normal 2 5 7 2 4 4" xfId="17296" xr:uid="{9BC63DFC-F0CE-452A-AE87-5CCA8FC53B19}"/>
    <cellStyle name="Normal 2 5 7 2 5" xfId="9749" xr:uid="{E7264DE5-52B1-4692-906E-9DD0289F153E}"/>
    <cellStyle name="Normal 2 5 7 2 5 2" xfId="29402" xr:uid="{9EDE6359-4F37-4234-BA23-058B76396C1B}"/>
    <cellStyle name="Normal 2 5 7 2 5 3" xfId="20129" xr:uid="{9BE466F4-CD27-4903-8CB2-393F7022D916}"/>
    <cellStyle name="Normal 2 5 7 2 6" xfId="24811" xr:uid="{221AF4D8-96BB-42CC-8398-1FBD5CD439A6}"/>
    <cellStyle name="Normal 2 5 7 2 7" xfId="12730" xr:uid="{9FB605A8-A7B1-4FA1-8B2B-AF26473C4371}"/>
    <cellStyle name="Normal 2 5 7 3" xfId="816" xr:uid="{00000000-0005-0000-0000-0000DC040000}"/>
    <cellStyle name="Normal 2 5 7 3 2" xfId="5167" xr:uid="{3E770E89-C976-4B49-A69D-01A42A1046BA}"/>
    <cellStyle name="Normal 2 5 7 3 2 2" xfId="27541" xr:uid="{82D41DC6-34D2-4BCF-A349-458CC7899135}"/>
    <cellStyle name="Normal 2 5 7 3 2 3" xfId="26702" xr:uid="{2EED25AF-C542-4CE4-BFA0-889806031BEA}"/>
    <cellStyle name="Normal 2 5 7 3 2 4" xfId="14464" xr:uid="{5045C102-0344-4C68-8D27-1021B6E1EFC7}"/>
    <cellStyle name="Normal 2 5 7 3 3" xfId="6917" xr:uid="{7C138758-DA1F-4FFF-B085-5A736F7CF706}"/>
    <cellStyle name="Normal 2 5 7 3 3 2" xfId="27911" xr:uid="{AF28E1D1-20A5-4401-ACD6-C4098AD1A24F}"/>
    <cellStyle name="Normal 2 5 7 3 3 3" xfId="27952" xr:uid="{EFC5B746-C63B-4E1A-88C8-DAE3639D4DC3}"/>
    <cellStyle name="Normal 2 5 7 3 3 4" xfId="17297" xr:uid="{FD2A42AA-958D-4A50-8385-C90282911FCA}"/>
    <cellStyle name="Normal 2 5 7 3 4" xfId="9750" xr:uid="{E467DB8B-20BB-49F3-9ECC-7BC2417E7147}"/>
    <cellStyle name="Normal 2 5 7 3 4 2" xfId="29403" xr:uid="{B7564529-64FE-4224-AC93-757CC3458D65}"/>
    <cellStyle name="Normal 2 5 7 3 4 3" xfId="20130" xr:uid="{6E2830BE-5DB1-439A-BF6A-50C05FC302E1}"/>
    <cellStyle name="Normal 2 5 7 3 5" xfId="24736" xr:uid="{F24850FC-B74F-4829-BAB6-7ACC661A5532}"/>
    <cellStyle name="Normal 2 5 7 3 6" xfId="13188" xr:uid="{2C439F39-210C-4C9B-977B-ACBACC47B0B5}"/>
    <cellStyle name="Normal 2 5 7 4" xfId="2338" xr:uid="{00000000-0005-0000-0000-0000AE040000}"/>
    <cellStyle name="Normal 2 5 7 4 2" xfId="7465" xr:uid="{1B362344-0BD6-4D0E-B242-4B50F9728465}"/>
    <cellStyle name="Normal 2 5 7 4 2 2" xfId="28743" xr:uid="{0CC125D7-E415-4BB3-AC0D-4C2EC7949BF1}"/>
    <cellStyle name="Normal 2 5 7 4 2 3" xfId="17845" xr:uid="{5C924F8C-930F-4882-837A-8D0C7343138F}"/>
    <cellStyle name="Normal 2 5 7 4 3" xfId="10298" xr:uid="{F73DC2D7-62D0-47B9-B1D3-79A626A70695}"/>
    <cellStyle name="Normal 2 5 7 4 3 2" xfId="20678" xr:uid="{C9CCF917-99CD-4A73-8291-13AECA5F2EDE}"/>
    <cellStyle name="Normal 2 5 7 4 4" xfId="23086" xr:uid="{F54C2A25-969A-4A8D-8DFA-442B18095805}"/>
    <cellStyle name="Normal 2 5 7 4 5" xfId="15012" xr:uid="{134E550A-C5DE-43AB-91F1-6867B117659D}"/>
    <cellStyle name="Normal 2 5 7 5" xfId="3948" xr:uid="{D8CFC14B-49E3-4A3A-963B-90B9A5D33F02}"/>
    <cellStyle name="Normal 2 5 7 5 2" xfId="8780" xr:uid="{314531B3-1E98-409B-9C90-1A861A73CA31}"/>
    <cellStyle name="Normal 2 5 7 5 2 2" xfId="28980" xr:uid="{79EA32D8-57DD-47A4-888F-9B1212D9E371}"/>
    <cellStyle name="Normal 2 5 7 5 2 3" xfId="19160" xr:uid="{0AE8848D-4986-4FDF-B055-D4A1AED243F2}"/>
    <cellStyle name="Normal 2 5 7 5 3" xfId="11613" xr:uid="{431B8C18-6889-4ABF-93B8-ABC29AE6C23E}"/>
    <cellStyle name="Normal 2 5 7 5 3 2" xfId="21993" xr:uid="{24AA5B20-D95F-456D-B6F9-5B75307D321E}"/>
    <cellStyle name="Normal 2 5 7 5 4" xfId="23047" xr:uid="{BF2A2A7B-A4B2-43E3-B56E-508819FD4D2A}"/>
    <cellStyle name="Normal 2 5 7 5 5" xfId="16327" xr:uid="{15B13AD9-8B90-4437-869A-47F17607C98F}"/>
    <cellStyle name="Normal 2 5 7 6" xfId="5165" xr:uid="{DB16687C-D6BD-4F8D-A886-DB6B61A4308F}"/>
    <cellStyle name="Normal 2 5 7 6 2" xfId="27595" xr:uid="{1A8FEE94-0E9A-47A1-A9DE-9D6EB49014AF}"/>
    <cellStyle name="Normal 2 5 7 6 3" xfId="26892" xr:uid="{3BAFF762-766C-46A0-A1D9-0DE77A03937F}"/>
    <cellStyle name="Normal 2 5 7 6 4" xfId="14462" xr:uid="{9E383EA8-AEC5-407D-85C5-6B8725A9BF50}"/>
    <cellStyle name="Normal 2 5 7 7" xfId="6915" xr:uid="{A11ADF15-8B6E-4FC0-A364-3F9F18D1C6E6}"/>
    <cellStyle name="Normal 2 5 7 7 2" xfId="27963" xr:uid="{BBDB033E-635E-41E9-9BF4-DE49DFE942E7}"/>
    <cellStyle name="Normal 2 5 7 7 3" xfId="17295" xr:uid="{C3ADC7B6-AC92-472A-91BA-C182249D2A74}"/>
    <cellStyle name="Normal 2 5 7 8" xfId="9748" xr:uid="{5592F4F2-A5E1-4C80-AD93-9BB633DB9C87}"/>
    <cellStyle name="Normal 2 5 7 8 2" xfId="20128" xr:uid="{14272C20-86E2-472E-A4E8-4C9B7D12F764}"/>
    <cellStyle name="Normal 2 5 7 9" xfId="23815" xr:uid="{8B9DB549-646C-43BD-980D-D4E511D283D9}"/>
    <cellStyle name="Normal 2 5 8" xfId="817" xr:uid="{00000000-0005-0000-0000-0000DD040000}"/>
    <cellStyle name="Normal 2 5 8 10" xfId="12573" xr:uid="{E38ED17A-C2CC-4BFA-B9D8-85D20747573E}"/>
    <cellStyle name="Normal 2 5 8 2" xfId="818" xr:uid="{00000000-0005-0000-0000-0000DE040000}"/>
    <cellStyle name="Normal 2 5 8 2 2" xfId="2912" xr:uid="{00000000-0005-0000-0000-0000B4040000}"/>
    <cellStyle name="Normal 2 5 8 2 2 2" xfId="6098" xr:uid="{87FC9D8D-AB43-40ED-8F7B-7E2E37B886AF}"/>
    <cellStyle name="Normal 2 5 8 2 2 2 2" xfId="26607" xr:uid="{0E2C8697-FF4A-48A1-B35C-E3A2591FB366}"/>
    <cellStyle name="Normal 2 5 8 2 2 2 3" xfId="27187" xr:uid="{CBE24E46-5E11-443A-A77B-8103F7EA457E}"/>
    <cellStyle name="Normal 2 5 8 2 2 2 4" xfId="15576" xr:uid="{CCEFA5DC-81A5-4731-AF20-D945D234E6F8}"/>
    <cellStyle name="Normal 2 5 8 2 2 3" xfId="8029" xr:uid="{99F426A8-2204-4F37-9D08-DD9295900529}"/>
    <cellStyle name="Normal 2 5 8 2 2 3 2" xfId="28076" xr:uid="{7F706CB7-6FAB-4374-B652-FA22570053F5}"/>
    <cellStyle name="Normal 2 5 8 2 2 3 3" xfId="18409" xr:uid="{E8C1E560-62B3-4C7D-BB20-AED4AB04D940}"/>
    <cellStyle name="Normal 2 5 8 2 2 4" xfId="10862" xr:uid="{C2627F29-8680-4140-B7A5-469789BA4CFD}"/>
    <cellStyle name="Normal 2 5 8 2 2 4 2" xfId="21242" xr:uid="{8A4C4B47-274E-4315-9F51-FC9BCCD9C1EA}"/>
    <cellStyle name="Normal 2 5 8 2 2 5" xfId="25093" xr:uid="{FC916E75-829D-4648-ABC5-97E3678CCF1A}"/>
    <cellStyle name="Normal 2 5 8 2 2 6" xfId="13429" xr:uid="{C0121E78-6DD1-47EB-8E62-5227476F87EE}"/>
    <cellStyle name="Normal 2 5 8 2 3" xfId="5169" xr:uid="{2D1402A6-9415-4653-86D7-D557C147098C}"/>
    <cellStyle name="Normal 2 5 8 2 3 2" xfId="22951" xr:uid="{388FF915-190B-4954-B4E7-FC639DFDE943}"/>
    <cellStyle name="Normal 2 5 8 2 3 3" xfId="28191" xr:uid="{68F1D276-B697-45DD-AC32-13F466365F86}"/>
    <cellStyle name="Normal 2 5 8 2 3 4" xfId="14466" xr:uid="{0FF6EBD6-B970-4B44-BA59-1FDA5254A209}"/>
    <cellStyle name="Normal 2 5 8 2 4" xfId="6919" xr:uid="{0E4C1027-7728-4935-9EA7-C7B74EE744D2}"/>
    <cellStyle name="Normal 2 5 8 2 4 2" xfId="28641" xr:uid="{459B1FF4-BA87-4BB3-8F04-5A33DD60A1CC}"/>
    <cellStyle name="Normal 2 5 8 2 4 3" xfId="26084" xr:uid="{8F91E1C7-6E17-4EC2-8DEA-849DDF060DEA}"/>
    <cellStyle name="Normal 2 5 8 2 4 4" xfId="17299" xr:uid="{C0BBF1FD-7C5D-4DAB-A0F0-C8E5DEDEF76E}"/>
    <cellStyle name="Normal 2 5 8 2 5" xfId="9752" xr:uid="{76768B74-70FA-4465-B1AA-713D127A7702}"/>
    <cellStyle name="Normal 2 5 8 2 5 2" xfId="29404" xr:uid="{DF98DF7B-1E00-43BC-983A-B4CC22D34525}"/>
    <cellStyle name="Normal 2 5 8 2 5 3" xfId="20132" xr:uid="{C594FEF9-4D23-4971-B868-D67002B33B47}"/>
    <cellStyle name="Normal 2 5 8 2 6" xfId="23827" xr:uid="{C8386A60-128C-499F-AFCE-4DD10DBA963E}"/>
    <cellStyle name="Normal 2 5 8 2 7" xfId="12731" xr:uid="{F643D582-96B8-4CC8-AC8C-FCCC2DB6AF69}"/>
    <cellStyle name="Normal 2 5 8 3" xfId="819" xr:uid="{00000000-0005-0000-0000-0000DF040000}"/>
    <cellStyle name="Normal 2 5 8 3 2" xfId="5170" xr:uid="{7EA0FB52-D0FE-464E-B1A8-416EB7CAF6C7}"/>
    <cellStyle name="Normal 2 5 8 3 2 2" xfId="27761" xr:uid="{1B3D8A2B-1258-4528-9408-85F43A031E64}"/>
    <cellStyle name="Normal 2 5 8 3 2 3" xfId="26289" xr:uid="{AA918E9E-EA3E-4349-9744-D71435009A3C}"/>
    <cellStyle name="Normal 2 5 8 3 2 4" xfId="14467" xr:uid="{3E6F9440-77F5-4A99-B3EB-8BA589A02EDF}"/>
    <cellStyle name="Normal 2 5 8 3 3" xfId="6920" xr:uid="{B0B08595-060E-494E-8110-148EF87A2DA8}"/>
    <cellStyle name="Normal 2 5 8 3 3 2" xfId="28637" xr:uid="{032D4AEB-EE59-4E85-8CEB-A25B80BB18B6}"/>
    <cellStyle name="Normal 2 5 8 3 3 3" xfId="27845" xr:uid="{9B0AC6F4-3E72-4516-847F-2AA6AC759CEA}"/>
    <cellStyle name="Normal 2 5 8 3 3 4" xfId="17300" xr:uid="{9CAE0CA5-192E-4FCA-A94D-8A5B4F1AA151}"/>
    <cellStyle name="Normal 2 5 8 3 4" xfId="9753" xr:uid="{9846A3BF-14CF-479A-A442-5CF3BBFAE313}"/>
    <cellStyle name="Normal 2 5 8 3 4 2" xfId="29405" xr:uid="{2D856DE2-86A0-419D-96E1-34CA2644A20C}"/>
    <cellStyle name="Normal 2 5 8 3 4 3" xfId="20133" xr:uid="{53B8728A-7373-4BC2-B56D-E24262BF362B}"/>
    <cellStyle name="Normal 2 5 8 3 5" xfId="23850" xr:uid="{46453A9E-A67F-494D-87B3-15B3F5DFAF52}"/>
    <cellStyle name="Normal 2 5 8 3 6" xfId="13189" xr:uid="{496E3A89-8730-4E6C-828A-8D05C85E2345}"/>
    <cellStyle name="Normal 2 5 8 4" xfId="2339" xr:uid="{00000000-0005-0000-0000-0000B2040000}"/>
    <cellStyle name="Normal 2 5 8 4 2" xfId="7466" xr:uid="{C16FBEFE-52AB-4441-A1C9-E8B5687AE242}"/>
    <cellStyle name="Normal 2 5 8 4 2 2" xfId="27847" xr:uid="{0E4396B1-BC75-464D-B164-CF432F57B523}"/>
    <cellStyle name="Normal 2 5 8 4 2 3" xfId="17846" xr:uid="{FDB08684-D268-4DCA-B262-1B3506CE5912}"/>
    <cellStyle name="Normal 2 5 8 4 3" xfId="10299" xr:uid="{E5AA1FD1-ED76-4FAD-8CA9-11EB7236145B}"/>
    <cellStyle name="Normal 2 5 8 4 3 2" xfId="20679" xr:uid="{C78468E8-4D30-4A55-9AA2-6B20AC0D4496}"/>
    <cellStyle name="Normal 2 5 8 4 4" xfId="25084" xr:uid="{47ACB428-AD37-40AD-87E4-7E37E5606D87}"/>
    <cellStyle name="Normal 2 5 8 4 5" xfId="15013" xr:uid="{A3C273AF-593E-476B-B230-8D7E402C6145}"/>
    <cellStyle name="Normal 2 5 8 5" xfId="3949" xr:uid="{BF81343B-B83B-43B8-9BC5-CB12006B854C}"/>
    <cellStyle name="Normal 2 5 8 5 2" xfId="8781" xr:uid="{CECA1BCB-AD76-4537-8025-497C5AD21B3F}"/>
    <cellStyle name="Normal 2 5 8 5 2 2" xfId="28981" xr:uid="{94C765E6-BB12-4335-80EF-AF4F156CCF00}"/>
    <cellStyle name="Normal 2 5 8 5 2 3" xfId="19161" xr:uid="{0C1C02B2-740E-4BCE-B144-84642897C345}"/>
    <cellStyle name="Normal 2 5 8 5 3" xfId="11614" xr:uid="{0C944F9B-713E-4AE8-BB46-119FFF8D1704}"/>
    <cellStyle name="Normal 2 5 8 5 3 2" xfId="21994" xr:uid="{1EAB1D14-CBDA-43A1-9717-0CB745344DC4}"/>
    <cellStyle name="Normal 2 5 8 5 4" xfId="24534" xr:uid="{6ECCF8D9-9A14-4CC9-AD83-CFF583C82AC6}"/>
    <cellStyle name="Normal 2 5 8 5 5" xfId="16328" xr:uid="{B341DFBB-E567-480A-809E-A7B726B6E9CA}"/>
    <cellStyle name="Normal 2 5 8 6" xfId="5168" xr:uid="{AF740421-A9D7-4981-B0DD-024B66F1145B}"/>
    <cellStyle name="Normal 2 5 8 6 2" xfId="27675" xr:uid="{7DEE681E-4F61-4398-91D7-57107E8AAA8D}"/>
    <cellStyle name="Normal 2 5 8 6 3" xfId="27478" xr:uid="{59820533-D3B5-4D7A-A35D-04C989DD83D8}"/>
    <cellStyle name="Normal 2 5 8 6 4" xfId="14465" xr:uid="{8C96E933-25D4-4073-B797-84AB31DEAECA}"/>
    <cellStyle name="Normal 2 5 8 7" xfId="6918" xr:uid="{239F98C7-8727-4BE7-81D5-EE9277AB63F6}"/>
    <cellStyle name="Normal 2 5 8 7 2" xfId="27061" xr:uid="{96429B7D-6E41-4E3C-89DE-72DA8AA46504}"/>
    <cellStyle name="Normal 2 5 8 7 3" xfId="17298" xr:uid="{D7886A59-2199-41D7-AE3A-FD9033BD4BD3}"/>
    <cellStyle name="Normal 2 5 8 8" xfId="9751" xr:uid="{CB9AC7CF-C7D8-4DCC-A2E0-F4127C7C6F31}"/>
    <cellStyle name="Normal 2 5 8 8 2" xfId="20131" xr:uid="{BB9A25AA-4245-4628-BC06-51E1DB837678}"/>
    <cellStyle name="Normal 2 5 8 9" xfId="24423" xr:uid="{328A836E-32EB-4DD2-AFBA-D794BE946D62}"/>
    <cellStyle name="Normal 2 5 9" xfId="820" xr:uid="{00000000-0005-0000-0000-0000E0040000}"/>
    <cellStyle name="Normal 2 5 9 10" xfId="12503" xr:uid="{7FCA7729-F1C3-43C7-A3F8-4974BBD8AE7A}"/>
    <cellStyle name="Normal 2 5 9 2" xfId="3234" xr:uid="{00000000-0005-0000-0000-0000B7040000}"/>
    <cellStyle name="Normal 2 5 9 2 2" xfId="6292" xr:uid="{0B91A8BA-076C-481F-ADFB-A7856F4F3E46}"/>
    <cellStyle name="Normal 2 5 9 2 2 2" xfId="25630" xr:uid="{6C3EDB00-8CAF-4CFC-9DE8-3599F9EB5F26}"/>
    <cellStyle name="Normal 2 5 9 2 2 3" xfId="27967" xr:uid="{B970ACEE-F553-41DC-8DCB-FA030DEE0490}"/>
    <cellStyle name="Normal 2 5 9 2 2 4" xfId="15861" xr:uid="{0F440309-72D3-4934-AF8C-1DB3325F7EF9}"/>
    <cellStyle name="Normal 2 5 9 2 3" xfId="8314" xr:uid="{F4394632-4CB4-4401-8E21-5AB05E129132}"/>
    <cellStyle name="Normal 2 5 9 2 3 2" xfId="27351" xr:uid="{61014B98-6863-4EE2-9C3B-0C7310C8CF1B}"/>
    <cellStyle name="Normal 2 5 9 2 3 3" xfId="28889" xr:uid="{BEEE6F3E-1FED-40DD-9227-5E2282FE853D}"/>
    <cellStyle name="Normal 2 5 9 2 3 4" xfId="18694" xr:uid="{A2154F9B-A893-4B53-A8A7-192A73DEF509}"/>
    <cellStyle name="Normal 2 5 9 2 4" xfId="11147" xr:uid="{80A17659-A99E-4BA9-9359-3C23DD1BD919}"/>
    <cellStyle name="Normal 2 5 9 2 4 2" xfId="29477" xr:uid="{EFABE57B-B8CC-4BD2-9E3D-CF65BBFFD636}"/>
    <cellStyle name="Normal 2 5 9 2 4 3" xfId="21527" xr:uid="{B509A441-B731-49A6-96BB-4F34A6F2F384}"/>
    <cellStyle name="Normal 2 5 9 2 5" xfId="24245" xr:uid="{F9B116E2-9B39-4305-ABEF-403951DA8795}"/>
    <cellStyle name="Normal 2 5 9 2 6" xfId="13782" xr:uid="{B7F3693F-EB02-4589-9952-0D16020DDF4E}"/>
    <cellStyle name="Normal 2 5 9 3" xfId="2738" xr:uid="{00000000-0005-0000-0000-0000B8040000}"/>
    <cellStyle name="Normal 2 5 9 3 2" xfId="5956" xr:uid="{1C106CF1-7AAC-412B-81B1-54ED467F200B}"/>
    <cellStyle name="Normal 2 5 9 3 2 2" xfId="27465" xr:uid="{CC4B03BE-8BC6-4C64-AF77-07528B0A7D4A}"/>
    <cellStyle name="Normal 2 5 9 3 2 3" xfId="15409" xr:uid="{E570EFB2-99EA-4234-A4D2-5ABF913393A2}"/>
    <cellStyle name="Normal 2 5 9 3 3" xfId="7862" xr:uid="{302C5420-7804-42BA-B297-E308AAEF5BCE}"/>
    <cellStyle name="Normal 2 5 9 3 3 2" xfId="18242" xr:uid="{A9579B9F-64EE-43F8-9A70-559D79FF8E1D}"/>
    <cellStyle name="Normal 2 5 9 3 4" xfId="10695" xr:uid="{25CD7F1D-4955-4FCA-B4B5-67C0756C0511}"/>
    <cellStyle name="Normal 2 5 9 3 4 2" xfId="21075" xr:uid="{35D0D869-E1F7-4435-8529-8D9C63936AF1}"/>
    <cellStyle name="Normal 2 5 9 3 5" xfId="23939" xr:uid="{70708FAF-6117-43BC-A4C3-2588E56CBF5B}"/>
    <cellStyle name="Normal 2 5 9 3 6" xfId="13176" xr:uid="{5C716C2B-4908-4FE3-92D6-4A1D28A4DF2A}"/>
    <cellStyle name="Normal 2 5 9 4" xfId="2271" xr:uid="{00000000-0005-0000-0000-0000B6040000}"/>
    <cellStyle name="Normal 2 5 9 4 2" xfId="7398" xr:uid="{44CC9008-625D-48A4-A3F4-6A660BC2991B}"/>
    <cellStyle name="Normal 2 5 9 4 2 2" xfId="27953" xr:uid="{1ACE6644-AF73-4258-8A74-DFFE087E6897}"/>
    <cellStyle name="Normal 2 5 9 4 2 3" xfId="17778" xr:uid="{9971C4D6-2A38-4BFF-B60A-B3EEDC94716F}"/>
    <cellStyle name="Normal 2 5 9 4 3" xfId="10231" xr:uid="{5F9F0C4C-2D85-4646-960C-56A8C3B1C93E}"/>
    <cellStyle name="Normal 2 5 9 4 3 2" xfId="20611" xr:uid="{81686D14-218A-4EB9-97EF-B8C9AF73EDE0}"/>
    <cellStyle name="Normal 2 5 9 4 4" xfId="23687" xr:uid="{49D8E19A-075C-4E34-A4CE-79C0FF224597}"/>
    <cellStyle name="Normal 2 5 9 4 5" xfId="14945" xr:uid="{7A1B2A35-2331-4EF4-A6EF-5E897BBCE437}"/>
    <cellStyle name="Normal 2 5 9 5" xfId="3809" xr:uid="{C36B1377-C1A8-4750-9E28-3ABDD05BE518}"/>
    <cellStyle name="Normal 2 5 9 5 2" xfId="8644" xr:uid="{154617DC-6663-42CD-931D-5622CEA77ECE}"/>
    <cellStyle name="Normal 2 5 9 5 2 2" xfId="19024" xr:uid="{CE4701C2-C8C4-4A37-B1F3-6C21AEDEA06A}"/>
    <cellStyle name="Normal 2 5 9 5 3" xfId="11477" xr:uid="{6063A356-5B28-4C34-8859-1EBC8C85D199}"/>
    <cellStyle name="Normal 2 5 9 5 3 2" xfId="21857" xr:uid="{4EE30D17-D780-4166-84BD-EC2FB143CCEC}"/>
    <cellStyle name="Normal 2 5 9 5 4" xfId="28103" xr:uid="{BE95F47A-4672-426F-99A6-ACA33F274C2D}"/>
    <cellStyle name="Normal 2 5 9 5 5" xfId="16191" xr:uid="{0865A172-1CAC-4A74-979F-330CE434C959}"/>
    <cellStyle name="Normal 2 5 9 6" xfId="5171" xr:uid="{B31D40FC-3EBC-4519-B7B0-43B86423AE7E}"/>
    <cellStyle name="Normal 2 5 9 6 2" xfId="14468" xr:uid="{4FBA8EC1-5C39-4D2C-BA4F-5F800D6F3DB5}"/>
    <cellStyle name="Normal 2 5 9 7" xfId="6921" xr:uid="{9AAF25E7-CC15-41BD-B93C-BEB25785AB29}"/>
    <cellStyle name="Normal 2 5 9 7 2" xfId="17301" xr:uid="{EB8FE4D3-0522-4388-8A17-14FEAD0B5AC4}"/>
    <cellStyle name="Normal 2 5 9 8" xfId="9754" xr:uid="{27576975-041A-453B-BB10-E93A0FD07564}"/>
    <cellStyle name="Normal 2 5 9 8 2" xfId="20134" xr:uid="{C871B22F-AA4C-4F56-9BB6-586D7328BD16}"/>
    <cellStyle name="Normal 2 5 9 9" xfId="25520" xr:uid="{D68B2B4B-CB3F-46E5-9B54-D643C1350598}"/>
    <cellStyle name="Normal 2 6" xfId="821" xr:uid="{00000000-0005-0000-0000-0000E1040000}"/>
    <cellStyle name="Normal 2 6 10" xfId="5172" xr:uid="{DD478F15-A083-4817-8175-D763E388BB84}"/>
    <cellStyle name="Normal 2 6 10 2" xfId="14469" xr:uid="{E5309782-CB5A-4A22-A5E7-5A4F7C7A20E6}"/>
    <cellStyle name="Normal 2 6 11" xfId="6922" xr:uid="{B39136A8-D95F-4470-8743-FEB656977D2A}"/>
    <cellStyle name="Normal 2 6 11 2" xfId="17302" xr:uid="{A69F4FF9-21AA-4E7B-93DC-CCCD3D07233C}"/>
    <cellStyle name="Normal 2 6 12" xfId="9755" xr:uid="{2EB3993A-F026-4EED-9A24-7B90B3DD425E}"/>
    <cellStyle name="Normal 2 6 12 2" xfId="20135" xr:uid="{DDDB0523-0818-4E09-A63F-A4F629557835}"/>
    <cellStyle name="Normal 2 6 13" xfId="22824" xr:uid="{49B58377-FBC9-4605-89B7-B6DD49E3E0BC}"/>
    <cellStyle name="Normal 2 6 14" xfId="12397" xr:uid="{6FCA1971-0E11-4060-AEE0-39888A0B4FEC}"/>
    <cellStyle name="Normal 2 6 15" xfId="29568" xr:uid="{D20AE30D-0FA9-4A88-B2A2-8B4705DD5E43}"/>
    <cellStyle name="Normal 2 6 2" xfId="822" xr:uid="{00000000-0005-0000-0000-0000E2040000}"/>
    <cellStyle name="Normal 2 6 2 10" xfId="6923" xr:uid="{6B452C7E-FE71-41C6-AEB2-1CEFD1267B3F}"/>
    <cellStyle name="Normal 2 6 2 10 2" xfId="17303" xr:uid="{C1B45B50-B0BF-4C5A-9E26-73DFBCF43E54}"/>
    <cellStyle name="Normal 2 6 2 11" xfId="9756" xr:uid="{70EE3BED-9444-4771-B0E0-B22D2D681A56}"/>
    <cellStyle name="Normal 2 6 2 11 2" xfId="20136" xr:uid="{B8848E42-84F5-402A-8F44-DF4E26C14C9C}"/>
    <cellStyle name="Normal 2 6 2 12" xfId="24770" xr:uid="{35CF3DA4-DC61-44EA-9462-885C50B93914}"/>
    <cellStyle name="Normal 2 6 2 13" xfId="12457" xr:uid="{560212F9-0533-4461-9920-F70CFBCCFBC5}"/>
    <cellStyle name="Normal 2 6 2 2" xfId="823" xr:uid="{00000000-0005-0000-0000-0000E3040000}"/>
    <cellStyle name="Normal 2 6 2 2 10" xfId="13022" xr:uid="{0D4BBAF6-D8A0-465E-8BC7-1533A0227D43}"/>
    <cellStyle name="Normal 2 6 2 2 2" xfId="2749" xr:uid="{00000000-0005-0000-0000-0000BC040000}"/>
    <cellStyle name="Normal 2 6 2 2 2 2" xfId="3237" xr:uid="{00000000-0005-0000-0000-0000BD040000}"/>
    <cellStyle name="Normal 2 6 2 2 2 2 2" xfId="6295" xr:uid="{0B07470C-85B1-4C6C-8ECD-495CD613F7F9}"/>
    <cellStyle name="Normal 2 6 2 2 2 2 2 2" xfId="25984" xr:uid="{15AEB110-49CC-43EA-914F-C7B5BA29E022}"/>
    <cellStyle name="Normal 2 6 2 2 2 2 2 3" xfId="15864" xr:uid="{6299CCA4-F531-4401-9A04-6E9291B145E1}"/>
    <cellStyle name="Normal 2 6 2 2 2 2 3" xfId="8317" xr:uid="{7D00746B-09DC-4BE8-9F40-2E48AA9B3F4E}"/>
    <cellStyle name="Normal 2 6 2 2 2 2 3 2" xfId="18697" xr:uid="{92375DE8-DFE2-4284-ADB8-E6088B04237C}"/>
    <cellStyle name="Normal 2 6 2 2 2 2 4" xfId="11150" xr:uid="{45876200-9A30-4704-87EC-D9A1EE244809}"/>
    <cellStyle name="Normal 2 6 2 2 2 2 4 2" xfId="21530" xr:uid="{19313E0A-2184-42AB-A62F-564856D82415}"/>
    <cellStyle name="Normal 2 6 2 2 2 2 5" xfId="24864" xr:uid="{22919932-BE07-4BEC-A9C1-1F5690CBF9E8}"/>
    <cellStyle name="Normal 2 6 2 2 2 2 6" xfId="13785" xr:uid="{D92ABE24-15D8-42BF-BA33-29B764548151}"/>
    <cellStyle name="Normal 2 6 2 2 2 3" xfId="4312" xr:uid="{451EFECD-E6FF-49A0-931F-814EEFFD5A8F}"/>
    <cellStyle name="Normal 2 6 2 2 2 3 2" xfId="9084" xr:uid="{3595DF81-ADC3-45A8-9BCF-7689DB946DF4}"/>
    <cellStyle name="Normal 2 6 2 2 2 3 2 2" xfId="29127" xr:uid="{3478CBB0-2BB3-4BBC-BDF5-74924D9D1697}"/>
    <cellStyle name="Normal 2 6 2 2 2 3 2 3" xfId="19464" xr:uid="{53207F61-895A-499D-A277-FF244C663D60}"/>
    <cellStyle name="Normal 2 6 2 2 2 3 3" xfId="11917" xr:uid="{48D8DEA2-984C-4B9D-A7AA-ED5779C04D14}"/>
    <cellStyle name="Normal 2 6 2 2 2 3 3 2" xfId="22297" xr:uid="{7CA70C4C-A7DF-4680-9001-4AC840974DE7}"/>
    <cellStyle name="Normal 2 6 2 2 2 3 4" xfId="23343" xr:uid="{D534D1FF-ED6B-4AFA-A78B-91BFD6963392}"/>
    <cellStyle name="Normal 2 6 2 2 2 3 5" xfId="16631" xr:uid="{D5A661F6-AA69-4A0F-BEEE-49C104A2C658}"/>
    <cellStyle name="Normal 2 6 2 2 2 4" xfId="5967" xr:uid="{298A3100-0F0E-4143-A5EA-0E61FD9A4AB6}"/>
    <cellStyle name="Normal 2 6 2 2 2 4 2" xfId="26479" xr:uid="{11AECB0D-6D22-4FB1-BDEF-36BD0B668DF2}"/>
    <cellStyle name="Normal 2 6 2 2 2 4 3" xfId="15420" xr:uid="{06CF890A-500B-4804-8C18-A9A6100DD4F0}"/>
    <cellStyle name="Normal 2 6 2 2 2 5" xfId="7873" xr:uid="{13D454F1-D94D-4985-B799-7A9EE008A9DD}"/>
    <cellStyle name="Normal 2 6 2 2 2 5 2" xfId="18253" xr:uid="{49C3328D-2308-4F91-B477-7FDE2DDB1AD1}"/>
    <cellStyle name="Normal 2 6 2 2 2 6" xfId="10706" xr:uid="{67F0920D-71CE-4035-957B-64609EFCF7FB}"/>
    <cellStyle name="Normal 2 6 2 2 2 6 2" xfId="21086" xr:uid="{B4910B9D-7FD4-4ABB-8821-B0753D2BA9C3}"/>
    <cellStyle name="Normal 2 6 2 2 2 7" xfId="24554" xr:uid="{A6371983-7A9E-40B5-882F-16BA02B0D5BB}"/>
    <cellStyle name="Normal 2 6 2 2 2 8" xfId="13192" xr:uid="{E94E252D-CEC7-44E3-AE45-EF7C918145D9}"/>
    <cellStyle name="Normal 2 6 2 2 3" xfId="3238" xr:uid="{00000000-0005-0000-0000-0000BE040000}"/>
    <cellStyle name="Normal 2 6 2 2 3 2" xfId="4489" xr:uid="{55CEC6C5-0DF6-4B0F-924A-77BA3BC616DD}"/>
    <cellStyle name="Normal 2 6 2 2 3 2 2" xfId="9261" xr:uid="{06250DE4-EF61-49D8-88D3-8EC22069837C}"/>
    <cellStyle name="Normal 2 6 2 2 3 2 2 2" xfId="19641" xr:uid="{66BB9C65-E528-4C7D-B9E6-BE7C48E04D21}"/>
    <cellStyle name="Normal 2 6 2 2 3 2 3" xfId="12094" xr:uid="{668CB0BD-5154-4E9D-9950-737CB28749D1}"/>
    <cellStyle name="Normal 2 6 2 2 3 2 3 2" xfId="22474" xr:uid="{0927B242-5633-413B-9366-D0BF18B6BEF8}"/>
    <cellStyle name="Normal 2 6 2 2 3 2 4" xfId="27214" xr:uid="{86708BAA-E17F-49EC-854A-0A84CF6C76C2}"/>
    <cellStyle name="Normal 2 6 2 2 3 2 5" xfId="16808" xr:uid="{599B188C-F56C-4FC6-A997-E2906A024AF1}"/>
    <cellStyle name="Normal 2 6 2 2 3 3" xfId="6296" xr:uid="{B79DBA51-6000-4D82-80A8-804A3E8AE8B8}"/>
    <cellStyle name="Normal 2 6 2 2 3 3 2" xfId="15865" xr:uid="{7DC4A406-DF69-4EC5-A326-85572F0B978F}"/>
    <cellStyle name="Normal 2 6 2 2 3 4" xfId="8318" xr:uid="{45F53046-B812-4B00-AF6C-5C1BE3C220C6}"/>
    <cellStyle name="Normal 2 6 2 2 3 4 2" xfId="18698" xr:uid="{4FA5C0D2-5A8F-4244-BA51-715E53E0E9C9}"/>
    <cellStyle name="Normal 2 6 2 2 3 5" xfId="11151" xr:uid="{8FB676D1-A2A5-4791-81A5-AA86212AE9BB}"/>
    <cellStyle name="Normal 2 6 2 2 3 5 2" xfId="21531" xr:uid="{1B7321DF-74C0-4FE4-90B0-A4A4BC518DD0}"/>
    <cellStyle name="Normal 2 6 2 2 3 6" xfId="25444" xr:uid="{63EE90C9-352C-4A42-BCBF-967139EC8398}"/>
    <cellStyle name="Normal 2 6 2 2 3 7" xfId="13786" xr:uid="{003465C1-845E-4AA6-AAC9-38E55E50C248}"/>
    <cellStyle name="Normal 2 6 2 2 4" xfId="3236" xr:uid="{00000000-0005-0000-0000-0000BF040000}"/>
    <cellStyle name="Normal 2 6 2 2 4 2" xfId="6294" xr:uid="{8A71D997-902F-4EC5-BD04-EFA816DE2D95}"/>
    <cellStyle name="Normal 2 6 2 2 4 2 2" xfId="26119" xr:uid="{6C41D414-276B-4750-99C0-84744654015A}"/>
    <cellStyle name="Normal 2 6 2 2 4 2 3" xfId="15863" xr:uid="{58E19D04-F987-48EA-AD62-D757F9DC9301}"/>
    <cellStyle name="Normal 2 6 2 2 4 3" xfId="8316" xr:uid="{D7CD78DF-D605-471F-83D2-64D69091FA77}"/>
    <cellStyle name="Normal 2 6 2 2 4 3 2" xfId="18696" xr:uid="{8ADBC21C-45A3-48A1-89F6-3A2356F32654}"/>
    <cellStyle name="Normal 2 6 2 2 4 4" xfId="11149" xr:uid="{14AD40EB-66C8-45BC-83A2-CCA9B1A5ABF3}"/>
    <cellStyle name="Normal 2 6 2 2 4 4 2" xfId="21529" xr:uid="{214F76B3-3270-4655-8C6B-6FFC20D4F682}"/>
    <cellStyle name="Normal 2 6 2 2 4 5" xfId="24351" xr:uid="{781D88E8-E12F-46EC-82D2-751C026D45CE}"/>
    <cellStyle name="Normal 2 6 2 2 4 6" xfId="13784" xr:uid="{91AAE636-ACAC-4080-91F2-DFC72904F990}"/>
    <cellStyle name="Normal 2 6 2 2 5" xfId="4236" xr:uid="{6213120F-9F90-4BE0-92B7-346DAD0055F1}"/>
    <cellStyle name="Normal 2 6 2 2 5 2" xfId="9008" xr:uid="{B23A0D37-DA54-4EDA-BE34-71A567E5C728}"/>
    <cellStyle name="Normal 2 6 2 2 5 2 2" xfId="29079" xr:uid="{5B35F843-65AE-46F3-BBE9-BA3D0813C538}"/>
    <cellStyle name="Normal 2 6 2 2 5 2 3" xfId="19388" xr:uid="{6714A023-88B7-4F17-BD6B-5FA4ACE1AAC2}"/>
    <cellStyle name="Normal 2 6 2 2 5 3" xfId="11841" xr:uid="{C70035A5-E15B-4D76-88E0-5C3F7C131519}"/>
    <cellStyle name="Normal 2 6 2 2 5 3 2" xfId="22221" xr:uid="{E83365C6-6F43-4F18-8F82-0431B69ED16A}"/>
    <cellStyle name="Normal 2 6 2 2 5 4" xfId="23576" xr:uid="{BBCF9256-3B95-44EB-92C0-669EE74927F6}"/>
    <cellStyle name="Normal 2 6 2 2 5 5" xfId="16555" xr:uid="{2525C136-B1B0-4DFD-A134-1912100B16CB}"/>
    <cellStyle name="Normal 2 6 2 2 6" xfId="5174" xr:uid="{EFD3024B-EF2D-42ED-A19F-E2212A050465}"/>
    <cellStyle name="Normal 2 6 2 2 6 2" xfId="28650" xr:uid="{E51DA777-0808-4589-A231-F6DEACAEA0DC}"/>
    <cellStyle name="Normal 2 6 2 2 6 3" xfId="14471" xr:uid="{CC01BC16-52DB-4F97-85D1-813E789606D7}"/>
    <cellStyle name="Normal 2 6 2 2 7" xfId="6924" xr:uid="{8FEB73BD-73B7-40EC-81B9-13739C227541}"/>
    <cellStyle name="Normal 2 6 2 2 7 2" xfId="17304" xr:uid="{8E9BBD76-FCD0-4DA6-9DE2-B44004DEE9FF}"/>
    <cellStyle name="Normal 2 6 2 2 8" xfId="9757" xr:uid="{E500A65A-BD52-41D2-BA8F-127DE68A173E}"/>
    <cellStyle name="Normal 2 6 2 2 8 2" xfId="20137" xr:uid="{6EAF28EB-AB73-4A7D-8ACB-0F87A24CD8B4}"/>
    <cellStyle name="Normal 2 6 2 2 9" xfId="24335" xr:uid="{550195B9-69B1-41FF-8556-424F9227CAEB}"/>
    <cellStyle name="Normal 2 6 2 3" xfId="2748" xr:uid="{00000000-0005-0000-0000-0000C0040000}"/>
    <cellStyle name="Normal 2 6 2 3 2" xfId="3239" xr:uid="{00000000-0005-0000-0000-0000C1040000}"/>
    <cellStyle name="Normal 2 6 2 3 2 2" xfId="6297" xr:uid="{909EF239-56EC-436B-B207-0C2058E4371C}"/>
    <cellStyle name="Normal 2 6 2 3 2 2 2" xfId="27530" xr:uid="{6A3159D9-295F-4279-B03A-E3C845D77425}"/>
    <cellStyle name="Normal 2 6 2 3 2 2 3" xfId="15866" xr:uid="{2C7CBD9F-6D00-4DFD-8C61-0A5C8FFCB40E}"/>
    <cellStyle name="Normal 2 6 2 3 2 3" xfId="8319" xr:uid="{E8956212-19DA-46E6-AE5B-B477D98F4FC0}"/>
    <cellStyle name="Normal 2 6 2 3 2 3 2" xfId="18699" xr:uid="{63AAA577-4A6D-42C1-AEF3-F0691CE300E7}"/>
    <cellStyle name="Normal 2 6 2 3 2 4" xfId="11152" xr:uid="{3183E437-A385-4F27-8C65-8E24BC3C2386}"/>
    <cellStyle name="Normal 2 6 2 3 2 4 2" xfId="21532" xr:uid="{CCA787AD-396D-48F7-939C-67EA61F5EAFF}"/>
    <cellStyle name="Normal 2 6 2 3 2 5" xfId="22795" xr:uid="{35DE97A9-B50F-44E7-8469-98B46AE21DDC}"/>
    <cellStyle name="Normal 2 6 2 3 2 6" xfId="13787" xr:uid="{DBCCB06C-77FF-48D3-B46A-C7ED0160E78B}"/>
    <cellStyle name="Normal 2 6 2 3 3" xfId="4311" xr:uid="{05338117-EB87-4B41-8F3F-9D96A8C69F48}"/>
    <cellStyle name="Normal 2 6 2 3 3 2" xfId="9083" xr:uid="{06B64086-F2FA-4554-A66A-7DCD7A828594}"/>
    <cellStyle name="Normal 2 6 2 3 3 2 2" xfId="29126" xr:uid="{CD74FA9E-399D-4ABF-9104-22E50EC80906}"/>
    <cellStyle name="Normal 2 6 2 3 3 2 3" xfId="19463" xr:uid="{374CA1CC-12B2-48B1-9D67-A7B3DEEE4CBF}"/>
    <cellStyle name="Normal 2 6 2 3 3 3" xfId="11916" xr:uid="{1DD8F1BF-BCEA-465E-A31C-07F49838B74E}"/>
    <cellStyle name="Normal 2 6 2 3 3 3 2" xfId="22296" xr:uid="{9E6596BA-0FCB-417E-82E2-1524BC5841F5}"/>
    <cellStyle name="Normal 2 6 2 3 3 4" xfId="25348" xr:uid="{42660836-C392-4A95-AB7D-2B10EB886405}"/>
    <cellStyle name="Normal 2 6 2 3 3 5" xfId="16630" xr:uid="{563033DD-F564-4805-B714-6325541D0051}"/>
    <cellStyle name="Normal 2 6 2 3 4" xfId="5966" xr:uid="{E65F83FC-A1C3-4EA4-9529-1202F48F8094}"/>
    <cellStyle name="Normal 2 6 2 3 4 2" xfId="27922" xr:uid="{1E851278-57D4-4AA3-A532-7F287997802C}"/>
    <cellStyle name="Normal 2 6 2 3 4 3" xfId="15419" xr:uid="{69C05F2B-C137-4BB6-8704-13070549C81C}"/>
    <cellStyle name="Normal 2 6 2 3 5" xfId="7872" xr:uid="{621F3C51-E706-4289-808D-3600D7DE2E8D}"/>
    <cellStyle name="Normal 2 6 2 3 5 2" xfId="18252" xr:uid="{2C1E3A01-E7C2-4B75-9362-E23996E4157F}"/>
    <cellStyle name="Normal 2 6 2 3 6" xfId="10705" xr:uid="{0942D83E-6785-4069-93ED-E1FEF867500E}"/>
    <cellStyle name="Normal 2 6 2 3 6 2" xfId="21085" xr:uid="{D0426F11-DBC5-4AD7-A855-E1C40AE9F6EE}"/>
    <cellStyle name="Normal 2 6 2 3 7" xfId="24595" xr:uid="{70CCA74D-0F9E-4C26-BE30-EDEF40B34700}"/>
    <cellStyle name="Normal 2 6 2 3 8" xfId="13191" xr:uid="{082743DC-5C06-434B-9280-28C08901C2E8}"/>
    <cellStyle name="Normal 2 6 2 4" xfId="3240" xr:uid="{00000000-0005-0000-0000-0000C2040000}"/>
    <cellStyle name="Normal 2 6 2 4 2" xfId="4490" xr:uid="{99D999CC-6FD5-486B-8B59-AACF02421660}"/>
    <cellStyle name="Normal 2 6 2 4 2 2" xfId="9262" xr:uid="{693B2310-F2CC-4B51-8DCA-6C985B7E01F6}"/>
    <cellStyle name="Normal 2 6 2 4 2 2 2" xfId="19642" xr:uid="{60CE9961-B196-4E53-9106-4D821DF88F34}"/>
    <cellStyle name="Normal 2 6 2 4 2 3" xfId="12095" xr:uid="{F27E296C-2BF5-4C55-A4BC-C01B2BB3001C}"/>
    <cellStyle name="Normal 2 6 2 4 2 3 2" xfId="22475" xr:uid="{6890BA32-74A1-468A-8E1D-EE5DDA9E01A7}"/>
    <cellStyle name="Normal 2 6 2 4 2 4" xfId="26155" xr:uid="{8E1693E9-A028-4C58-88A3-DCB985228DC4}"/>
    <cellStyle name="Normal 2 6 2 4 2 5" xfId="16809" xr:uid="{C18685EF-A719-4116-BA1B-3BA5E1AA00FD}"/>
    <cellStyle name="Normal 2 6 2 4 3" xfId="6298" xr:uid="{492F9173-ED6E-4509-86DB-B2EA5DF6D7F6}"/>
    <cellStyle name="Normal 2 6 2 4 3 2" xfId="15867" xr:uid="{BA1625F8-53AF-4C89-82AA-C0EB3332B7FA}"/>
    <cellStyle name="Normal 2 6 2 4 4" xfId="8320" xr:uid="{C1DB41E0-32DE-4948-9DB1-AAC9D0DB7206}"/>
    <cellStyle name="Normal 2 6 2 4 4 2" xfId="18700" xr:uid="{875847CA-7CEF-469C-BA9D-AF3CD931B7D7}"/>
    <cellStyle name="Normal 2 6 2 4 5" xfId="11153" xr:uid="{A35979AB-4BBF-40BE-BD16-A63862B7E890}"/>
    <cellStyle name="Normal 2 6 2 4 5 2" xfId="21533" xr:uid="{290E8148-7224-483E-8FEB-44D1A8EBA1D7}"/>
    <cellStyle name="Normal 2 6 2 4 6" xfId="23652" xr:uid="{2E0F261C-8B52-49F0-8467-4A7022122960}"/>
    <cellStyle name="Normal 2 6 2 4 7" xfId="13788" xr:uid="{C67B1CEB-659F-49D7-AF42-A53E6118D022}"/>
    <cellStyle name="Normal 2 6 2 5" xfId="3235" xr:uid="{00000000-0005-0000-0000-0000C3040000}"/>
    <cellStyle name="Normal 2 6 2 5 2" xfId="6293" xr:uid="{864BD532-2191-49D7-A5D9-FF59CCEEAFD4}"/>
    <cellStyle name="Normal 2 6 2 5 2 2" xfId="27654" xr:uid="{A64C6447-BC8F-4094-9873-7775BF9AA8CD}"/>
    <cellStyle name="Normal 2 6 2 5 2 3" xfId="15862" xr:uid="{8CEFF8B3-DBEE-4DA2-9982-4C778CE2B6D8}"/>
    <cellStyle name="Normal 2 6 2 5 3" xfId="8315" xr:uid="{5AEDA475-210E-48A9-ACEE-9CB4F1AEDF16}"/>
    <cellStyle name="Normal 2 6 2 5 3 2" xfId="18695" xr:uid="{8CFC2B20-D82C-4836-8B85-B2DDA40B52F2}"/>
    <cellStyle name="Normal 2 6 2 5 4" xfId="11148" xr:uid="{56BF3207-64C4-44E3-AFF4-0474BABB18FC}"/>
    <cellStyle name="Normal 2 6 2 5 4 2" xfId="21528" xr:uid="{80DEABAB-AAEF-44BF-954B-37CF1AB5F697}"/>
    <cellStyle name="Normal 2 6 2 5 5" xfId="24341" xr:uid="{E7546074-5B21-4067-9EB9-A2806E9B7A0C}"/>
    <cellStyle name="Normal 2 6 2 5 6" xfId="13783" xr:uid="{89D4FEE3-FC36-40D1-A84B-A3B2E206D0DA}"/>
    <cellStyle name="Normal 2 6 2 6" xfId="2531" xr:uid="{00000000-0005-0000-0000-0000C4040000}"/>
    <cellStyle name="Normal 2 6 2 6 2" xfId="5805" xr:uid="{10762A9A-7272-485A-943C-B474B929DFA1}"/>
    <cellStyle name="Normal 2 6 2 6 2 2" xfId="28330" xr:uid="{91C42B10-F180-458D-AFC1-107E53C0EC40}"/>
    <cellStyle name="Normal 2 6 2 6 2 3" xfId="15203" xr:uid="{C481E85C-B006-44B4-B153-234F7CD519A4}"/>
    <cellStyle name="Normal 2 6 2 6 3" xfId="7656" xr:uid="{802B6534-EC9E-4BAF-9ED1-E58A0B5A1B3C}"/>
    <cellStyle name="Normal 2 6 2 6 3 2" xfId="18036" xr:uid="{0C59ABBA-3D43-4EB6-8CC4-6FDE3F98A84D}"/>
    <cellStyle name="Normal 2 6 2 6 4" xfId="10489" xr:uid="{1FCE637C-45EC-4DB5-B22E-0EB0BA1F730F}"/>
    <cellStyle name="Normal 2 6 2 6 4 2" xfId="20869" xr:uid="{3DB16BC8-7567-4D71-BE88-6964F1429595}"/>
    <cellStyle name="Normal 2 6 2 6 5" xfId="23452" xr:uid="{3467CB81-E993-4155-9658-380959AE2084}"/>
    <cellStyle name="Normal 2 6 2 6 6" xfId="12919" xr:uid="{12AC7268-F7FD-4FC4-9DD5-F0A75605BD3E}"/>
    <cellStyle name="Normal 2 6 2 7" xfId="2225" xr:uid="{00000000-0005-0000-0000-0000BA040000}"/>
    <cellStyle name="Normal 2 6 2 7 2" xfId="7352" xr:uid="{D530F37D-DEF4-4170-A7A3-CB1060AA827D}"/>
    <cellStyle name="Normal 2 6 2 7 2 2" xfId="17732" xr:uid="{1AC286B0-EC57-4FEF-9592-7305F7F714D3}"/>
    <cellStyle name="Normal 2 6 2 7 3" xfId="10185" xr:uid="{917FF294-FA44-4D45-86B4-360CE91273CB}"/>
    <cellStyle name="Normal 2 6 2 7 3 2" xfId="20565" xr:uid="{80CC7CE1-1E69-417B-BC19-550A0933C939}"/>
    <cellStyle name="Normal 2 6 2 7 4" xfId="24403" xr:uid="{1502BF02-3285-4572-A39D-B74C8D53DD14}"/>
    <cellStyle name="Normal 2 6 2 7 5" xfId="14899" xr:uid="{1CA6A51E-82D5-4C77-BCEB-1851F5CDC9B4}"/>
    <cellStyle name="Normal 2 6 2 8" xfId="3791" xr:uid="{EA396F53-A8E3-4AAD-AEFE-BE244E793E8F}"/>
    <cellStyle name="Normal 2 6 2 8 2" xfId="8627" xr:uid="{ED8914F2-C102-4167-8F91-AA93ECEF9C27}"/>
    <cellStyle name="Normal 2 6 2 8 2 2" xfId="19007" xr:uid="{70494654-2281-49E4-99E3-8834C809E729}"/>
    <cellStyle name="Normal 2 6 2 8 3" xfId="11460" xr:uid="{56BA38B1-DC32-4B80-B62D-8B1022DA2726}"/>
    <cellStyle name="Normal 2 6 2 8 3 2" xfId="21840" xr:uid="{278BD44B-3A17-484E-ABAC-932535BD4874}"/>
    <cellStyle name="Normal 2 6 2 8 4" xfId="16174" xr:uid="{E09CC765-129B-4103-A5F1-3F1553452D84}"/>
    <cellStyle name="Normal 2 6 2 9" xfId="5173" xr:uid="{C8D33ABA-A6DE-4D30-A213-75A149B1FA83}"/>
    <cellStyle name="Normal 2 6 2 9 2" xfId="14470" xr:uid="{974A2E2F-85FD-42D4-9E21-8199EEBB5EB3}"/>
    <cellStyle name="Normal 2 6 3" xfId="824" xr:uid="{00000000-0005-0000-0000-0000E4040000}"/>
    <cellStyle name="Normal 2 6 3 10" xfId="9758" xr:uid="{A4D62B8B-D218-4840-B61C-71340FE99392}"/>
    <cellStyle name="Normal 2 6 3 10 2" xfId="20138" xr:uid="{FC4D10FB-3755-4F39-A082-152E804D35F2}"/>
    <cellStyle name="Normal 2 6 3 11" xfId="25000" xr:uid="{B09E0DFE-CB49-4293-9A76-68CE4C4AFD3E}"/>
    <cellStyle name="Normal 2 6 3 12" xfId="12574" xr:uid="{6DF2FDF8-BF05-4326-8CED-AF04FE39C9F4}"/>
    <cellStyle name="Normal 2 6 3 2" xfId="2750" xr:uid="{00000000-0005-0000-0000-0000C6040000}"/>
    <cellStyle name="Normal 2 6 3 2 2" xfId="3242" xr:uid="{00000000-0005-0000-0000-0000C7040000}"/>
    <cellStyle name="Normal 2 6 3 2 2 2" xfId="6300" xr:uid="{7304B549-7725-4E18-B383-08AC32602764}"/>
    <cellStyle name="Normal 2 6 3 2 2 2 2" xfId="28081" xr:uid="{92E698A4-443E-4E9F-912D-3316C8057977}"/>
    <cellStyle name="Normal 2 6 3 2 2 2 3" xfId="15869" xr:uid="{E2BEE138-2676-4D8C-9875-BCFE68E134F5}"/>
    <cellStyle name="Normal 2 6 3 2 2 3" xfId="8322" xr:uid="{E291EB98-CB64-4225-A299-2FBB6958D1D8}"/>
    <cellStyle name="Normal 2 6 3 2 2 3 2" xfId="18702" xr:uid="{767B6D43-7AD9-4B29-821F-6A35E2A9C3B4}"/>
    <cellStyle name="Normal 2 6 3 2 2 4" xfId="11155" xr:uid="{748016B8-AB50-4139-A5F0-56CB27A68A9F}"/>
    <cellStyle name="Normal 2 6 3 2 2 4 2" xfId="21535" xr:uid="{95D20107-076A-48EF-AB96-F7E20554289D}"/>
    <cellStyle name="Normal 2 6 3 2 2 5" xfId="23900" xr:uid="{0FBF2B24-DE81-4443-8299-141FA0D649DA}"/>
    <cellStyle name="Normal 2 6 3 2 2 6" xfId="13790" xr:uid="{F9D0B80D-AC75-439E-A28A-B9DE7A394B05}"/>
    <cellStyle name="Normal 2 6 3 2 3" xfId="4313" xr:uid="{FDB00B43-EDE2-439A-8599-5EB1BA9F4CE7}"/>
    <cellStyle name="Normal 2 6 3 2 3 2" xfId="9085" xr:uid="{16808E95-2586-46E7-BE40-B97AEE2CFFB2}"/>
    <cellStyle name="Normal 2 6 3 2 3 2 2" xfId="29128" xr:uid="{7F4B2F7D-F1C0-4A26-B6B2-BD2773891107}"/>
    <cellStyle name="Normal 2 6 3 2 3 2 3" xfId="19465" xr:uid="{8D3D01C1-5F5A-488C-9B61-70485AA27C9D}"/>
    <cellStyle name="Normal 2 6 3 2 3 3" xfId="11918" xr:uid="{3CB88BFF-7034-4492-AA0A-14017708B94E}"/>
    <cellStyle name="Normal 2 6 3 2 3 3 2" xfId="22298" xr:uid="{A14D9E91-F974-4C75-97D6-B6D0E1D8D640}"/>
    <cellStyle name="Normal 2 6 3 2 3 4" xfId="24336" xr:uid="{01B9F8C2-15BC-4CE9-BC27-617DA3FAF2A3}"/>
    <cellStyle name="Normal 2 6 3 2 3 5" xfId="16632" xr:uid="{566336C9-D4DB-4A32-91F6-86EAD6606C09}"/>
    <cellStyle name="Normal 2 6 3 2 4" xfId="5968" xr:uid="{B0225D42-3F43-429F-96D2-B3C4FFF017AF}"/>
    <cellStyle name="Normal 2 6 3 2 4 2" xfId="28154" xr:uid="{5C369DB8-5E78-41E0-9489-A73C67F62EB5}"/>
    <cellStyle name="Normal 2 6 3 2 4 3" xfId="15421" xr:uid="{6AC99C5E-64F7-4525-A5AB-A0680637904B}"/>
    <cellStyle name="Normal 2 6 3 2 5" xfId="7874" xr:uid="{187C8DAC-2EBE-40DA-A2BA-B16800DDFA06}"/>
    <cellStyle name="Normal 2 6 3 2 5 2" xfId="18254" xr:uid="{0AB7271F-C4AF-40EE-8F0E-C9A3C9E23C6A}"/>
    <cellStyle name="Normal 2 6 3 2 6" xfId="10707" xr:uid="{68C15709-F04C-47D1-B067-E8BE43F77BD4}"/>
    <cellStyle name="Normal 2 6 3 2 6 2" xfId="21087" xr:uid="{F447D534-E314-47F2-9E88-C461FD47A87B}"/>
    <cellStyle name="Normal 2 6 3 2 7" xfId="24628" xr:uid="{0EB4ABFD-ACE5-4ABD-B332-42F09D2BA598}"/>
    <cellStyle name="Normal 2 6 3 2 8" xfId="13193" xr:uid="{564E1D4A-1A87-4C0D-840E-13FA45AB478F}"/>
    <cellStyle name="Normal 2 6 3 3" xfId="3243" xr:uid="{00000000-0005-0000-0000-0000C8040000}"/>
    <cellStyle name="Normal 2 6 3 3 2" xfId="4491" xr:uid="{87207243-8C53-4DE5-B92B-7719F293434A}"/>
    <cellStyle name="Normal 2 6 3 3 2 2" xfId="9263" xr:uid="{C3B3E6F4-D12B-40A9-849B-D88600E4EA46}"/>
    <cellStyle name="Normal 2 6 3 3 2 2 2" xfId="29248" xr:uid="{B14741FC-784C-4ADB-98D1-04F07AD5543C}"/>
    <cellStyle name="Normal 2 6 3 3 2 2 3" xfId="19643" xr:uid="{B4928044-04CD-4CFA-B67F-F481551FE4B0}"/>
    <cellStyle name="Normal 2 6 3 3 2 3" xfId="12096" xr:uid="{5214C419-B95F-42D2-BB6F-9BE7C79034EF}"/>
    <cellStyle name="Normal 2 6 3 3 2 3 2" xfId="22476" xr:uid="{9EAB2E54-3029-4DFB-A3CA-3ED052C1C342}"/>
    <cellStyle name="Normal 2 6 3 3 2 4" xfId="22867" xr:uid="{CAD82A59-8985-4FFB-91FB-1C6232C10769}"/>
    <cellStyle name="Normal 2 6 3 3 2 5" xfId="16810" xr:uid="{B62F27E4-1ED2-4F69-B12F-EC7A9B613844}"/>
    <cellStyle name="Normal 2 6 3 3 3" xfId="6301" xr:uid="{A3DE6E02-6E83-4DF7-A1B7-959133430995}"/>
    <cellStyle name="Normal 2 6 3 3 3 2" xfId="26212" xr:uid="{EE394A47-E38F-4441-AE45-E5E0C939CDE8}"/>
    <cellStyle name="Normal 2 6 3 3 3 3" xfId="15870" xr:uid="{EFF3A563-4A4D-4BA2-B5BE-55B10045C84D}"/>
    <cellStyle name="Normal 2 6 3 3 4" xfId="8323" xr:uid="{10A2EFD6-4550-41B9-9D2C-0C6CA4889477}"/>
    <cellStyle name="Normal 2 6 3 3 4 2" xfId="18703" xr:uid="{3F5120F2-2B31-45F7-AB64-C295BD28981B}"/>
    <cellStyle name="Normal 2 6 3 3 5" xfId="11156" xr:uid="{BB8F6FE3-F7F8-415E-B8E6-30E494857739}"/>
    <cellStyle name="Normal 2 6 3 3 5 2" xfId="21536" xr:uid="{74ADF930-A0CD-47CC-9983-8F504FF6F67F}"/>
    <cellStyle name="Normal 2 6 3 3 6" xfId="24479" xr:uid="{38F64182-7581-4BB8-91EB-F95C8B7C6FD9}"/>
    <cellStyle name="Normal 2 6 3 3 7" xfId="13791" xr:uid="{B07449D2-9759-4D4B-84D2-842A75D20F86}"/>
    <cellStyle name="Normal 2 6 3 4" xfId="3241" xr:uid="{00000000-0005-0000-0000-0000C9040000}"/>
    <cellStyle name="Normal 2 6 3 4 2" xfId="6299" xr:uid="{76E59889-A8B4-4D0D-A5C6-DA7E60392EA5}"/>
    <cellStyle name="Normal 2 6 3 4 2 2" xfId="26030" xr:uid="{D7ED80EF-2C71-4AFF-BD14-B827B1696D1D}"/>
    <cellStyle name="Normal 2 6 3 4 2 3" xfId="15868" xr:uid="{D1417E44-7FC8-4EED-B6AB-389147BE2DAC}"/>
    <cellStyle name="Normal 2 6 3 4 3" xfId="8321" xr:uid="{E57003F0-69DC-4BDB-87A5-D5970FC7987A}"/>
    <cellStyle name="Normal 2 6 3 4 3 2" xfId="18701" xr:uid="{5BE996CC-BDE8-4271-939A-B58DE1544666}"/>
    <cellStyle name="Normal 2 6 3 4 4" xfId="11154" xr:uid="{BDB2A5CA-124E-4DB8-8FB4-2F10C553E449}"/>
    <cellStyle name="Normal 2 6 3 4 4 2" xfId="21534" xr:uid="{80215D5B-DD7D-485F-939B-771F38FEBCDD}"/>
    <cellStyle name="Normal 2 6 3 4 5" xfId="25545" xr:uid="{4B134884-26C9-4669-87A5-D352E80BAD43}"/>
    <cellStyle name="Normal 2 6 3 4 6" xfId="13789" xr:uid="{B05C497A-8A05-41D1-96AA-F3A7AB582F5C}"/>
    <cellStyle name="Normal 2 6 3 5" xfId="2574" xr:uid="{00000000-0005-0000-0000-0000CA040000}"/>
    <cellStyle name="Normal 2 6 3 5 2" xfId="5839" xr:uid="{DF0E3358-E753-47A6-BED4-29A4340CC710}"/>
    <cellStyle name="Normal 2 6 3 5 2 2" xfId="26225" xr:uid="{8CBC7597-9E25-4985-AB21-CABF7A1CC924}"/>
    <cellStyle name="Normal 2 6 3 5 2 3" xfId="15246" xr:uid="{F9F030D3-C608-4F08-9C1C-0B51A7D277A5}"/>
    <cellStyle name="Normal 2 6 3 5 3" xfId="7699" xr:uid="{C45C4104-5723-49BB-8658-8B71663BE1F3}"/>
    <cellStyle name="Normal 2 6 3 5 3 2" xfId="18079" xr:uid="{4805201E-4483-45A6-80B7-2FACFD456AAC}"/>
    <cellStyle name="Normal 2 6 3 5 4" xfId="10532" xr:uid="{F588443A-6DD1-4DCF-9335-0C05F6C0E82B}"/>
    <cellStyle name="Normal 2 6 3 5 4 2" xfId="20912" xr:uid="{44532367-E5EB-47CF-A810-C3244C6410ED}"/>
    <cellStyle name="Normal 2 6 3 5 5" xfId="23804" xr:uid="{B831D932-89A5-497D-97E7-E8EFC916E333}"/>
    <cellStyle name="Normal 2 6 3 5 6" xfId="12962" xr:uid="{74DE7D1D-E440-4BEA-806A-E5800002F8B0}"/>
    <cellStyle name="Normal 2 6 3 6" xfId="2340" xr:uid="{00000000-0005-0000-0000-0000C5040000}"/>
    <cellStyle name="Normal 2 6 3 6 2" xfId="7467" xr:uid="{3A60FAA7-236C-4287-AADF-56E2DF722CB0}"/>
    <cellStyle name="Normal 2 6 3 6 2 2" xfId="17847" xr:uid="{791B2BBF-96B1-477D-BD65-FE70725DA7C6}"/>
    <cellStyle name="Normal 2 6 3 6 3" xfId="10300" xr:uid="{A010738C-6954-46F7-B0D6-5D8E10447902}"/>
    <cellStyle name="Normal 2 6 3 6 3 2" xfId="20680" xr:uid="{5CFF61F0-0CCD-4BE0-BA9F-5E49FCC5A30F}"/>
    <cellStyle name="Normal 2 6 3 6 4" xfId="24778" xr:uid="{5866C81F-BCDD-41B4-8389-503ADA704CF2}"/>
    <cellStyle name="Normal 2 6 3 6 5" xfId="15014" xr:uid="{B537DB6D-4B8B-4F24-A17E-59B8AA53E2D2}"/>
    <cellStyle name="Normal 2 6 3 7" xfId="3851" xr:uid="{2F0129F9-6EAF-4AAF-9CE7-DA34D158108D}"/>
    <cellStyle name="Normal 2 6 3 7 2" xfId="8684" xr:uid="{C55A7311-DEFF-40BB-AD48-3EC8C83781BC}"/>
    <cellStyle name="Normal 2 6 3 7 2 2" xfId="19064" xr:uid="{6D1693A2-58F9-4467-9713-1AAD0D03E2A2}"/>
    <cellStyle name="Normal 2 6 3 7 3" xfId="11517" xr:uid="{243DA632-E680-4E69-8C95-E06E0EAF6D1D}"/>
    <cellStyle name="Normal 2 6 3 7 3 2" xfId="21897" xr:uid="{864F57A7-5DC2-4353-9E34-85C3714B0248}"/>
    <cellStyle name="Normal 2 6 3 7 4" xfId="16231" xr:uid="{7A31CD01-4889-4F8B-B42B-1EC4E2C4D6B1}"/>
    <cellStyle name="Normal 2 6 3 8" xfId="5175" xr:uid="{8AE79431-F88A-4C41-B95B-4BA664C147B4}"/>
    <cellStyle name="Normal 2 6 3 8 2" xfId="14472" xr:uid="{40FFDD92-F8D1-4A22-A3DF-4E5C0A8744A6}"/>
    <cellStyle name="Normal 2 6 3 9" xfId="6925" xr:uid="{20101572-6AD5-4DB0-B4EC-D86429EB91A3}"/>
    <cellStyle name="Normal 2 6 3 9 2" xfId="17305" xr:uid="{83D1B01E-C56A-4CBA-A0AC-28D7157D2623}"/>
    <cellStyle name="Normal 2 6 4" xfId="825" xr:uid="{00000000-0005-0000-0000-0000E5040000}"/>
    <cellStyle name="Normal 2 6 4 2" xfId="3244" xr:uid="{00000000-0005-0000-0000-0000CC040000}"/>
    <cellStyle name="Normal 2 6 4 2 2" xfId="6302" xr:uid="{26AA86EE-97E0-48FA-85E2-64D1D01642DB}"/>
    <cellStyle name="Normal 2 6 4 2 2 2" xfId="27737" xr:uid="{62530CFF-EAD0-4DCC-8A0F-51132B070C03}"/>
    <cellStyle name="Normal 2 6 4 2 2 3" xfId="15871" xr:uid="{38DC05D0-1BDA-437F-9A6F-0B1EB9623D15}"/>
    <cellStyle name="Normal 2 6 4 2 3" xfId="8324" xr:uid="{66BF30D8-781F-4445-9403-8B1239B99C01}"/>
    <cellStyle name="Normal 2 6 4 2 3 2" xfId="18704" xr:uid="{696D15CB-68D5-4E6B-AC4E-F2E170C0BE1A}"/>
    <cellStyle name="Normal 2 6 4 2 4" xfId="11157" xr:uid="{9AADA220-B9CE-4749-AE31-CBC01B68FA08}"/>
    <cellStyle name="Normal 2 6 4 2 4 2" xfId="21537" xr:uid="{544947B8-8889-427F-98F8-7DB4E71898AA}"/>
    <cellStyle name="Normal 2 6 4 2 5" xfId="23671" xr:uid="{40D936BC-B2FB-444D-BA06-05C16CD95B47}"/>
    <cellStyle name="Normal 2 6 4 2 6" xfId="13792" xr:uid="{CD9279EA-FE4F-45C0-B021-898B07933199}"/>
    <cellStyle name="Normal 2 6 4 3" xfId="2747" xr:uid="{00000000-0005-0000-0000-0000CD040000}"/>
    <cellStyle name="Normal 2 6 4 3 2" xfId="5965" xr:uid="{3AC6F347-C68D-4FB4-8BD8-2118D9E8EF4B}"/>
    <cellStyle name="Normal 2 6 4 3 2 2" xfId="26000" xr:uid="{6407EC0A-CA09-4F54-A5DC-8C2C028A5521}"/>
    <cellStyle name="Normal 2 6 4 3 2 3" xfId="15418" xr:uid="{C193E26C-D856-4793-947D-EF2429FBC763}"/>
    <cellStyle name="Normal 2 6 4 3 3" xfId="7871" xr:uid="{1E3CF3CE-B1BC-4F2D-A7C8-61E4A10A365D}"/>
    <cellStyle name="Normal 2 6 4 3 3 2" xfId="18251" xr:uid="{8BD55EF0-2C46-4F9F-BF52-2E5AC363DFD0}"/>
    <cellStyle name="Normal 2 6 4 3 4" xfId="10704" xr:uid="{DF3A9D90-F1F1-4774-A6A8-BFA0FB02DDAB}"/>
    <cellStyle name="Normal 2 6 4 3 4 2" xfId="21084" xr:uid="{AECC2B9B-F637-458C-95D4-B8705547F79B}"/>
    <cellStyle name="Normal 2 6 4 3 5" xfId="25085" xr:uid="{F7D65038-43B7-4600-B665-FE61C3DC1D05}"/>
    <cellStyle name="Normal 2 6 4 3 6" xfId="13190" xr:uid="{9FF62838-0196-4BF7-8043-8AD349460ECA}"/>
    <cellStyle name="Normal 2 6 4 4" xfId="4172" xr:uid="{FAAE8149-8145-432C-B91A-EC872542167A}"/>
    <cellStyle name="Normal 2 6 4 4 2" xfId="8944" xr:uid="{A898C8CD-3D30-4C1C-ABD9-8656076B5A81}"/>
    <cellStyle name="Normal 2 6 4 4 2 2" xfId="19324" xr:uid="{1A9ED637-57DF-4EC7-8488-4C7592B288CF}"/>
    <cellStyle name="Normal 2 6 4 4 3" xfId="11777" xr:uid="{3183CE16-5648-42F3-904D-5A8528B42A9C}"/>
    <cellStyle name="Normal 2 6 4 4 3 2" xfId="22157" xr:uid="{D292C677-4EC5-461E-B23B-11316430DFAC}"/>
    <cellStyle name="Normal 2 6 4 4 4" xfId="24114" xr:uid="{4B28783D-BCF0-40D5-BA39-A0BD1889A410}"/>
    <cellStyle name="Normal 2 6 4 4 5" xfId="16491" xr:uid="{FCD70FC5-0B68-4997-9C12-BBFBD166F7A2}"/>
    <cellStyle name="Normal 2 6 4 5" xfId="5176" xr:uid="{7A080356-2637-46E2-A77E-82C5ACAE8493}"/>
    <cellStyle name="Normal 2 6 4 5 2" xfId="14473" xr:uid="{87F5C9D8-9A57-40FE-BC24-29C7BD440DC2}"/>
    <cellStyle name="Normal 2 6 4 6" xfId="6926" xr:uid="{1EB19ED3-15F7-414F-9F66-975C06046ACB}"/>
    <cellStyle name="Normal 2 6 4 6 2" xfId="17306" xr:uid="{E908B670-6EEE-4B27-A219-E53B7B9A3CCF}"/>
    <cellStyle name="Normal 2 6 4 7" xfId="9759" xr:uid="{BBF121FB-D7DF-4229-888D-58897BA66988}"/>
    <cellStyle name="Normal 2 6 4 7 2" xfId="20139" xr:uid="{A447422D-86A8-4D49-B623-57D91E1AC329}"/>
    <cellStyle name="Normal 2 6 4 8" xfId="23438" xr:uid="{2467AEF3-5330-47FD-87A4-229510FDA7FD}"/>
    <cellStyle name="Normal 2 6 4 9" xfId="12732" xr:uid="{4D9A41E0-523B-4A63-AEF3-98D8B656F6EC}"/>
    <cellStyle name="Normal 2 6 5" xfId="3245" xr:uid="{00000000-0005-0000-0000-0000CE040000}"/>
    <cellStyle name="Normal 2 6 5 2" xfId="4492" xr:uid="{A3DD9300-DFB9-4CFD-9A54-92274E601C4B}"/>
    <cellStyle name="Normal 2 6 5 2 2" xfId="9264" xr:uid="{DD784A69-7E3E-4F1A-AC82-8F6F1BD52311}"/>
    <cellStyle name="Normal 2 6 5 2 2 2" xfId="29249" xr:uid="{0D00306C-6116-4176-B54A-03C0D3AA4551}"/>
    <cellStyle name="Normal 2 6 5 2 2 3" xfId="19644" xr:uid="{F2CB09A6-383C-48D6-8D03-D7E890852381}"/>
    <cellStyle name="Normal 2 6 5 2 3" xfId="12097" xr:uid="{6A87C19B-A104-452B-9739-483A28C9AE79}"/>
    <cellStyle name="Normal 2 6 5 2 3 2" xfId="22477" xr:uid="{35392DE0-6C17-4AAF-B1BA-5476F364C1F7}"/>
    <cellStyle name="Normal 2 6 5 2 4" xfId="22644" xr:uid="{1DAD417C-CEC3-4A47-A424-5DFB07AF424F}"/>
    <cellStyle name="Normal 2 6 5 2 5" xfId="16811" xr:uid="{CDCBDCFE-1C6A-46F9-8B05-D7FB38E609D1}"/>
    <cellStyle name="Normal 2 6 5 3" xfId="6303" xr:uid="{D9E241B8-02A4-427F-8AE0-EEAB32CD3011}"/>
    <cellStyle name="Normal 2 6 5 3 2" xfId="28142" xr:uid="{5AE0B9C7-05E0-42CD-9E29-BCFC29DBD4C5}"/>
    <cellStyle name="Normal 2 6 5 3 3" xfId="15872" xr:uid="{F4E50B5F-0237-4929-B47F-EF36A19EE155}"/>
    <cellStyle name="Normal 2 6 5 4" xfId="8325" xr:uid="{EFFF14CB-F067-4F81-B899-6C534B5B4390}"/>
    <cellStyle name="Normal 2 6 5 4 2" xfId="18705" xr:uid="{13BEAD3E-CAD8-4E9A-8C8D-73BA059008A1}"/>
    <cellStyle name="Normal 2 6 5 5" xfId="11158" xr:uid="{8260038C-40B8-4B48-B86B-150E1BB7C91B}"/>
    <cellStyle name="Normal 2 6 5 5 2" xfId="21538" xr:uid="{5E4EEA9D-1019-4434-BE7E-77F65C173361}"/>
    <cellStyle name="Normal 2 6 5 6" xfId="25303" xr:uid="{C39A1771-4B7B-4FA5-A546-E3F549907874}"/>
    <cellStyle name="Normal 2 6 5 7" xfId="13793" xr:uid="{62094DEE-5D6A-4587-B5C3-6B51F53AC0CC}"/>
    <cellStyle name="Normal 2 6 6" xfId="2913" xr:uid="{00000000-0005-0000-0000-0000CF040000}"/>
    <cellStyle name="Normal 2 6 6 2" xfId="6099" xr:uid="{3F07CF2B-E2C3-4A94-86F5-C526D5A30387}"/>
    <cellStyle name="Normal 2 6 6 2 2" xfId="25845" xr:uid="{89030345-8F55-454A-84BA-BF49A031CD02}"/>
    <cellStyle name="Normal 2 6 6 2 3" xfId="15577" xr:uid="{ACA6E232-F876-4D2C-B3F8-1D3F6BDA8948}"/>
    <cellStyle name="Normal 2 6 6 3" xfId="8030" xr:uid="{42120A84-98C8-41ED-A11F-EB419CC9F1E1}"/>
    <cellStyle name="Normal 2 6 6 3 2" xfId="18410" xr:uid="{F02AD8A5-2195-4EF0-9E9F-3259ECBE80B4}"/>
    <cellStyle name="Normal 2 6 6 4" xfId="10863" xr:uid="{67350C24-62FC-42C2-9B15-1073360F93E2}"/>
    <cellStyle name="Normal 2 6 6 4 2" xfId="21243" xr:uid="{7586ABD7-1A9A-4747-83A4-C02958ED7CA3}"/>
    <cellStyle name="Normal 2 6 6 5" xfId="22687" xr:uid="{50EB29A5-FE3E-4EE9-8F15-737CE4DD97F0}"/>
    <cellStyle name="Normal 2 6 6 6" xfId="13430" xr:uid="{FB8F4C21-A5D5-4C65-A7E8-2622D69B734E}"/>
    <cellStyle name="Normal 2 6 7" xfId="2471" xr:uid="{00000000-0005-0000-0000-0000D0040000}"/>
    <cellStyle name="Normal 2 6 7 2" xfId="5759" xr:uid="{D2868D63-22F0-4956-A066-B914852ABDEE}"/>
    <cellStyle name="Normal 2 6 7 2 2" xfId="26262" xr:uid="{70223284-C886-43CC-B95C-40E37BC2C671}"/>
    <cellStyle name="Normal 2 6 7 2 3" xfId="15143" xr:uid="{34CDAF7D-28FF-4D89-9CFB-E0BDDA502805}"/>
    <cellStyle name="Normal 2 6 7 3" xfId="7596" xr:uid="{5893C7BC-E3C2-4EF6-8D7B-A10380A32821}"/>
    <cellStyle name="Normal 2 6 7 3 2" xfId="17976" xr:uid="{3F055587-DB80-4D3B-9368-A460981ED099}"/>
    <cellStyle name="Normal 2 6 7 4" xfId="10429" xr:uid="{B6AAA150-C551-43E3-8964-7E03F1AE4B5A}"/>
    <cellStyle name="Normal 2 6 7 4 2" xfId="20809" xr:uid="{E0EF6062-5071-41CB-889C-987F9B3E8377}"/>
    <cellStyle name="Normal 2 6 7 5" xfId="24537" xr:uid="{ABF28A36-FD7D-46E5-B605-AA7A948D3FC4}"/>
    <cellStyle name="Normal 2 6 7 6" xfId="12859" xr:uid="{A6F2CC7B-F5FD-4ACD-BBD6-115C96CC06F1}"/>
    <cellStyle name="Normal 2 6 8" xfId="2165" xr:uid="{00000000-0005-0000-0000-0000B9040000}"/>
    <cellStyle name="Normal 2 6 8 2" xfId="7292" xr:uid="{0EB573FA-EEF6-439E-A56B-BDBDAE879304}"/>
    <cellStyle name="Normal 2 6 8 2 2" xfId="17672" xr:uid="{4DC08CDF-9F03-44B1-AFD4-F6F5E2B029B7}"/>
    <cellStyle name="Normal 2 6 8 3" xfId="10125" xr:uid="{F5839759-13CE-4805-BB77-B640C64967FE}"/>
    <cellStyle name="Normal 2 6 8 3 2" xfId="20505" xr:uid="{578F8F1F-D0D9-4E82-AEDC-2E3008B84CE1}"/>
    <cellStyle name="Normal 2 6 8 4" xfId="22946" xr:uid="{3E25F616-C5F5-426E-A79E-6C9D09D93F12}"/>
    <cellStyle name="Normal 2 6 8 5" xfId="14839" xr:uid="{6735C330-4283-4D90-AC95-85E796A9B56E}"/>
    <cellStyle name="Normal 2 6 9" xfId="3950" xr:uid="{768BD1A0-E9FC-4057-8CB2-EEB941EB5E31}"/>
    <cellStyle name="Normal 2 6 9 2" xfId="8782" xr:uid="{E40725E7-E25B-4B86-978A-F410327532ED}"/>
    <cellStyle name="Normal 2 6 9 2 2" xfId="19162" xr:uid="{AABAA0C8-6D30-44E6-AFFD-FD33B4ACC440}"/>
    <cellStyle name="Normal 2 6 9 3" xfId="11615" xr:uid="{6C6BEF3B-A7BE-4192-8AFB-AC48CF963000}"/>
    <cellStyle name="Normal 2 6 9 3 2" xfId="21995" xr:uid="{BE8C2767-4BA7-4EEE-903C-B8C4D963EC10}"/>
    <cellStyle name="Normal 2 6 9 4" xfId="16329" xr:uid="{0B82CE58-B896-42FB-B2C2-EBDE2E302BD6}"/>
    <cellStyle name="Normal 2 7" xfId="826" xr:uid="{00000000-0005-0000-0000-0000E6040000}"/>
    <cellStyle name="Normal 2 7 10" xfId="5177" xr:uid="{9CD5321E-0D32-4E21-8C53-766D143E0BA3}"/>
    <cellStyle name="Normal 2 7 10 2" xfId="14474" xr:uid="{599DCDD7-1C0F-49D3-AEAE-1B75E1AE40C9}"/>
    <cellStyle name="Normal 2 7 11" xfId="6927" xr:uid="{80BB76AE-DDE6-4543-A159-C3E3623D1485}"/>
    <cellStyle name="Normal 2 7 11 2" xfId="17307" xr:uid="{AE83A673-8891-44DF-A0F1-AEE7ECD49F20}"/>
    <cellStyle name="Normal 2 7 12" xfId="9760" xr:uid="{6278D750-9C21-4CA5-B2B3-E9BDB0803732}"/>
    <cellStyle name="Normal 2 7 12 2" xfId="20140" xr:uid="{CE1E7404-7B0B-4E6D-92D2-BFBF115EE3DB}"/>
    <cellStyle name="Normal 2 7 13" xfId="25464" xr:uid="{DF6CD18B-2F2D-4207-8C69-DD24C3320652}"/>
    <cellStyle name="Normal 2 7 14" xfId="12412" xr:uid="{BD85830B-CE9E-45F5-AE23-751D67618F47}"/>
    <cellStyle name="Normal 2 7 15" xfId="29569" xr:uid="{F2A4C11B-61FF-44DA-8BB6-067397F32AA5}"/>
    <cellStyle name="Normal 2 7 2" xfId="827" xr:uid="{00000000-0005-0000-0000-0000E7040000}"/>
    <cellStyle name="Normal 2 7 2 10" xfId="6928" xr:uid="{4B2C54F7-1C4B-49F1-AF42-2B99EB4FF8AB}"/>
    <cellStyle name="Normal 2 7 2 10 2" xfId="17308" xr:uid="{E7C730BD-8187-4087-84C7-9A21F8D763A7}"/>
    <cellStyle name="Normal 2 7 2 11" xfId="9761" xr:uid="{30B3C8EE-236F-4D31-A8E1-C6229247C9D4}"/>
    <cellStyle name="Normal 2 7 2 11 2" xfId="20141" xr:uid="{8D265F91-367B-4C32-A21A-6320554103E3}"/>
    <cellStyle name="Normal 2 7 2 12" xfId="22857" xr:uid="{92EF549A-DD3C-46B0-BED7-0C9A1986C83C}"/>
    <cellStyle name="Normal 2 7 2 13" xfId="12472" xr:uid="{6962162F-A72E-489A-AFA8-D860B3AC8C11}"/>
    <cellStyle name="Normal 2 7 2 2" xfId="828" xr:uid="{00000000-0005-0000-0000-0000E8040000}"/>
    <cellStyle name="Normal 2 7 2 2 10" xfId="13037" xr:uid="{0AA01A78-69EF-4114-B2BB-B3045BE91DCA}"/>
    <cellStyle name="Normal 2 7 2 2 2" xfId="2753" xr:uid="{00000000-0005-0000-0000-0000D4040000}"/>
    <cellStyle name="Normal 2 7 2 2 2 2" xfId="3248" xr:uid="{00000000-0005-0000-0000-0000D5040000}"/>
    <cellStyle name="Normal 2 7 2 2 2 2 2" xfId="6306" xr:uid="{3F37FFE1-9605-425C-A216-C5C3766D8891}"/>
    <cellStyle name="Normal 2 7 2 2 2 2 2 2" xfId="27928" xr:uid="{71267D9A-AAD4-4888-BB0F-A6752B1171B8}"/>
    <cellStyle name="Normal 2 7 2 2 2 2 2 3" xfId="15875" xr:uid="{78DF3D38-9F73-439E-A287-89CE869E1EE0}"/>
    <cellStyle name="Normal 2 7 2 2 2 2 3" xfId="8328" xr:uid="{041AEE86-5E87-4121-BE6D-95B8ED5DBD23}"/>
    <cellStyle name="Normal 2 7 2 2 2 2 3 2" xfId="18708" xr:uid="{4FBD9496-DACD-4EED-A203-DAA1B518EB17}"/>
    <cellStyle name="Normal 2 7 2 2 2 2 4" xfId="11161" xr:uid="{D9DB168F-7EE2-4C16-A285-F74B1B4773A6}"/>
    <cellStyle name="Normal 2 7 2 2 2 2 4 2" xfId="21541" xr:uid="{B5176D5B-292B-41E6-931B-ABF05B42C01C}"/>
    <cellStyle name="Normal 2 7 2 2 2 2 5" xfId="23025" xr:uid="{3537CE86-360E-4CCD-8DF9-151C226AFF84}"/>
    <cellStyle name="Normal 2 7 2 2 2 2 6" xfId="13796" xr:uid="{C57A5B3F-A737-4DF9-8FE1-263A28DC07EB}"/>
    <cellStyle name="Normal 2 7 2 2 2 3" xfId="4315" xr:uid="{FFC00805-99EC-4945-BAD6-33C2B8920012}"/>
    <cellStyle name="Normal 2 7 2 2 2 3 2" xfId="9087" xr:uid="{2FF21747-EFA1-424C-8717-55E3A30DD691}"/>
    <cellStyle name="Normal 2 7 2 2 2 3 2 2" xfId="29130" xr:uid="{C3EF06AF-415D-4422-AF34-D98D777D4C72}"/>
    <cellStyle name="Normal 2 7 2 2 2 3 2 3" xfId="19467" xr:uid="{7C746684-E314-4401-AC36-5BD913A672F2}"/>
    <cellStyle name="Normal 2 7 2 2 2 3 3" xfId="11920" xr:uid="{BEA25E24-2834-4578-8A5A-5CCC0A8E9A15}"/>
    <cellStyle name="Normal 2 7 2 2 2 3 3 2" xfId="22300" xr:uid="{421306C6-8FF7-4983-9458-E7E6600E8567}"/>
    <cellStyle name="Normal 2 7 2 2 2 3 4" xfId="23092" xr:uid="{EA2CFD82-7F75-467D-A582-25A18A0DA923}"/>
    <cellStyle name="Normal 2 7 2 2 2 3 5" xfId="16634" xr:uid="{B3808F8F-BD78-4371-BDCC-E034C7C8F9E3}"/>
    <cellStyle name="Normal 2 7 2 2 2 4" xfId="5971" xr:uid="{FB91A383-B100-4FF6-986D-91A9D5125407}"/>
    <cellStyle name="Normal 2 7 2 2 2 4 2" xfId="28519" xr:uid="{F53A6796-1339-411E-9581-FBD442974032}"/>
    <cellStyle name="Normal 2 7 2 2 2 4 3" xfId="15424" xr:uid="{6136F13A-FDEC-48F1-B23C-C2ABD1E7BA13}"/>
    <cellStyle name="Normal 2 7 2 2 2 5" xfId="7877" xr:uid="{80A07288-7984-4F94-9DF1-0D50A1274AD2}"/>
    <cellStyle name="Normal 2 7 2 2 2 5 2" xfId="18257" xr:uid="{47E2FEC9-8946-4F38-8291-63337E373D72}"/>
    <cellStyle name="Normal 2 7 2 2 2 6" xfId="10710" xr:uid="{193B0A73-1D11-422A-941F-0024136F0454}"/>
    <cellStyle name="Normal 2 7 2 2 2 6 2" xfId="21090" xr:uid="{9EEF06D9-0239-4678-AAAE-3FE145793384}"/>
    <cellStyle name="Normal 2 7 2 2 2 7" xfId="23587" xr:uid="{85AD88BB-6EEB-4A4F-906C-9069C5A0D512}"/>
    <cellStyle name="Normal 2 7 2 2 2 8" xfId="13196" xr:uid="{05AAC9C7-D092-4CBE-9B97-DCB68CB9F745}"/>
    <cellStyle name="Normal 2 7 2 2 3" xfId="3249" xr:uid="{00000000-0005-0000-0000-0000D6040000}"/>
    <cellStyle name="Normal 2 7 2 2 3 2" xfId="4493" xr:uid="{7BD627DC-9A61-453D-ACA5-190C16C8BA58}"/>
    <cellStyle name="Normal 2 7 2 2 3 2 2" xfId="9265" xr:uid="{337D26E3-2CFF-44DF-8059-821F7436A063}"/>
    <cellStyle name="Normal 2 7 2 2 3 2 2 2" xfId="19645" xr:uid="{A8BF7C60-23AA-4BAD-856E-100679624A23}"/>
    <cellStyle name="Normal 2 7 2 2 3 2 3" xfId="12098" xr:uid="{45F0224D-3863-4BC9-B20B-7DA4569172ED}"/>
    <cellStyle name="Normal 2 7 2 2 3 2 3 2" xfId="22478" xr:uid="{9D8DCE35-9750-4647-8802-B78CB69B4E1A}"/>
    <cellStyle name="Normal 2 7 2 2 3 2 4" xfId="26916" xr:uid="{0E00F23F-E8BD-40B8-A638-5598DB5B40CE}"/>
    <cellStyle name="Normal 2 7 2 2 3 2 5" xfId="16812" xr:uid="{AEDEBC93-6A37-4253-BD9E-035FB4B64FFC}"/>
    <cellStyle name="Normal 2 7 2 2 3 3" xfId="6307" xr:uid="{1B540ABE-382E-4EC7-BA5C-B9B9D969EABB}"/>
    <cellStyle name="Normal 2 7 2 2 3 3 2" xfId="15876" xr:uid="{56368EE5-3F6A-4213-83FF-06A2867DD031}"/>
    <cellStyle name="Normal 2 7 2 2 3 4" xfId="8329" xr:uid="{FABF5BA2-20C0-4727-BF91-3E08B5C6729F}"/>
    <cellStyle name="Normal 2 7 2 2 3 4 2" xfId="18709" xr:uid="{34211832-17F7-48EC-9752-871DB117CE2D}"/>
    <cellStyle name="Normal 2 7 2 2 3 5" xfId="11162" xr:uid="{EB7CAB05-576E-4098-AF42-5091183ECBA8}"/>
    <cellStyle name="Normal 2 7 2 2 3 5 2" xfId="21542" xr:uid="{EEB8D7AF-A6F3-4E05-B5E4-4D7673A558B2}"/>
    <cellStyle name="Normal 2 7 2 2 3 6" xfId="25414" xr:uid="{F687B384-AE79-4E40-ACF7-96DD38E01573}"/>
    <cellStyle name="Normal 2 7 2 2 3 7" xfId="13797" xr:uid="{B8205858-621C-4A89-A6D0-6CD4FF70F5F2}"/>
    <cellStyle name="Normal 2 7 2 2 4" xfId="3247" xr:uid="{00000000-0005-0000-0000-0000D7040000}"/>
    <cellStyle name="Normal 2 7 2 2 4 2" xfId="6305" xr:uid="{F44F7A92-EB00-4577-AB9B-6F205BD23F40}"/>
    <cellStyle name="Normal 2 7 2 2 4 2 2" xfId="27917" xr:uid="{1DBC5BAF-9CEC-491A-B6F4-2B1B977C86E3}"/>
    <cellStyle name="Normal 2 7 2 2 4 2 3" xfId="15874" xr:uid="{2A5D3804-4633-46A2-805D-B7A2DB7B2E49}"/>
    <cellStyle name="Normal 2 7 2 2 4 3" xfId="8327" xr:uid="{54307EDA-67F1-427A-BB24-0EB4451AAEB4}"/>
    <cellStyle name="Normal 2 7 2 2 4 3 2" xfId="18707" xr:uid="{22B3AAA6-B0CB-4404-BE3B-6A68FA312A1E}"/>
    <cellStyle name="Normal 2 7 2 2 4 4" xfId="11160" xr:uid="{08ACD65D-F031-45DD-B78B-E46A9FAC5C6B}"/>
    <cellStyle name="Normal 2 7 2 2 4 4 2" xfId="21540" xr:uid="{E0164970-C186-4A02-A515-0B39605712D6}"/>
    <cellStyle name="Normal 2 7 2 2 4 5" xfId="24485" xr:uid="{FA6B8D25-7A74-4642-B974-C9AD3830C5D9}"/>
    <cellStyle name="Normal 2 7 2 2 4 6" xfId="13795" xr:uid="{D5B324C0-74E6-4D36-9245-B0A521637CD9}"/>
    <cellStyle name="Normal 2 7 2 2 5" xfId="4238" xr:uid="{95A930D3-0D9E-422E-8A05-F1CFFCAE1F41}"/>
    <cellStyle name="Normal 2 7 2 2 5 2" xfId="9010" xr:uid="{12507572-78BE-42B2-88EE-70516A173534}"/>
    <cellStyle name="Normal 2 7 2 2 5 2 2" xfId="29081" xr:uid="{34B9C282-239A-45F8-9330-F0CA98B202F8}"/>
    <cellStyle name="Normal 2 7 2 2 5 2 3" xfId="19390" xr:uid="{FC5FD584-7541-40A6-B047-72B200AA1381}"/>
    <cellStyle name="Normal 2 7 2 2 5 3" xfId="11843" xr:uid="{444A3CEB-84C5-4874-AB48-B6FDAADF5002}"/>
    <cellStyle name="Normal 2 7 2 2 5 3 2" xfId="22223" xr:uid="{D21C198F-4140-4E5F-89CB-3C60825A4E6B}"/>
    <cellStyle name="Normal 2 7 2 2 5 4" xfId="25376" xr:uid="{BA4ED903-B1AF-4D72-8482-B72971F1F96F}"/>
    <cellStyle name="Normal 2 7 2 2 5 5" xfId="16557" xr:uid="{1096B93B-F377-462B-910C-13E14BDBDE1B}"/>
    <cellStyle name="Normal 2 7 2 2 6" xfId="5179" xr:uid="{F43B598E-1922-42AA-B411-7F29ECE41F77}"/>
    <cellStyle name="Normal 2 7 2 2 6 2" xfId="25960" xr:uid="{4374242D-03D9-45EE-A426-050C499E5392}"/>
    <cellStyle name="Normal 2 7 2 2 6 3" xfId="14476" xr:uid="{E61BB159-C497-4CE4-9208-B4A7D076527F}"/>
    <cellStyle name="Normal 2 7 2 2 7" xfId="6929" xr:uid="{C5FC017B-1281-49EE-A7FE-AD0A58A8ADC7}"/>
    <cellStyle name="Normal 2 7 2 2 7 2" xfId="17309" xr:uid="{88D02D7B-FE1C-4365-A58C-6768F4BF4007}"/>
    <cellStyle name="Normal 2 7 2 2 8" xfId="9762" xr:uid="{B11F3A08-AE12-46CF-8956-93A3125E2059}"/>
    <cellStyle name="Normal 2 7 2 2 8 2" xfId="20142" xr:uid="{BECCE343-5413-41D5-832D-CC080D7D00BE}"/>
    <cellStyle name="Normal 2 7 2 2 9" xfId="24631" xr:uid="{F4A5E673-8448-497C-B47D-E193868297B6}"/>
    <cellStyle name="Normal 2 7 2 3" xfId="2752" xr:uid="{00000000-0005-0000-0000-0000D8040000}"/>
    <cellStyle name="Normal 2 7 2 3 2" xfId="3250" xr:uid="{00000000-0005-0000-0000-0000D9040000}"/>
    <cellStyle name="Normal 2 7 2 3 2 2" xfId="6308" xr:uid="{D7846180-0CE6-4D52-B0E8-C521F952BF80}"/>
    <cellStyle name="Normal 2 7 2 3 2 2 2" xfId="27135" xr:uid="{FD1AB626-FCD5-48E7-BF15-EA8B511346D6}"/>
    <cellStyle name="Normal 2 7 2 3 2 2 3" xfId="15877" xr:uid="{203FD30F-F50A-41A5-9390-74BDCEC03D87}"/>
    <cellStyle name="Normal 2 7 2 3 2 3" xfId="8330" xr:uid="{696E6586-97FD-41C9-9E2B-C0E6F980457E}"/>
    <cellStyle name="Normal 2 7 2 3 2 3 2" xfId="18710" xr:uid="{ECEB8EBD-9FFD-4FEB-9786-17316E7B1B69}"/>
    <cellStyle name="Normal 2 7 2 3 2 4" xfId="11163" xr:uid="{94B6BCF9-4A27-4BB5-A178-28D7027893A5}"/>
    <cellStyle name="Normal 2 7 2 3 2 4 2" xfId="21543" xr:uid="{49640450-8BF2-4513-87FD-CA86A1692F55}"/>
    <cellStyle name="Normal 2 7 2 3 2 5" xfId="22721" xr:uid="{DBF382B6-0D5E-447A-A53A-9AAA10F94EDE}"/>
    <cellStyle name="Normal 2 7 2 3 2 6" xfId="13798" xr:uid="{724F37EB-F72B-4E5A-8AA9-08FDC7AB0EDD}"/>
    <cellStyle name="Normal 2 7 2 3 3" xfId="4314" xr:uid="{958B0FC2-126E-4AE2-8755-60955BB885A8}"/>
    <cellStyle name="Normal 2 7 2 3 3 2" xfId="9086" xr:uid="{07750667-D396-40F9-9E90-590CA6AE19BA}"/>
    <cellStyle name="Normal 2 7 2 3 3 2 2" xfId="29129" xr:uid="{64D184F3-8750-4779-AD7E-3C2670C8C1F9}"/>
    <cellStyle name="Normal 2 7 2 3 3 2 3" xfId="19466" xr:uid="{C55BEBA8-7FED-4FA1-8824-1417E579C19D}"/>
    <cellStyle name="Normal 2 7 2 3 3 3" xfId="11919" xr:uid="{19790472-FDBF-4343-A908-D5227F327227}"/>
    <cellStyle name="Normal 2 7 2 3 3 3 2" xfId="22299" xr:uid="{D32F6789-4B33-4ACE-90BB-18E7DA31FC34}"/>
    <cellStyle name="Normal 2 7 2 3 3 4" xfId="24858" xr:uid="{A4FBD7FA-FBEE-4842-A1E8-43055A965CF0}"/>
    <cellStyle name="Normal 2 7 2 3 3 5" xfId="16633" xr:uid="{43E97128-EC23-4A9B-82E7-5DB4C68F61A8}"/>
    <cellStyle name="Normal 2 7 2 3 4" xfId="5970" xr:uid="{E37172F9-AF05-4B50-BE74-DDE24FC1ECFA}"/>
    <cellStyle name="Normal 2 7 2 3 4 2" xfId="28163" xr:uid="{FB7D729F-D05C-4CFB-AECB-578A7A0E111E}"/>
    <cellStyle name="Normal 2 7 2 3 4 3" xfId="15423" xr:uid="{4BC28C4B-2E55-4758-BFE3-FD794385D915}"/>
    <cellStyle name="Normal 2 7 2 3 5" xfId="7876" xr:uid="{CBC480B9-250E-4752-8C7E-FEECAD33E184}"/>
    <cellStyle name="Normal 2 7 2 3 5 2" xfId="18256" xr:uid="{02A38621-5D51-489E-A9C4-C0034C3E1E4F}"/>
    <cellStyle name="Normal 2 7 2 3 6" xfId="10709" xr:uid="{763846FE-D254-4051-A7F8-A6D9B0A23171}"/>
    <cellStyle name="Normal 2 7 2 3 6 2" xfId="21089" xr:uid="{DDE05959-F911-4E96-A639-A3E9431B0F94}"/>
    <cellStyle name="Normal 2 7 2 3 7" xfId="23814" xr:uid="{38386524-8898-4D1D-8213-35251C1FA35C}"/>
    <cellStyle name="Normal 2 7 2 3 8" xfId="13195" xr:uid="{E7CF5003-47AF-4ED3-860D-20AAD7A72CF2}"/>
    <cellStyle name="Normal 2 7 2 4" xfId="3251" xr:uid="{00000000-0005-0000-0000-0000DA040000}"/>
    <cellStyle name="Normal 2 7 2 4 2" xfId="4494" xr:uid="{2B5F4C4D-2964-42B1-AD6E-6EA6156723F7}"/>
    <cellStyle name="Normal 2 7 2 4 2 2" xfId="9266" xr:uid="{D616D958-AABB-4055-9283-BC0981066AD6}"/>
    <cellStyle name="Normal 2 7 2 4 2 2 2" xfId="19646" xr:uid="{B9F8553E-9544-4AB5-ACE8-E5AB115AB242}"/>
    <cellStyle name="Normal 2 7 2 4 2 3" xfId="12099" xr:uid="{7F8B9777-0E7F-483F-8DD2-A23E5BAAEF5C}"/>
    <cellStyle name="Normal 2 7 2 4 2 3 2" xfId="22479" xr:uid="{93CB87D0-516F-4877-83AC-812AAB80E25D}"/>
    <cellStyle name="Normal 2 7 2 4 2 4" xfId="27887" xr:uid="{0107E775-C3CD-4FC3-96E8-6B1CB5C16DB4}"/>
    <cellStyle name="Normal 2 7 2 4 2 5" xfId="16813" xr:uid="{BE278253-1BF1-4981-AE60-1A8A9A90622F}"/>
    <cellStyle name="Normal 2 7 2 4 3" xfId="6309" xr:uid="{C0BB7D75-75B0-4B27-983C-0A8D2EBD4C74}"/>
    <cellStyle name="Normal 2 7 2 4 3 2" xfId="15878" xr:uid="{DFDD26D1-8C76-4C15-A3F7-1E64C55A1AF7}"/>
    <cellStyle name="Normal 2 7 2 4 4" xfId="8331" xr:uid="{4C3E300F-EE99-4C21-84B3-C4E34C2CA8A5}"/>
    <cellStyle name="Normal 2 7 2 4 4 2" xfId="18711" xr:uid="{C7A34A52-4BA3-42AD-A9E5-0E328121B25C}"/>
    <cellStyle name="Normal 2 7 2 4 5" xfId="11164" xr:uid="{C46616C6-3F24-4C03-9C25-9968C2027064}"/>
    <cellStyle name="Normal 2 7 2 4 5 2" xfId="21544" xr:uid="{52474DD4-4027-48EB-9671-E06736DE8582}"/>
    <cellStyle name="Normal 2 7 2 4 6" xfId="25505" xr:uid="{8A7046FA-FA5B-4560-9DE0-3EDEFA402F35}"/>
    <cellStyle name="Normal 2 7 2 4 7" xfId="13799" xr:uid="{D460E849-04E3-45D2-A14A-FB0901FFCC33}"/>
    <cellStyle name="Normal 2 7 2 5" xfId="3246" xr:uid="{00000000-0005-0000-0000-0000DB040000}"/>
    <cellStyle name="Normal 2 7 2 5 2" xfId="6304" xr:uid="{BE4333F0-C05D-4B14-A1A1-E590D6EDBAD9}"/>
    <cellStyle name="Normal 2 7 2 5 2 2" xfId="28390" xr:uid="{0320A238-0342-4A14-AE2A-497B3DFF82F3}"/>
    <cellStyle name="Normal 2 7 2 5 2 3" xfId="15873" xr:uid="{9A287CA8-8C41-4746-9F51-AB1F2306AE2A}"/>
    <cellStyle name="Normal 2 7 2 5 3" xfId="8326" xr:uid="{272CD5A3-1B0C-4262-A382-8AF74FE454EA}"/>
    <cellStyle name="Normal 2 7 2 5 3 2" xfId="18706" xr:uid="{E38479BA-F997-4544-85B0-C83524F2BDFC}"/>
    <cellStyle name="Normal 2 7 2 5 4" xfId="11159" xr:uid="{C4428E8F-46A5-42B0-84F9-39E1F2CA2692}"/>
    <cellStyle name="Normal 2 7 2 5 4 2" xfId="21539" xr:uid="{497F2DA9-598E-44D7-B61B-D0ADA112B81D}"/>
    <cellStyle name="Normal 2 7 2 5 5" xfId="24352" xr:uid="{0A460A1E-0C6C-4332-9151-D6E996923AC3}"/>
    <cellStyle name="Normal 2 7 2 5 6" xfId="13794" xr:uid="{81B3E93F-8D5A-4A1F-A421-B8426C67CC60}"/>
    <cellStyle name="Normal 2 7 2 6" xfId="2546" xr:uid="{00000000-0005-0000-0000-0000DC040000}"/>
    <cellStyle name="Normal 2 7 2 6 2" xfId="5818" xr:uid="{1D674A74-CA68-4F14-86A3-852BD78DBF62}"/>
    <cellStyle name="Normal 2 7 2 6 2 2" xfId="26112" xr:uid="{3916A2C1-F727-448F-9949-3BC53CBA4AF7}"/>
    <cellStyle name="Normal 2 7 2 6 2 3" xfId="15218" xr:uid="{475B378D-4802-46C9-8541-141DE8D7A611}"/>
    <cellStyle name="Normal 2 7 2 6 3" xfId="7671" xr:uid="{27D543AE-D1E2-4C6C-896C-88156F2BB6EC}"/>
    <cellStyle name="Normal 2 7 2 6 3 2" xfId="18051" xr:uid="{CB20DE0A-CCB4-4FEF-838F-66D5180AC852}"/>
    <cellStyle name="Normal 2 7 2 6 4" xfId="10504" xr:uid="{D2745FDC-32DE-435B-A069-D6CA0C79EB48}"/>
    <cellStyle name="Normal 2 7 2 6 4 2" xfId="20884" xr:uid="{9D7CF0B2-9F8D-42D6-8A93-0AA390D6A34A}"/>
    <cellStyle name="Normal 2 7 2 6 5" xfId="24541" xr:uid="{2F47A91F-BD5F-49D3-8DAE-B69289587EBE}"/>
    <cellStyle name="Normal 2 7 2 6 6" xfId="12934" xr:uid="{000E4F26-F5E8-4094-B174-BBE61AFB4D3B}"/>
    <cellStyle name="Normal 2 7 2 7" xfId="2240" xr:uid="{00000000-0005-0000-0000-0000D2040000}"/>
    <cellStyle name="Normal 2 7 2 7 2" xfId="7367" xr:uid="{5119E13D-4E0E-4D76-8686-5B4526C0C1C7}"/>
    <cellStyle name="Normal 2 7 2 7 2 2" xfId="17747" xr:uid="{FCBA4D9A-FBF7-413B-9350-E19F6DCDCF95}"/>
    <cellStyle name="Normal 2 7 2 7 3" xfId="10200" xr:uid="{29268BB4-8542-4ACA-8912-943E50217DC3}"/>
    <cellStyle name="Normal 2 7 2 7 3 2" xfId="20580" xr:uid="{EF86BB97-B758-4ECF-97B9-1B9AB3D18A92}"/>
    <cellStyle name="Normal 2 7 2 7 4" xfId="24474" xr:uid="{2995AD3E-C9A3-4DBC-B784-99DCCD2CE1FF}"/>
    <cellStyle name="Normal 2 7 2 7 5" xfId="14914" xr:uid="{E726648D-85AB-46CF-86E5-5E3FFD70D0FC}"/>
    <cellStyle name="Normal 2 7 2 8" xfId="3793" xr:uid="{CF4F2132-8A0C-43A3-AB68-C933D526D158}"/>
    <cellStyle name="Normal 2 7 2 8 2" xfId="8629" xr:uid="{5B1BB51F-279A-4AF4-B10A-FFDCE55D05F7}"/>
    <cellStyle name="Normal 2 7 2 8 2 2" xfId="19009" xr:uid="{8D5C05B3-37CC-436B-981B-569D3B6C4AFF}"/>
    <cellStyle name="Normal 2 7 2 8 3" xfId="11462" xr:uid="{A4089863-9C82-4C13-BBA9-39443F4DBAC3}"/>
    <cellStyle name="Normal 2 7 2 8 3 2" xfId="21842" xr:uid="{3FBA34BC-2463-474C-8466-B15DFC67BEB4}"/>
    <cellStyle name="Normal 2 7 2 8 4" xfId="16176" xr:uid="{A4FEF638-BB73-444C-A4F9-7A2B01095EAC}"/>
    <cellStyle name="Normal 2 7 2 9" xfId="5178" xr:uid="{E5D43967-6CEF-4691-8C42-561CDAC6057C}"/>
    <cellStyle name="Normal 2 7 2 9 2" xfId="14475" xr:uid="{99C5F3F4-F27D-484C-98C2-80557E391747}"/>
    <cellStyle name="Normal 2 7 3" xfId="829" xr:uid="{00000000-0005-0000-0000-0000E9040000}"/>
    <cellStyle name="Normal 2 7 3 10" xfId="9763" xr:uid="{B80564E9-6480-4D14-BCE7-7C080664B2B4}"/>
    <cellStyle name="Normal 2 7 3 10 2" xfId="20143" xr:uid="{556952A2-9939-4C12-B86B-39B9853E10B0}"/>
    <cellStyle name="Normal 2 7 3 11" xfId="25523" xr:uid="{234A48C0-02A8-44E1-B3E7-3323B0C7D3D2}"/>
    <cellStyle name="Normal 2 7 3 12" xfId="12575" xr:uid="{00020838-BBC7-41F8-BCA5-E57A9E4B56FE}"/>
    <cellStyle name="Normal 2 7 3 2" xfId="2754" xr:uid="{00000000-0005-0000-0000-0000DE040000}"/>
    <cellStyle name="Normal 2 7 3 2 2" xfId="3253" xr:uid="{00000000-0005-0000-0000-0000DF040000}"/>
    <cellStyle name="Normal 2 7 3 2 2 2" xfId="6311" xr:uid="{51EB6BFC-00E1-4ED8-B0FF-AB5DAADD7864}"/>
    <cellStyle name="Normal 2 7 3 2 2 2 2" xfId="28631" xr:uid="{7D93899E-8F71-4234-AB8C-7C54CC5863CC}"/>
    <cellStyle name="Normal 2 7 3 2 2 2 3" xfId="15880" xr:uid="{6E851EF1-83F0-43C0-8E48-F0C74D9CA53E}"/>
    <cellStyle name="Normal 2 7 3 2 2 3" xfId="8333" xr:uid="{0F84327D-3644-4CD7-BEDF-5CD88CF5F3C7}"/>
    <cellStyle name="Normal 2 7 3 2 2 3 2" xfId="18713" xr:uid="{3CEFA913-4086-4620-8FAE-29374E0926BB}"/>
    <cellStyle name="Normal 2 7 3 2 2 4" xfId="11166" xr:uid="{5DD1EFA7-030D-4944-B43B-A633D59FF435}"/>
    <cellStyle name="Normal 2 7 3 2 2 4 2" xfId="21546" xr:uid="{C0EFD3DF-1AD3-44C5-A3C0-412CBDBD60D2}"/>
    <cellStyle name="Normal 2 7 3 2 2 5" xfId="23551" xr:uid="{CE5A8228-E08C-48A3-9221-6D39D333AAE2}"/>
    <cellStyle name="Normal 2 7 3 2 2 6" xfId="13801" xr:uid="{8F3BFDAD-E95B-439F-AF44-3DD15009B399}"/>
    <cellStyle name="Normal 2 7 3 2 3" xfId="4316" xr:uid="{F0FA149B-8459-42D0-8CB6-1F65390FA2E6}"/>
    <cellStyle name="Normal 2 7 3 2 3 2" xfId="9088" xr:uid="{13EE7781-CB1A-48FF-8B60-CAD4EAC598A7}"/>
    <cellStyle name="Normal 2 7 3 2 3 2 2" xfId="29131" xr:uid="{68BB0749-92B9-49EC-89BD-AA5009509809}"/>
    <cellStyle name="Normal 2 7 3 2 3 2 3" xfId="19468" xr:uid="{6B2CA347-D3CE-4655-9B76-DF7270573970}"/>
    <cellStyle name="Normal 2 7 3 2 3 3" xfId="11921" xr:uid="{0AE48217-5F93-410B-827C-64764A3D87CE}"/>
    <cellStyle name="Normal 2 7 3 2 3 3 2" xfId="22301" xr:uid="{264AD89D-73AB-4AAD-874F-8B4282D5C1CF}"/>
    <cellStyle name="Normal 2 7 3 2 3 4" xfId="25533" xr:uid="{3DC2F328-4B81-425C-ABF4-704C59C8F081}"/>
    <cellStyle name="Normal 2 7 3 2 3 5" xfId="16635" xr:uid="{5BA5B6DA-B259-4A1D-A4F2-1E8888B6843A}"/>
    <cellStyle name="Normal 2 7 3 2 4" xfId="5972" xr:uid="{449DB9B6-AF5A-4D70-90FE-048BB77B6718}"/>
    <cellStyle name="Normal 2 7 3 2 4 2" xfId="27621" xr:uid="{511F04B6-3E27-4407-A4D8-8D70F34EFFF4}"/>
    <cellStyle name="Normal 2 7 3 2 4 3" xfId="15425" xr:uid="{6102C36C-5A29-4F8C-AB06-1B403F2FD649}"/>
    <cellStyle name="Normal 2 7 3 2 5" xfId="7878" xr:uid="{A229218C-02A5-47B0-AA7C-571FC337C148}"/>
    <cellStyle name="Normal 2 7 3 2 5 2" xfId="18258" xr:uid="{B84E5EFA-F2D4-4E1C-BD6A-A7951DD11C32}"/>
    <cellStyle name="Normal 2 7 3 2 6" xfId="10711" xr:uid="{E8EC6D97-24ED-43E3-8522-4A0D809F1DB6}"/>
    <cellStyle name="Normal 2 7 3 2 6 2" xfId="21091" xr:uid="{22073319-E475-4888-823F-028CED0905C3}"/>
    <cellStyle name="Normal 2 7 3 2 7" xfId="23711" xr:uid="{8BCE977C-02D7-4091-AC63-AB94B7E90B71}"/>
    <cellStyle name="Normal 2 7 3 2 8" xfId="13197" xr:uid="{F715D9B3-3B00-4753-ADC4-EEA5AFCB12BF}"/>
    <cellStyle name="Normal 2 7 3 3" xfId="3254" xr:uid="{00000000-0005-0000-0000-0000E0040000}"/>
    <cellStyle name="Normal 2 7 3 3 2" xfId="4495" xr:uid="{E44E24F4-11E3-4C63-B085-E40DE17F6EF7}"/>
    <cellStyle name="Normal 2 7 3 3 2 2" xfId="9267" xr:uid="{F607B122-C1DC-445F-8A88-5E4BE4912255}"/>
    <cellStyle name="Normal 2 7 3 3 2 2 2" xfId="29250" xr:uid="{50F3BC27-435C-4D98-8E31-8F9014CC22C4}"/>
    <cellStyle name="Normal 2 7 3 3 2 2 3" xfId="19647" xr:uid="{DFF9221F-6C54-433A-8154-CDBBD1F490E1}"/>
    <cellStyle name="Normal 2 7 3 3 2 3" xfId="12100" xr:uid="{2C3F255D-9EF4-41F8-B486-1B90CA5CE5DC}"/>
    <cellStyle name="Normal 2 7 3 3 2 3 2" xfId="22480" xr:uid="{6B6B44B1-77DA-4CC4-85E4-7343FE41ED86}"/>
    <cellStyle name="Normal 2 7 3 3 2 4" xfId="25585" xr:uid="{0618D42F-60BE-4BC9-A9C5-E2DD27C26C4E}"/>
    <cellStyle name="Normal 2 7 3 3 2 5" xfId="16814" xr:uid="{FD6B4A63-97D0-4A7C-9618-E0F47BC35482}"/>
    <cellStyle name="Normal 2 7 3 3 3" xfId="6312" xr:uid="{F7B8C740-69D5-45D4-B54F-8FF7F200BF30}"/>
    <cellStyle name="Normal 2 7 3 3 3 2" xfId="27028" xr:uid="{CF63DFF2-DF2D-42A9-9CB0-6897F9DAEC31}"/>
    <cellStyle name="Normal 2 7 3 3 3 3" xfId="15881" xr:uid="{8F12AE2C-93C4-4022-9E00-C55DC14BC030}"/>
    <cellStyle name="Normal 2 7 3 3 4" xfId="8334" xr:uid="{29056D99-3D36-4375-A602-B939E0A4C136}"/>
    <cellStyle name="Normal 2 7 3 3 4 2" xfId="18714" xr:uid="{37A61D48-0330-4E70-966F-C37E4E2BC657}"/>
    <cellStyle name="Normal 2 7 3 3 5" xfId="11167" xr:uid="{83932395-17B4-46E8-945E-51CB87C17AAA}"/>
    <cellStyle name="Normal 2 7 3 3 5 2" xfId="21547" xr:uid="{DDB4E08E-1B10-476A-8A94-73E0C7AA389E}"/>
    <cellStyle name="Normal 2 7 3 3 6" xfId="22992" xr:uid="{AA3E6471-6B09-49D6-A1FA-316B52C2DC9E}"/>
    <cellStyle name="Normal 2 7 3 3 7" xfId="13802" xr:uid="{9BA4A25F-A6CF-4C2A-834C-A66F837A42E3}"/>
    <cellStyle name="Normal 2 7 3 4" xfId="3252" xr:uid="{00000000-0005-0000-0000-0000E1040000}"/>
    <cellStyle name="Normal 2 7 3 4 2" xfId="6310" xr:uid="{952B3B49-6784-4F40-88F5-B4F972EA4693}"/>
    <cellStyle name="Normal 2 7 3 4 2 2" xfId="27914" xr:uid="{45FB4DDF-06EC-4EA8-A9DA-793E40797DBA}"/>
    <cellStyle name="Normal 2 7 3 4 2 3" xfId="15879" xr:uid="{EDEC2EC9-F75A-46B8-BD61-C2A06F311FD2}"/>
    <cellStyle name="Normal 2 7 3 4 3" xfId="8332" xr:uid="{F64895AA-6DC0-474D-BB42-ADCFC5A3F235}"/>
    <cellStyle name="Normal 2 7 3 4 3 2" xfId="18712" xr:uid="{C5D09A53-FC8F-4CBB-B471-31D3C50B273E}"/>
    <cellStyle name="Normal 2 7 3 4 4" xfId="11165" xr:uid="{13B95295-4270-4165-818B-1F05CFA39F6C}"/>
    <cellStyle name="Normal 2 7 3 4 4 2" xfId="21545" xr:uid="{DC6DCDA5-83C2-47D6-B40F-B441C545DE85}"/>
    <cellStyle name="Normal 2 7 3 4 5" xfId="25474" xr:uid="{628DC834-128B-46BA-AE94-946C6D07CD2C}"/>
    <cellStyle name="Normal 2 7 3 4 6" xfId="13800" xr:uid="{6D95D2C3-CFCA-4A68-848A-C0045636431B}"/>
    <cellStyle name="Normal 2 7 3 5" xfId="2589" xr:uid="{00000000-0005-0000-0000-0000E2040000}"/>
    <cellStyle name="Normal 2 7 3 5 2" xfId="5854" xr:uid="{6E5D7FC6-BC25-4F64-AB3B-18F95C472E62}"/>
    <cellStyle name="Normal 2 7 3 5 2 2" xfId="26540" xr:uid="{E929C846-2174-423E-BB86-4AA789DAD5AC}"/>
    <cellStyle name="Normal 2 7 3 5 2 3" xfId="15261" xr:uid="{E40C3F2D-C75D-4D37-AC44-D064C4E43DA4}"/>
    <cellStyle name="Normal 2 7 3 5 3" xfId="7714" xr:uid="{28919E85-E930-481E-A738-005C65D7CD08}"/>
    <cellStyle name="Normal 2 7 3 5 3 2" xfId="18094" xr:uid="{5EE22060-DB55-4D74-A870-5D7A5BC55274}"/>
    <cellStyle name="Normal 2 7 3 5 4" xfId="10547" xr:uid="{659A77B6-F830-4D39-A48E-6409F1F0594B}"/>
    <cellStyle name="Normal 2 7 3 5 4 2" xfId="20927" xr:uid="{5D7F621F-D49F-498F-9F7F-7378F1476F5E}"/>
    <cellStyle name="Normal 2 7 3 5 5" xfId="24547" xr:uid="{A5313C3F-96EE-4060-8783-66ECE116BCDA}"/>
    <cellStyle name="Normal 2 7 3 5 6" xfId="12977" xr:uid="{D7BC3DB9-57B9-4FA4-BDE3-AB038564B4B9}"/>
    <cellStyle name="Normal 2 7 3 6" xfId="2341" xr:uid="{00000000-0005-0000-0000-0000DD040000}"/>
    <cellStyle name="Normal 2 7 3 6 2" xfId="7468" xr:uid="{EB054676-16DD-4F99-B06F-880B10F30D6E}"/>
    <cellStyle name="Normal 2 7 3 6 2 2" xfId="17848" xr:uid="{5A3B8AB1-C0FD-4381-B1C0-759725456496}"/>
    <cellStyle name="Normal 2 7 3 6 3" xfId="10301" xr:uid="{59752E6B-2F9C-422B-A5CF-BF244108AB63}"/>
    <cellStyle name="Normal 2 7 3 6 3 2" xfId="20681" xr:uid="{EFC3C9AC-DD31-49D7-A76B-6630B741ADB7}"/>
    <cellStyle name="Normal 2 7 3 6 4" xfId="24342" xr:uid="{6C2B060D-7F3F-43EA-90DF-811375E8A8DA}"/>
    <cellStyle name="Normal 2 7 3 6 5" xfId="15015" xr:uid="{52151680-D1F4-47E0-B0B6-AC16A955DE7D}"/>
    <cellStyle name="Normal 2 7 3 7" xfId="3852" xr:uid="{59876A13-9C9B-4479-82D9-3B4487A30E85}"/>
    <cellStyle name="Normal 2 7 3 7 2" xfId="8685" xr:uid="{DAEF771C-46E2-4656-9534-C313BFDCC933}"/>
    <cellStyle name="Normal 2 7 3 7 2 2" xfId="19065" xr:uid="{A9F8AFBB-20CF-4D39-A663-20579B9E6A4C}"/>
    <cellStyle name="Normal 2 7 3 7 3" xfId="11518" xr:uid="{E53E25F0-554F-4C03-B995-6B4032C65344}"/>
    <cellStyle name="Normal 2 7 3 7 3 2" xfId="21898" xr:uid="{F2F52DF5-D904-4A85-8BA8-3EEEF873E7E4}"/>
    <cellStyle name="Normal 2 7 3 7 4" xfId="16232" xr:uid="{010B7F2A-24A7-459F-B56F-250D84FB8E56}"/>
    <cellStyle name="Normal 2 7 3 8" xfId="5180" xr:uid="{22912720-0D4C-46AF-8639-04244B5F8F4E}"/>
    <cellStyle name="Normal 2 7 3 8 2" xfId="14477" xr:uid="{448BDAA4-27CE-4B7A-8C21-14DB037BD217}"/>
    <cellStyle name="Normal 2 7 3 9" xfId="6930" xr:uid="{AACDEF32-BE4B-4B88-8424-71DD3D415B58}"/>
    <cellStyle name="Normal 2 7 3 9 2" xfId="17310" xr:uid="{060F623E-363F-4BD7-A35D-5DC56C34B0B3}"/>
    <cellStyle name="Normal 2 7 4" xfId="830" xr:uid="{00000000-0005-0000-0000-0000EA040000}"/>
    <cellStyle name="Normal 2 7 4 2" xfId="3255" xr:uid="{00000000-0005-0000-0000-0000E4040000}"/>
    <cellStyle name="Normal 2 7 4 2 2" xfId="6313" xr:uid="{71CEE823-4AD0-4944-A0A5-A0BF88293776}"/>
    <cellStyle name="Normal 2 7 4 2 2 2" xfId="27389" xr:uid="{CEE0CC8A-EEE2-4444-A522-E668DFDF64DE}"/>
    <cellStyle name="Normal 2 7 4 2 2 3" xfId="15882" xr:uid="{8ADAA1E4-6B32-495F-A7DE-CD304107210B}"/>
    <cellStyle name="Normal 2 7 4 2 3" xfId="8335" xr:uid="{8FC6695D-EC43-4BDE-93D5-305C82CFB52A}"/>
    <cellStyle name="Normal 2 7 4 2 3 2" xfId="18715" xr:uid="{95E66D1D-0F3B-4CC6-A376-6951F4876EF2}"/>
    <cellStyle name="Normal 2 7 4 2 4" xfId="11168" xr:uid="{5DF6F997-CD37-4F51-964E-33446D081265}"/>
    <cellStyle name="Normal 2 7 4 2 4 2" xfId="21548" xr:uid="{59983315-2332-4F8C-8208-D6E0014BC384}"/>
    <cellStyle name="Normal 2 7 4 2 5" xfId="25428" xr:uid="{D0E63B7D-5BC9-4688-B9CF-6746F6EEBEEF}"/>
    <cellStyle name="Normal 2 7 4 2 6" xfId="13803" xr:uid="{CD06FEB9-D84B-4249-912F-F1263917FFA9}"/>
    <cellStyle name="Normal 2 7 4 3" xfId="2751" xr:uid="{00000000-0005-0000-0000-0000E5040000}"/>
    <cellStyle name="Normal 2 7 4 3 2" xfId="5969" xr:uid="{145B2AC7-E138-4228-AF58-40C3AD233F72}"/>
    <cellStyle name="Normal 2 7 4 3 2 2" xfId="26516" xr:uid="{2A85577B-91D0-4CCF-98A7-397E250A4C3F}"/>
    <cellStyle name="Normal 2 7 4 3 2 3" xfId="15422" xr:uid="{848982D3-A451-47CB-8014-C2530F0784D8}"/>
    <cellStyle name="Normal 2 7 4 3 3" xfId="7875" xr:uid="{B71A9E4B-A303-4E37-BFF9-85C5EC5891C9}"/>
    <cellStyle name="Normal 2 7 4 3 3 2" xfId="18255" xr:uid="{228DDBD2-EFCA-4FF2-A944-A65244689CC1}"/>
    <cellStyle name="Normal 2 7 4 3 4" xfId="10708" xr:uid="{50A21E25-123A-4EC3-B4DC-ABCE8859B544}"/>
    <cellStyle name="Normal 2 7 4 3 4 2" xfId="21088" xr:uid="{8ED9BA2A-D7B1-4CF3-AFD0-84C83C86077C}"/>
    <cellStyle name="Normal 2 7 4 3 5" xfId="23977" xr:uid="{8EB8C2B8-786A-42D6-9143-5D4DFD9BFC73}"/>
    <cellStyle name="Normal 2 7 4 3 6" xfId="13194" xr:uid="{515F9088-1B79-40D4-8535-FE257CE33DE7}"/>
    <cellStyle name="Normal 2 7 4 4" xfId="4173" xr:uid="{8AC50F76-D3E6-41CF-9C06-029A048ABCE8}"/>
    <cellStyle name="Normal 2 7 4 4 2" xfId="8945" xr:uid="{772C9F48-4D58-4B83-A954-095A564A0D15}"/>
    <cellStyle name="Normal 2 7 4 4 2 2" xfId="19325" xr:uid="{F71795C8-7D43-4499-B687-6A053FA1DE38}"/>
    <cellStyle name="Normal 2 7 4 4 3" xfId="11778" xr:uid="{1638D4BF-F1C5-4F51-B1FC-B5BD54ABF90A}"/>
    <cellStyle name="Normal 2 7 4 4 3 2" xfId="22158" xr:uid="{AF0389C7-E3B2-4F45-870B-8DC1F1EEA5B3}"/>
    <cellStyle name="Normal 2 7 4 4 4" xfId="25048" xr:uid="{7CC9B72E-3642-44F3-AF24-C6D0606626FF}"/>
    <cellStyle name="Normal 2 7 4 4 5" xfId="16492" xr:uid="{8F2EC2B8-9FE6-40E7-A228-62ED530AC17F}"/>
    <cellStyle name="Normal 2 7 4 5" xfId="5181" xr:uid="{717DE2C8-2F2E-4098-81A0-E0FA74614B37}"/>
    <cellStyle name="Normal 2 7 4 5 2" xfId="14478" xr:uid="{E74B6E9E-DE02-443A-B853-CFDBE2F2BB9D}"/>
    <cellStyle name="Normal 2 7 4 6" xfId="6931" xr:uid="{3B77EAA3-7C6C-4770-9571-6AC26DFBFF32}"/>
    <cellStyle name="Normal 2 7 4 6 2" xfId="17311" xr:uid="{F461C47C-701C-47D3-BA57-45790E5533C4}"/>
    <cellStyle name="Normal 2 7 4 7" xfId="9764" xr:uid="{FB8127CE-A3A1-4439-98A8-ECC6B82A8295}"/>
    <cellStyle name="Normal 2 7 4 7 2" xfId="20144" xr:uid="{5AF0005F-F0E6-4D89-9C47-D2C9BB2CD303}"/>
    <cellStyle name="Normal 2 7 4 8" xfId="22993" xr:uid="{562F3934-A9DB-4292-8085-6013FA723BAD}"/>
    <cellStyle name="Normal 2 7 4 9" xfId="12733" xr:uid="{3125FADE-A930-44DF-8690-A3014C853D23}"/>
    <cellStyle name="Normal 2 7 5" xfId="3256" xr:uid="{00000000-0005-0000-0000-0000E6040000}"/>
    <cellStyle name="Normal 2 7 5 2" xfId="4496" xr:uid="{6B1E980C-131C-4198-B764-D6BE5D211DA5}"/>
    <cellStyle name="Normal 2 7 5 2 2" xfId="9268" xr:uid="{B7AAB0C6-24BF-4D46-9AA8-24A20F188FDA}"/>
    <cellStyle name="Normal 2 7 5 2 2 2" xfId="29251" xr:uid="{E4734FF7-FCA2-4419-9732-777445AC6B10}"/>
    <cellStyle name="Normal 2 7 5 2 2 3" xfId="19648" xr:uid="{AE84BA61-752F-4654-AE01-737BED40B691}"/>
    <cellStyle name="Normal 2 7 5 2 3" xfId="12101" xr:uid="{DB0328AF-7516-46F1-91E1-E91A6AB86926}"/>
    <cellStyle name="Normal 2 7 5 2 3 2" xfId="22481" xr:uid="{DFB245FF-558E-4727-AEC3-34DB84043612}"/>
    <cellStyle name="Normal 2 7 5 2 4" xfId="25418" xr:uid="{749BA87B-9475-4996-BE56-534F2E8B02B8}"/>
    <cellStyle name="Normal 2 7 5 2 5" xfId="16815" xr:uid="{C9A14064-E63B-40C9-A73D-AFE5C51F8BEF}"/>
    <cellStyle name="Normal 2 7 5 3" xfId="6314" xr:uid="{016DB043-5EF2-4057-AF73-300D6DBDEF75}"/>
    <cellStyle name="Normal 2 7 5 3 2" xfId="26475" xr:uid="{13D0BCA5-0E56-4BC8-9755-AC8E6E21A552}"/>
    <cellStyle name="Normal 2 7 5 3 3" xfId="15883" xr:uid="{B0344709-8316-48B7-9700-1B797A8C7642}"/>
    <cellStyle name="Normal 2 7 5 4" xfId="8336" xr:uid="{4DA050E3-2232-4805-BC13-40346E73E54B}"/>
    <cellStyle name="Normal 2 7 5 4 2" xfId="18716" xr:uid="{A976D288-5856-4ED8-804A-4ECF8534B765}"/>
    <cellStyle name="Normal 2 7 5 5" xfId="11169" xr:uid="{DA5D3750-153B-426B-9D39-B81E3AAF7F63}"/>
    <cellStyle name="Normal 2 7 5 5 2" xfId="21549" xr:uid="{0C6072E1-0399-40E2-BDF9-50D23FE32DFC}"/>
    <cellStyle name="Normal 2 7 5 6" xfId="24231" xr:uid="{8C853527-3A85-4D80-A47F-7032AA059977}"/>
    <cellStyle name="Normal 2 7 5 7" xfId="13804" xr:uid="{0838E1E9-5B0D-41A5-A8FD-58D14A45CBB8}"/>
    <cellStyle name="Normal 2 7 6" xfId="2914" xr:uid="{00000000-0005-0000-0000-0000E7040000}"/>
    <cellStyle name="Normal 2 7 6 2" xfId="6100" xr:uid="{A72DA3E3-628A-466B-B484-2AD061942FF4}"/>
    <cellStyle name="Normal 2 7 6 2 2" xfId="26187" xr:uid="{E3525FCE-0E8B-4363-86AA-5DB0CA30EAC7}"/>
    <cellStyle name="Normal 2 7 6 2 3" xfId="15578" xr:uid="{AD7A8575-854D-44EA-B785-2F1001A2A045}"/>
    <cellStyle name="Normal 2 7 6 3" xfId="8031" xr:uid="{8C399678-619D-4551-9E61-7E718BD25A05}"/>
    <cellStyle name="Normal 2 7 6 3 2" xfId="18411" xr:uid="{B105745C-B71D-49AF-A6E4-9531ED33804E}"/>
    <cellStyle name="Normal 2 7 6 4" xfId="10864" xr:uid="{A3744CBC-45DE-4DAA-BA85-096F6E9261F1}"/>
    <cellStyle name="Normal 2 7 6 4 2" xfId="21244" xr:uid="{E6A6B3B1-E09F-4A41-954C-56180BE9BB5F}"/>
    <cellStyle name="Normal 2 7 6 5" xfId="23487" xr:uid="{ED24D4F5-7011-4B51-BC0D-6F22A62E844E}"/>
    <cellStyle name="Normal 2 7 6 6" xfId="13431" xr:uid="{F9DC699A-8F1C-4AE1-9057-A1937D783382}"/>
    <cellStyle name="Normal 2 7 7" xfId="2486" xr:uid="{00000000-0005-0000-0000-0000E8040000}"/>
    <cellStyle name="Normal 2 7 7 2" xfId="5771" xr:uid="{AC1B6218-AD1E-4FB2-B01B-3690B7A69759}"/>
    <cellStyle name="Normal 2 7 7 2 2" xfId="28750" xr:uid="{00B60B50-D380-4FF6-9C2A-D02F7AC372E8}"/>
    <cellStyle name="Normal 2 7 7 2 3" xfId="15158" xr:uid="{397FE296-624B-4C47-90C5-13988B62CA4A}"/>
    <cellStyle name="Normal 2 7 7 3" xfId="7611" xr:uid="{B75D5F0E-2123-44E6-AED0-AF402A568DD1}"/>
    <cellStyle name="Normal 2 7 7 3 2" xfId="17991" xr:uid="{562B3F72-ACAA-49FA-986D-18354E0EAC7E}"/>
    <cellStyle name="Normal 2 7 7 4" xfId="10444" xr:uid="{44FF3E11-BB54-432F-9989-F88AFDD01007}"/>
    <cellStyle name="Normal 2 7 7 4 2" xfId="20824" xr:uid="{DEBB59F7-4C48-408A-BD45-419079E7F30B}"/>
    <cellStyle name="Normal 2 7 7 5" xfId="23356" xr:uid="{09A29A52-3B42-4616-92F6-5CBC0EA39103}"/>
    <cellStyle name="Normal 2 7 7 6" xfId="12874" xr:uid="{CA745FC1-03D0-438C-BF2F-B04F366ACD19}"/>
    <cellStyle name="Normal 2 7 8" xfId="2180" xr:uid="{00000000-0005-0000-0000-0000D1040000}"/>
    <cellStyle name="Normal 2 7 8 2" xfId="7307" xr:uid="{0830F5DD-6D21-49F4-A9B3-604959D8120F}"/>
    <cellStyle name="Normal 2 7 8 2 2" xfId="17687" xr:uid="{29EDD52C-37AD-477B-AFB3-3D788AE07F90}"/>
    <cellStyle name="Normal 2 7 8 3" xfId="10140" xr:uid="{DB91861C-0F9C-4892-A88B-7DBA1139476D}"/>
    <cellStyle name="Normal 2 7 8 3 2" xfId="20520" xr:uid="{00B74FED-9925-4107-AD01-E9A8F8C22E98}"/>
    <cellStyle name="Normal 2 7 8 4" xfId="24851" xr:uid="{9F222FCF-80AD-4A76-8591-13E84C4F1B1E}"/>
    <cellStyle name="Normal 2 7 8 5" xfId="14854" xr:uid="{55F52EA5-B516-4C11-A49F-8421E51557FF}"/>
    <cellStyle name="Normal 2 7 9" xfId="3951" xr:uid="{A6386ADA-3287-4373-839E-4D0FB01F6C53}"/>
    <cellStyle name="Normal 2 7 9 2" xfId="8783" xr:uid="{99D06A28-198A-451C-9CC5-BBFF21DD87E2}"/>
    <cellStyle name="Normal 2 7 9 2 2" xfId="19163" xr:uid="{3775A87A-2918-4CCC-82B1-39DC7F69925D}"/>
    <cellStyle name="Normal 2 7 9 3" xfId="11616" xr:uid="{C785F9A9-9F97-4EFB-9C31-10DEE8DC4130}"/>
    <cellStyle name="Normal 2 7 9 3 2" xfId="21996" xr:uid="{C92B6D30-0CB7-48C0-AFA2-0393924E08D1}"/>
    <cellStyle name="Normal 2 7 9 4" xfId="16330" xr:uid="{20C1B482-BFD0-465A-8590-E53314C7EF9A}"/>
    <cellStyle name="Normal 2 8" xfId="831" xr:uid="{00000000-0005-0000-0000-0000EB040000}"/>
    <cellStyle name="Normal 2 8 10" xfId="5182" xr:uid="{40380ED7-DDE8-4CE3-82C0-99469D30D652}"/>
    <cellStyle name="Normal 2 8 10 2" xfId="14479" xr:uid="{E1EB6AAD-E630-4183-B6FD-218D1F36B279}"/>
    <cellStyle name="Normal 2 8 11" xfId="6932" xr:uid="{4E51C6D5-27D3-44AA-BAF2-C86DDDAF7446}"/>
    <cellStyle name="Normal 2 8 11 2" xfId="17312" xr:uid="{837D9E52-6906-4D0D-8672-AB683F7730B4}"/>
    <cellStyle name="Normal 2 8 12" xfId="9765" xr:uid="{A749656F-3C03-463C-BB9D-2A573B397E89}"/>
    <cellStyle name="Normal 2 8 12 2" xfId="20145" xr:uid="{C8F920DA-218B-44F4-8186-69E8299B7674}"/>
    <cellStyle name="Normal 2 8 13" xfId="24145" xr:uid="{0963CDEC-E371-42BB-9422-ACE52BBA0CF3}"/>
    <cellStyle name="Normal 2 8 14" xfId="12446" xr:uid="{A31E1099-78CC-4B71-A141-F56A2524A61E}"/>
    <cellStyle name="Normal 2 8 2" xfId="832" xr:uid="{00000000-0005-0000-0000-0000EC040000}"/>
    <cellStyle name="Normal 2 8 2 10" xfId="9766" xr:uid="{4D9DFE05-B631-403C-BCF3-EF6C419A7C37}"/>
    <cellStyle name="Normal 2 8 2 10 2" xfId="20146" xr:uid="{0277E97B-E62E-427C-BF5C-3E79B155C3BF}"/>
    <cellStyle name="Normal 2 8 2 11" xfId="22934" xr:uid="{A9E5B6A5-7BA3-4B67-B5F4-6B9016B71202}"/>
    <cellStyle name="Normal 2 8 2 12" xfId="12576" xr:uid="{9AA20E7D-A7C9-4928-BD7B-329E347E1DF8}"/>
    <cellStyle name="Normal 2 8 2 2" xfId="833" xr:uid="{00000000-0005-0000-0000-0000ED040000}"/>
    <cellStyle name="Normal 2 8 2 2 2" xfId="3258" xr:uid="{00000000-0005-0000-0000-0000EC040000}"/>
    <cellStyle name="Normal 2 8 2 2 2 2" xfId="6316" xr:uid="{E8CEFCD8-20B3-4E94-9B5B-50A8F801EC89}"/>
    <cellStyle name="Normal 2 8 2 2 2 2 2" xfId="28451" xr:uid="{9B2527F5-BBB3-4B72-A313-3D4FC3D3FC8C}"/>
    <cellStyle name="Normal 2 8 2 2 2 2 3" xfId="28091" xr:uid="{550DFAE7-40CC-4013-9279-7A91D3B432AF}"/>
    <cellStyle name="Normal 2 8 2 2 2 2 4" xfId="15885" xr:uid="{A5BAF042-E853-4939-BD0A-B23D58C90756}"/>
    <cellStyle name="Normal 2 8 2 2 2 3" xfId="8338" xr:uid="{E29A79B0-B795-4C94-814D-9A47992D2E01}"/>
    <cellStyle name="Normal 2 8 2 2 2 3 2" xfId="28890" xr:uid="{90C5D1D6-906A-4005-92B0-64FAE9DF8EF7}"/>
    <cellStyle name="Normal 2 8 2 2 2 3 3" xfId="18718" xr:uid="{C0CF3DCE-97A0-498E-B04F-FBE73C34FEA1}"/>
    <cellStyle name="Normal 2 8 2 2 2 4" xfId="11171" xr:uid="{C6533BE9-E499-41F1-BEC4-3AA5F4A737A6}"/>
    <cellStyle name="Normal 2 8 2 2 2 4 2" xfId="21551" xr:uid="{979617F4-9BC4-4068-AF89-9D803C9B722D}"/>
    <cellStyle name="Normal 2 8 2 2 2 5" xfId="23677" xr:uid="{F7A09A72-CE90-45E7-A8FB-448103B44903}"/>
    <cellStyle name="Normal 2 8 2 2 2 6" xfId="13806" xr:uid="{9A71CDC9-C58C-47F5-8EB7-FCF081FA00A5}"/>
    <cellStyle name="Normal 2 8 2 2 3" xfId="4318" xr:uid="{00641515-B8EE-4462-A5E1-92E8AD68B412}"/>
    <cellStyle name="Normal 2 8 2 2 3 2" xfId="9090" xr:uid="{E5787134-1742-4497-B391-2B38C5521001}"/>
    <cellStyle name="Normal 2 8 2 2 3 2 2" xfId="29133" xr:uid="{60591CF2-D428-4AF2-BB3D-111D24C78CB3}"/>
    <cellStyle name="Normal 2 8 2 2 3 2 3" xfId="19470" xr:uid="{D12FADAD-F941-49B0-A161-CFAB573B85AA}"/>
    <cellStyle name="Normal 2 8 2 2 3 3" xfId="11923" xr:uid="{E4C4019B-05FA-4C55-A2FF-B1FA27230812}"/>
    <cellStyle name="Normal 2 8 2 2 3 3 2" xfId="22303" xr:uid="{AA4D6692-15F2-4F6C-B9B3-B232C24BA114}"/>
    <cellStyle name="Normal 2 8 2 2 3 4" xfId="24489" xr:uid="{31D545F0-70D4-4D94-9FC6-A6B195271AF7}"/>
    <cellStyle name="Normal 2 8 2 2 3 5" xfId="16637" xr:uid="{59F603B3-032B-46B7-BB26-026DED68F117}"/>
    <cellStyle name="Normal 2 8 2 2 4" xfId="5184" xr:uid="{3CFE1E7C-2C46-4B24-A72F-B89B6CD06028}"/>
    <cellStyle name="Normal 2 8 2 2 4 2" xfId="28349" xr:uid="{60632920-281C-46EA-AC97-42678D7DB885}"/>
    <cellStyle name="Normal 2 8 2 2 4 3" xfId="14481" xr:uid="{51350F7B-30E1-4F4E-891E-CAB00AFBC1F8}"/>
    <cellStyle name="Normal 2 8 2 2 5" xfId="6934" xr:uid="{35DC256B-D160-4416-83A4-3BD5F907605A}"/>
    <cellStyle name="Normal 2 8 2 2 5 2" xfId="17314" xr:uid="{125BA631-0382-4A16-9B52-79AC361B8BE7}"/>
    <cellStyle name="Normal 2 8 2 2 6" xfId="9767" xr:uid="{6F07800B-1F18-4E12-8ADD-86321C659FBE}"/>
    <cellStyle name="Normal 2 8 2 2 6 2" xfId="20147" xr:uid="{74537F53-6B31-44FB-ABF9-7042343A8374}"/>
    <cellStyle name="Normal 2 8 2 2 7" xfId="24600" xr:uid="{4354B5C0-2B0E-4A08-A5F4-F2F6E931B73C}"/>
    <cellStyle name="Normal 2 8 2 2 8" xfId="13199" xr:uid="{0A02F550-76AE-4963-938D-99C871307A70}"/>
    <cellStyle name="Normal 2 8 2 3" xfId="3259" xr:uid="{00000000-0005-0000-0000-0000ED040000}"/>
    <cellStyle name="Normal 2 8 2 3 2" xfId="4497" xr:uid="{0BBF4EAF-2EEB-4640-BA38-DBDFC058B749}"/>
    <cellStyle name="Normal 2 8 2 3 2 2" xfId="9269" xr:uid="{48BFEDD3-7392-4C4A-B002-66AD38724562}"/>
    <cellStyle name="Normal 2 8 2 3 2 2 2" xfId="29252" xr:uid="{238C0550-505F-490B-9C2D-23264E218DA0}"/>
    <cellStyle name="Normal 2 8 2 3 2 2 3" xfId="19649" xr:uid="{9EA528C0-22A5-49DE-8E75-D6F59A2F526C}"/>
    <cellStyle name="Normal 2 8 2 3 2 3" xfId="12102" xr:uid="{1F1673D3-C7B3-4070-944F-11A3F491560D}"/>
    <cellStyle name="Normal 2 8 2 3 2 3 2" xfId="22482" xr:uid="{4EC5530C-B788-49D1-B8AD-24172D3E9448}"/>
    <cellStyle name="Normal 2 8 2 3 2 4" xfId="25715" xr:uid="{23044FBC-8E1B-4EE7-B299-D46361B75083}"/>
    <cellStyle name="Normal 2 8 2 3 2 5" xfId="16816" xr:uid="{F64422A4-F1AB-4878-BBE9-CCF2850EC9DB}"/>
    <cellStyle name="Normal 2 8 2 3 3" xfId="6317" xr:uid="{70319F9C-8C6C-4280-B5A7-FA70D7D4E8EC}"/>
    <cellStyle name="Normal 2 8 2 3 3 2" xfId="27175" xr:uid="{944CDA04-5C80-4EA1-80A7-A40B22BF04C9}"/>
    <cellStyle name="Normal 2 8 2 3 3 3" xfId="15886" xr:uid="{2E65C6E6-7705-4581-B6DB-48A3329BC3F3}"/>
    <cellStyle name="Normal 2 8 2 3 4" xfId="8339" xr:uid="{89F6381F-D0A9-48DA-84B5-04BBD4FA5670}"/>
    <cellStyle name="Normal 2 8 2 3 4 2" xfId="18719" xr:uid="{8F0AFD53-0182-4B64-897F-CD52C1FD9A88}"/>
    <cellStyle name="Normal 2 8 2 3 5" xfId="11172" xr:uid="{E4AD119B-BB10-43C1-AED6-D358178586EF}"/>
    <cellStyle name="Normal 2 8 2 3 5 2" xfId="21552" xr:uid="{7A6F2011-0DC7-41B4-858C-64B84CC192DA}"/>
    <cellStyle name="Normal 2 8 2 3 6" xfId="22833" xr:uid="{8923D2E7-2DA7-4CCF-A63E-0536F14CB31F}"/>
    <cellStyle name="Normal 2 8 2 3 7" xfId="13807" xr:uid="{B28A44E3-FA3B-4166-B3F5-6786840ACCA1}"/>
    <cellStyle name="Normal 2 8 2 4" xfId="3257" xr:uid="{00000000-0005-0000-0000-0000EE040000}"/>
    <cellStyle name="Normal 2 8 2 4 2" xfId="6315" xr:uid="{968A0815-396A-4C1F-ACF4-0899CC97A8BE}"/>
    <cellStyle name="Normal 2 8 2 4 2 2" xfId="27078" xr:uid="{169A6153-9C29-40DB-B39A-F4DDE627EFA0}"/>
    <cellStyle name="Normal 2 8 2 4 2 3" xfId="15884" xr:uid="{2870D56E-C8E3-4B29-9892-B687B606CDEA}"/>
    <cellStyle name="Normal 2 8 2 4 3" xfId="8337" xr:uid="{2F49353E-3D79-4C99-AD1D-F70CD5D1E16D}"/>
    <cellStyle name="Normal 2 8 2 4 3 2" xfId="18717" xr:uid="{CC2B2CAA-02A0-48A3-92AE-8DBF048D4E88}"/>
    <cellStyle name="Normal 2 8 2 4 4" xfId="11170" xr:uid="{FC40FFB0-4FEC-4115-AB03-33E0128807DE}"/>
    <cellStyle name="Normal 2 8 2 4 4 2" xfId="21550" xr:uid="{5A6FD68D-ABDC-4917-A965-2A7AF6BA2198}"/>
    <cellStyle name="Normal 2 8 2 4 5" xfId="24520" xr:uid="{147CC830-D3CD-4478-90B8-BCC4D363D848}"/>
    <cellStyle name="Normal 2 8 2 4 6" xfId="13805" xr:uid="{D4E5B640-704A-427D-86D2-AE67A1DDF6F9}"/>
    <cellStyle name="Normal 2 8 2 5" xfId="2520" xr:uid="{00000000-0005-0000-0000-0000EF040000}"/>
    <cellStyle name="Normal 2 8 2 5 2" xfId="5797" xr:uid="{47DCC92F-54E9-4911-AC1D-47F2B7FB5C2F}"/>
    <cellStyle name="Normal 2 8 2 5 2 2" xfId="26991" xr:uid="{4D34E770-5F98-4A6F-9C61-581E4CC543E3}"/>
    <cellStyle name="Normal 2 8 2 5 2 3" xfId="15192" xr:uid="{FDD16847-3A23-4F2B-93C4-65D91B7D4AE2}"/>
    <cellStyle name="Normal 2 8 2 5 3" xfId="7645" xr:uid="{1EF7B022-A18D-4AB6-A3C4-D739248B73E8}"/>
    <cellStyle name="Normal 2 8 2 5 3 2" xfId="18025" xr:uid="{3E320686-9FFB-4CD3-BCAA-76D0D9A5627A}"/>
    <cellStyle name="Normal 2 8 2 5 4" xfId="10478" xr:uid="{AFB5CAA6-E1B0-4B42-960C-3E43FD85A6FF}"/>
    <cellStyle name="Normal 2 8 2 5 4 2" xfId="20858" xr:uid="{BA75980F-6F1F-4861-85F6-25FEDA469C6F}"/>
    <cellStyle name="Normal 2 8 2 5 5" xfId="22803" xr:uid="{8C5AB9D4-325C-4C09-8367-86F84CBEDFC1}"/>
    <cellStyle name="Normal 2 8 2 5 6" xfId="12908" xr:uid="{F3AC945C-F83D-4E22-AA51-69CA9A117B98}"/>
    <cellStyle name="Normal 2 8 2 6" xfId="2342" xr:uid="{00000000-0005-0000-0000-0000EA040000}"/>
    <cellStyle name="Normal 2 8 2 6 2" xfId="7469" xr:uid="{F25297D3-D501-42A1-AA59-8886F1FEEAF3}"/>
    <cellStyle name="Normal 2 8 2 6 2 2" xfId="17849" xr:uid="{D677E904-4008-48A5-A7F7-B9A14DAA6580}"/>
    <cellStyle name="Normal 2 8 2 6 3" xfId="10302" xr:uid="{DC3DB0BA-F8F6-4476-B45D-AD550463A2F8}"/>
    <cellStyle name="Normal 2 8 2 6 3 2" xfId="20682" xr:uid="{F69C4960-EE6C-4465-B5B3-0F5FFFD2313C}"/>
    <cellStyle name="Normal 2 8 2 6 4" xfId="23142" xr:uid="{2E10A497-7F6A-4EC1-9EF8-2439084B8E12}"/>
    <cellStyle name="Normal 2 8 2 6 5" xfId="15016" xr:uid="{8B4776D4-7302-426E-94DD-26E671A43624}"/>
    <cellStyle name="Normal 2 8 2 7" xfId="3853" xr:uid="{B99E1F2C-77D1-436B-A020-A22F5F81BD72}"/>
    <cellStyle name="Normal 2 8 2 7 2" xfId="8686" xr:uid="{362A60B7-29E5-4E02-8394-414C56F97128}"/>
    <cellStyle name="Normal 2 8 2 7 2 2" xfId="19066" xr:uid="{A296323F-529D-4171-83EA-E9E750DE7ADD}"/>
    <cellStyle name="Normal 2 8 2 7 3" xfId="11519" xr:uid="{13CF40C2-23CF-4CF9-80AF-FEDE8F52F4E6}"/>
    <cellStyle name="Normal 2 8 2 7 3 2" xfId="21899" xr:uid="{EED8F838-167F-4C79-89E3-CA02AA7F75C9}"/>
    <cellStyle name="Normal 2 8 2 7 4" xfId="16233" xr:uid="{9B383E1C-F202-4249-AA30-5F4039972BD6}"/>
    <cellStyle name="Normal 2 8 2 8" xfId="5183" xr:uid="{9A79AB6A-5F15-47BD-854C-4704EA6A1DF5}"/>
    <cellStyle name="Normal 2 8 2 8 2" xfId="14480" xr:uid="{9EC2CC00-3494-48C2-A9A9-E28A61A3C528}"/>
    <cellStyle name="Normal 2 8 2 9" xfId="6933" xr:uid="{64F0A1D1-B9AC-43C0-A9B9-60617BD5F23A}"/>
    <cellStyle name="Normal 2 8 2 9 2" xfId="17313" xr:uid="{1BB0B183-2132-4C6F-B5A4-5DB449444F25}"/>
    <cellStyle name="Normal 2 8 3" xfId="834" xr:uid="{00000000-0005-0000-0000-0000EE040000}"/>
    <cellStyle name="Normal 2 8 3 10" xfId="25380" xr:uid="{17E62A56-8EBA-4252-82CC-1F7F66844708}"/>
    <cellStyle name="Normal 2 8 3 11" xfId="12734" xr:uid="{7AC5C086-4CD1-43AF-AB6F-2B1CB78A380D}"/>
    <cellStyle name="Normal 2 8 3 2" xfId="2755" xr:uid="{00000000-0005-0000-0000-0000F1040000}"/>
    <cellStyle name="Normal 2 8 3 2 2" xfId="3261" xr:uid="{00000000-0005-0000-0000-0000F2040000}"/>
    <cellStyle name="Normal 2 8 3 2 2 2" xfId="6319" xr:uid="{BD9D0536-3699-40B6-98E2-EBDCDE845069}"/>
    <cellStyle name="Normal 2 8 3 2 2 2 2" xfId="28183" xr:uid="{3D61B14B-CE7E-4248-A4BA-EDB3E926A8F3}"/>
    <cellStyle name="Normal 2 8 3 2 2 2 3" xfId="15888" xr:uid="{D474407B-F78D-432C-9CED-E3E72F989BBC}"/>
    <cellStyle name="Normal 2 8 3 2 2 3" xfId="8341" xr:uid="{E09CD465-5962-475E-9310-F67B4BA857B8}"/>
    <cellStyle name="Normal 2 8 3 2 2 3 2" xfId="18721" xr:uid="{33F267E9-C350-475A-A4EB-1FC086DF9A10}"/>
    <cellStyle name="Normal 2 8 3 2 2 4" xfId="11174" xr:uid="{30F924E3-F7AF-46C5-A6F8-FC91ED43DBF6}"/>
    <cellStyle name="Normal 2 8 3 2 2 4 2" xfId="21554" xr:uid="{5D81271B-7FBC-40B0-AFF4-8821475572AF}"/>
    <cellStyle name="Normal 2 8 3 2 2 5" xfId="24308" xr:uid="{71376A80-8FAD-4364-968E-982EA9EED0E1}"/>
    <cellStyle name="Normal 2 8 3 2 2 6" xfId="13809" xr:uid="{E05E4D94-3931-46D8-8FC2-EA60D07A61D9}"/>
    <cellStyle name="Normal 2 8 3 2 3" xfId="4319" xr:uid="{D25E4437-4EA4-45F0-9EE5-3638C42BF349}"/>
    <cellStyle name="Normal 2 8 3 2 3 2" xfId="9091" xr:uid="{D69750B2-0EEE-483F-8EF6-9527410F7451}"/>
    <cellStyle name="Normal 2 8 3 2 3 2 2" xfId="29134" xr:uid="{F0AEA303-C52B-4222-8F9D-1F49270C7021}"/>
    <cellStyle name="Normal 2 8 3 2 3 2 3" xfId="19471" xr:uid="{83DD875B-4FE6-4C30-9638-308A9D584DA6}"/>
    <cellStyle name="Normal 2 8 3 2 3 3" xfId="11924" xr:uid="{D6C02531-49AF-4900-8FE3-26F387CE2252}"/>
    <cellStyle name="Normal 2 8 3 2 3 3 2" xfId="22304" xr:uid="{10370E83-08B0-4273-B3A8-E4754264DC3C}"/>
    <cellStyle name="Normal 2 8 3 2 3 4" xfId="23089" xr:uid="{9440B033-98C1-4D25-BC1D-B1882C4FF38B}"/>
    <cellStyle name="Normal 2 8 3 2 3 5" xfId="16638" xr:uid="{B8AB671E-A73C-4504-A03D-D60071FC3531}"/>
    <cellStyle name="Normal 2 8 3 2 4" xfId="5973" xr:uid="{3BB15D85-FDB9-45F7-9409-52962EA45647}"/>
    <cellStyle name="Normal 2 8 3 2 4 2" xfId="27166" xr:uid="{5303FDA9-5ADF-4827-A7AF-96E24920E174}"/>
    <cellStyle name="Normal 2 8 3 2 4 3" xfId="15426" xr:uid="{41CF9545-43B1-47D9-A01C-B25CC5567E38}"/>
    <cellStyle name="Normal 2 8 3 2 5" xfId="7879" xr:uid="{EABEFE2C-BFCA-49C6-A627-85CFB20F1B17}"/>
    <cellStyle name="Normal 2 8 3 2 5 2" xfId="18259" xr:uid="{ED132D4B-2A6F-489F-AFA3-258F5D08FE52}"/>
    <cellStyle name="Normal 2 8 3 2 6" xfId="10712" xr:uid="{4F852A99-764E-45D0-9E91-B7C10AB77553}"/>
    <cellStyle name="Normal 2 8 3 2 6 2" xfId="21092" xr:uid="{BB8E2CBC-5234-4425-B63F-C0213B1BFD16}"/>
    <cellStyle name="Normal 2 8 3 2 7" xfId="22792" xr:uid="{59CB398D-CA33-4225-9761-66A39892865A}"/>
    <cellStyle name="Normal 2 8 3 2 8" xfId="13200" xr:uid="{159B5130-3221-4602-A1C2-C3A0E6216CA5}"/>
    <cellStyle name="Normal 2 8 3 3" xfId="3262" xr:uid="{00000000-0005-0000-0000-0000F3040000}"/>
    <cellStyle name="Normal 2 8 3 3 2" xfId="4498" xr:uid="{3EA06542-8B36-463A-8E1E-CC73CF39FB59}"/>
    <cellStyle name="Normal 2 8 3 3 2 2" xfId="9270" xr:uid="{CC554882-7403-4872-B9D3-30DD53E78D1A}"/>
    <cellStyle name="Normal 2 8 3 3 2 2 2" xfId="29253" xr:uid="{84DF408D-0CED-42F5-962F-7651692141DE}"/>
    <cellStyle name="Normal 2 8 3 3 2 2 3" xfId="19650" xr:uid="{31758A29-DC95-462A-B632-3B363553A416}"/>
    <cellStyle name="Normal 2 8 3 3 2 3" xfId="12103" xr:uid="{9E3EE59A-0169-4C8D-9C7D-BD05A70F4E78}"/>
    <cellStyle name="Normal 2 8 3 3 2 3 2" xfId="22483" xr:uid="{6B4E2281-DEF4-4690-A99A-075310AB67A0}"/>
    <cellStyle name="Normal 2 8 3 3 2 4" xfId="23942" xr:uid="{A24C8BCD-CA8C-4BDF-B9CD-D0461D22C827}"/>
    <cellStyle name="Normal 2 8 3 3 2 5" xfId="16817" xr:uid="{74422C01-685B-4355-AAEA-AF1C6B3E7D79}"/>
    <cellStyle name="Normal 2 8 3 3 3" xfId="6320" xr:uid="{279D0E37-90D2-4222-9285-6030E28A6DF6}"/>
    <cellStyle name="Normal 2 8 3 3 3 2" xfId="27666" xr:uid="{6FB621B3-9AD1-4BB6-8F80-C57F0EE981D3}"/>
    <cellStyle name="Normal 2 8 3 3 3 3" xfId="15889" xr:uid="{CB285C85-0806-410C-B223-4962D476FEC6}"/>
    <cellStyle name="Normal 2 8 3 3 4" xfId="8342" xr:uid="{3FD44BF7-A114-4295-8619-ECA18BD88F96}"/>
    <cellStyle name="Normal 2 8 3 3 4 2" xfId="18722" xr:uid="{7D706125-C714-41D5-8B57-9266C8E5E41D}"/>
    <cellStyle name="Normal 2 8 3 3 5" xfId="11175" xr:uid="{3FCC255D-4B84-44AD-9636-A3A2B72B6B99}"/>
    <cellStyle name="Normal 2 8 3 3 5 2" xfId="21555" xr:uid="{572DC6E6-8985-4FD9-AC2A-016B7FFE0041}"/>
    <cellStyle name="Normal 2 8 3 3 6" xfId="22845" xr:uid="{2BB0CEB5-1638-407D-92A5-AF6A231A7822}"/>
    <cellStyle name="Normal 2 8 3 3 7" xfId="13810" xr:uid="{9296A94C-12A0-42CC-BB7A-168FD37B53E6}"/>
    <cellStyle name="Normal 2 8 3 4" xfId="3260" xr:uid="{00000000-0005-0000-0000-0000F4040000}"/>
    <cellStyle name="Normal 2 8 3 4 2" xfId="6318" xr:uid="{14919506-F606-461B-B41D-72C7D86A95BD}"/>
    <cellStyle name="Normal 2 8 3 4 2 2" xfId="27071" xr:uid="{76F5C591-49A1-4806-9F92-9DB76AB64083}"/>
    <cellStyle name="Normal 2 8 3 4 2 3" xfId="15887" xr:uid="{016EB0A9-4FE7-4904-93A8-9D4FD346A065}"/>
    <cellStyle name="Normal 2 8 3 4 3" xfId="8340" xr:uid="{84E0DE4A-7166-4129-84FC-03A751374921}"/>
    <cellStyle name="Normal 2 8 3 4 3 2" xfId="18720" xr:uid="{1BFCEABB-CA3D-43AE-9144-A7C7BBD81D2A}"/>
    <cellStyle name="Normal 2 8 3 4 4" xfId="11173" xr:uid="{FDCB34B3-A7C8-410F-8351-51348C246EC1}"/>
    <cellStyle name="Normal 2 8 3 4 4 2" xfId="21553" xr:uid="{42CFB193-07F8-4960-A351-EE292CD41811}"/>
    <cellStyle name="Normal 2 8 3 4 5" xfId="25200" xr:uid="{48EE267E-D509-48D9-8E1E-EB7D4D2017E6}"/>
    <cellStyle name="Normal 2 8 3 4 6" xfId="13808" xr:uid="{05B8532D-B56A-489B-98BE-3669A7F17100}"/>
    <cellStyle name="Normal 2 8 3 5" xfId="2623" xr:uid="{00000000-0005-0000-0000-0000F5040000}"/>
    <cellStyle name="Normal 2 8 3 5 2" xfId="5885" xr:uid="{9A8A9323-7AE6-40BB-B754-36EC30028BE6}"/>
    <cellStyle name="Normal 2 8 3 5 2 2" xfId="26156" xr:uid="{A20DC687-5F32-4034-8A17-2601DBC372EB}"/>
    <cellStyle name="Normal 2 8 3 5 2 3" xfId="15295" xr:uid="{990C1D93-C515-4F0D-8131-322B43F7B8CC}"/>
    <cellStyle name="Normal 2 8 3 5 3" xfId="7748" xr:uid="{454114AE-7AEB-49B9-B36B-768C7BCF914E}"/>
    <cellStyle name="Normal 2 8 3 5 3 2" xfId="18128" xr:uid="{71E1F9B9-4024-488D-A226-945B9AB0FA01}"/>
    <cellStyle name="Normal 2 8 3 5 4" xfId="10581" xr:uid="{2B3C5ECB-70C4-4606-9DDC-843CAAA98B1F}"/>
    <cellStyle name="Normal 2 8 3 5 4 2" xfId="20961" xr:uid="{3697A04A-1C78-41C6-8177-74F6DB38E2E7}"/>
    <cellStyle name="Normal 2 8 3 5 5" xfId="23262" xr:uid="{86FB51D7-8590-48B1-BFEC-304D10C56C6C}"/>
    <cellStyle name="Normal 2 8 3 5 6" xfId="13011" xr:uid="{CB326828-C6BC-4D99-8C3E-6149D0EE0BC5}"/>
    <cellStyle name="Normal 2 8 3 6" xfId="4174" xr:uid="{2BF2C53F-CF90-4E79-B6F1-AA1C6B49B262}"/>
    <cellStyle name="Normal 2 8 3 6 2" xfId="8946" xr:uid="{CC1D5B72-12BC-49AE-8051-9F414A0754E5}"/>
    <cellStyle name="Normal 2 8 3 6 2 2" xfId="19326" xr:uid="{11F599AC-CEF8-443B-94B9-0D10200E6597}"/>
    <cellStyle name="Normal 2 8 3 6 3" xfId="11779" xr:uid="{2F3FEE01-A477-4489-9A49-9BC60CBB444B}"/>
    <cellStyle name="Normal 2 8 3 6 3 2" xfId="22159" xr:uid="{394D04A4-DDA6-4BA4-8CC4-CA26E692393C}"/>
    <cellStyle name="Normal 2 8 3 6 4" xfId="24464" xr:uid="{700999BE-0B15-4696-B088-844B62FC8475}"/>
    <cellStyle name="Normal 2 8 3 6 5" xfId="16493" xr:uid="{3D12A16F-E536-4B3A-9019-F138C7D11A92}"/>
    <cellStyle name="Normal 2 8 3 7" xfId="5185" xr:uid="{14A31ADD-2E6B-46C3-9E3A-E7C64FECAC27}"/>
    <cellStyle name="Normal 2 8 3 7 2" xfId="14482" xr:uid="{8061915E-3A6A-482D-9422-9284FF76093D}"/>
    <cellStyle name="Normal 2 8 3 8" xfId="6935" xr:uid="{0467EFA4-6627-44FD-AEEB-166630D9B8BE}"/>
    <cellStyle name="Normal 2 8 3 8 2" xfId="17315" xr:uid="{922BED87-D10C-464F-98AB-8EA4B34D6DFA}"/>
    <cellStyle name="Normal 2 8 3 9" xfId="9768" xr:uid="{9C875BDA-2981-48B8-ADBB-377E072090EF}"/>
    <cellStyle name="Normal 2 8 3 9 2" xfId="20148" xr:uid="{9CDE13C9-8692-47A0-88B9-85608CF777E8}"/>
    <cellStyle name="Normal 2 8 4" xfId="835" xr:uid="{00000000-0005-0000-0000-0000EF040000}"/>
    <cellStyle name="Normal 2 8 4 2" xfId="3263" xr:uid="{00000000-0005-0000-0000-0000F7040000}"/>
    <cellStyle name="Normal 2 8 4 2 2" xfId="6321" xr:uid="{85D5D0ED-3998-423F-85D6-D7F2C7EEB6F6}"/>
    <cellStyle name="Normal 2 8 4 2 2 2" xfId="28413" xr:uid="{7B6C017D-A110-4B25-AC70-1FFF71EBB8FF}"/>
    <cellStyle name="Normal 2 8 4 2 2 3" xfId="15890" xr:uid="{3289FA99-5F4F-4107-ABB3-6495CC572AC2}"/>
    <cellStyle name="Normal 2 8 4 2 3" xfId="8343" xr:uid="{FB0342AB-9DF9-4F40-B43B-8979CBC51628}"/>
    <cellStyle name="Normal 2 8 4 2 3 2" xfId="18723" xr:uid="{60975CA2-8649-4683-82BB-53D1F33969FB}"/>
    <cellStyle name="Normal 2 8 4 2 4" xfId="11176" xr:uid="{6E433FE9-9821-49C9-A393-B052723ADD27}"/>
    <cellStyle name="Normal 2 8 4 2 4 2" xfId="21556" xr:uid="{A28635D2-C8A0-4D50-A0B5-FDCFD80FECBE}"/>
    <cellStyle name="Normal 2 8 4 2 5" xfId="24880" xr:uid="{245BB831-80AE-44B3-9E10-6B402E97DCF8}"/>
    <cellStyle name="Normal 2 8 4 2 6" xfId="13811" xr:uid="{98B15CF9-1ED3-43C2-98D6-29F7FB5E7FEA}"/>
    <cellStyle name="Normal 2 8 4 3" xfId="4317" xr:uid="{BCB18D81-EA89-4B82-A56D-4F6ABD77718E}"/>
    <cellStyle name="Normal 2 8 4 3 2" xfId="9089" xr:uid="{13DC86AC-6F69-4A59-BBCE-A4FAF1E15F90}"/>
    <cellStyle name="Normal 2 8 4 3 2 2" xfId="29132" xr:uid="{2E1D8AC7-D2E8-4AAA-BCDD-339074F81B81}"/>
    <cellStyle name="Normal 2 8 4 3 2 3" xfId="19469" xr:uid="{5E32389D-45B0-4C64-A0EF-2DF86E2B2567}"/>
    <cellStyle name="Normal 2 8 4 3 3" xfId="11922" xr:uid="{CEA9BC84-DAEB-42D8-ABF9-A3962AED31E7}"/>
    <cellStyle name="Normal 2 8 4 3 3 2" xfId="22302" xr:uid="{1028DFFD-EC58-472D-8554-DFF6C3768473}"/>
    <cellStyle name="Normal 2 8 4 3 4" xfId="23310" xr:uid="{C6C77F9D-6399-41CE-A380-A99D83F12098}"/>
    <cellStyle name="Normal 2 8 4 3 5" xfId="16636" xr:uid="{A416AFA9-6AFC-4011-A3D2-91C0AFB8D4D9}"/>
    <cellStyle name="Normal 2 8 4 4" xfId="5186" xr:uid="{A2219C34-4BD7-46B2-82F1-573F84CAEB23}"/>
    <cellStyle name="Normal 2 8 4 4 2" xfId="25857" xr:uid="{944FF65E-C124-4482-8EE6-206DFE1DEC94}"/>
    <cellStyle name="Normal 2 8 4 4 3" xfId="14483" xr:uid="{AC7FFCC3-39B8-483B-9053-711A7D4DBA6C}"/>
    <cellStyle name="Normal 2 8 4 5" xfId="6936" xr:uid="{C93BB016-41FA-4908-B435-B37956C8DA8F}"/>
    <cellStyle name="Normal 2 8 4 5 2" xfId="17316" xr:uid="{58DECF45-AB2C-4597-9E9F-91FC270AA1C6}"/>
    <cellStyle name="Normal 2 8 4 6" xfId="9769" xr:uid="{627620D3-F821-46A0-A7BF-2BFCC84DC435}"/>
    <cellStyle name="Normal 2 8 4 6 2" xfId="20149" xr:uid="{FF9D7BA1-BAA8-4E88-AA3F-9136D759C909}"/>
    <cellStyle name="Normal 2 8 4 7" xfId="23266" xr:uid="{1DAD77E2-B79D-4ED5-9EF7-A316C3DB968D}"/>
    <cellStyle name="Normal 2 8 4 8" xfId="13198" xr:uid="{9A496A9C-CBD9-4D16-8FC2-C445D0CD8337}"/>
    <cellStyle name="Normal 2 8 5" xfId="3264" xr:uid="{00000000-0005-0000-0000-0000F8040000}"/>
    <cellStyle name="Normal 2 8 5 2" xfId="4499" xr:uid="{95CE7CBC-1CDF-4046-832D-591E97A7B94B}"/>
    <cellStyle name="Normal 2 8 5 2 2" xfId="9271" xr:uid="{B4C87EE0-318C-4084-A168-600F15E93567}"/>
    <cellStyle name="Normal 2 8 5 2 2 2" xfId="29254" xr:uid="{A2446C45-DFF1-4140-9BA8-BB45DEE21411}"/>
    <cellStyle name="Normal 2 8 5 2 2 3" xfId="19651" xr:uid="{2BE5E4A7-BA9E-4FE9-B23C-9E3986D4913F}"/>
    <cellStyle name="Normal 2 8 5 2 3" xfId="12104" xr:uid="{B0D6BD58-A5C7-490B-A536-78A00116E9D9}"/>
    <cellStyle name="Normal 2 8 5 2 3 2" xfId="22484" xr:uid="{FFF32534-C8EF-4D49-8E8D-5F47F097BC80}"/>
    <cellStyle name="Normal 2 8 5 2 4" xfId="22637" xr:uid="{2A814E38-8C81-4220-A0FB-6ADE38D1F438}"/>
    <cellStyle name="Normal 2 8 5 2 5" xfId="16818" xr:uid="{DAD025AD-137B-4154-BB4B-4383D25FB0B6}"/>
    <cellStyle name="Normal 2 8 5 3" xfId="6322" xr:uid="{854B9F0F-FE80-4F2A-8D9A-6A844AFA80D8}"/>
    <cellStyle name="Normal 2 8 5 3 2" xfId="27936" xr:uid="{E44DBAFE-CE90-40B9-857B-8F4493FB6303}"/>
    <cellStyle name="Normal 2 8 5 3 3" xfId="15891" xr:uid="{78CAEF5E-B984-4B48-9CA2-5761637A23FA}"/>
    <cellStyle name="Normal 2 8 5 4" xfId="8344" xr:uid="{5CD86AA9-79AF-4DDE-B39C-B50CD8EE6E85}"/>
    <cellStyle name="Normal 2 8 5 4 2" xfId="18724" xr:uid="{63D7B1FD-84E9-4095-B076-B2D617BEDCAC}"/>
    <cellStyle name="Normal 2 8 5 5" xfId="11177" xr:uid="{4069BDF2-1CD4-482D-AA9D-B13EFEC32A9B}"/>
    <cellStyle name="Normal 2 8 5 5 2" xfId="21557" xr:uid="{6DB0EF5D-EFB5-482F-9AAF-268EF1369D1A}"/>
    <cellStyle name="Normal 2 8 5 6" xfId="23606" xr:uid="{DFE117AC-76B4-4D0E-AA1A-E74940FB7B57}"/>
    <cellStyle name="Normal 2 8 5 7" xfId="13812" xr:uid="{6728430F-0CB2-4D6D-BAB9-8F1200CD5761}"/>
    <cellStyle name="Normal 2 8 6" xfId="2915" xr:uid="{00000000-0005-0000-0000-0000F9040000}"/>
    <cellStyle name="Normal 2 8 6 2" xfId="6101" xr:uid="{3693C27C-9C82-4C65-9591-784D8D626FCB}"/>
    <cellStyle name="Normal 2 8 6 2 2" xfId="27481" xr:uid="{6BBD19E0-688D-42C3-8C43-1C1960668AC1}"/>
    <cellStyle name="Normal 2 8 6 2 3" xfId="15579" xr:uid="{D0A58AE8-0DB1-4F0C-8D4C-F1DD7F8F4680}"/>
    <cellStyle name="Normal 2 8 6 3" xfId="8032" xr:uid="{096BBCC9-9439-4C9F-9334-39835D0032F4}"/>
    <cellStyle name="Normal 2 8 6 3 2" xfId="18412" xr:uid="{B649D071-9CDD-4A73-8D53-4EAA7CF837BE}"/>
    <cellStyle name="Normal 2 8 6 4" xfId="10865" xr:uid="{14ACB2B7-C1CE-4C26-824D-067072A7B1AD}"/>
    <cellStyle name="Normal 2 8 6 4 2" xfId="21245" xr:uid="{774D63A6-A79C-4CEB-9E63-2073C231EAAD}"/>
    <cellStyle name="Normal 2 8 6 5" xfId="24170" xr:uid="{231ED169-C61C-42F7-BA8F-F4012A3181B1}"/>
    <cellStyle name="Normal 2 8 6 6" xfId="13432" xr:uid="{659CBC7B-9ABB-4AB1-8F3D-357496DEED41}"/>
    <cellStyle name="Normal 2 8 7" xfId="2460" xr:uid="{00000000-0005-0000-0000-0000FA040000}"/>
    <cellStyle name="Normal 2 8 7 2" xfId="5751" xr:uid="{420CE77F-EE6E-4112-8B6D-3CFBF78B7730}"/>
    <cellStyle name="Normal 2 8 7 2 2" xfId="27990" xr:uid="{20103475-62D2-4261-B302-1B01631AE386}"/>
    <cellStyle name="Normal 2 8 7 2 3" xfId="15132" xr:uid="{2A5CAF93-C37E-4FC4-8D37-9AA66B390343}"/>
    <cellStyle name="Normal 2 8 7 3" xfId="7585" xr:uid="{E1369DA1-6936-445E-9776-756E8BC8A4CB}"/>
    <cellStyle name="Normal 2 8 7 3 2" xfId="17965" xr:uid="{3C4D9E62-5CFD-4054-BAD8-1A521F76900D}"/>
    <cellStyle name="Normal 2 8 7 4" xfId="10418" xr:uid="{E79E2D67-6E66-4D1F-A14C-80F69888CADF}"/>
    <cellStyle name="Normal 2 8 7 4 2" xfId="20798" xr:uid="{77C04EC2-1CB6-4C6B-A6F3-CC7D2DFEDD82}"/>
    <cellStyle name="Normal 2 8 7 5" xfId="25410" xr:uid="{25ECFBBE-39EF-4C18-A5C1-1F5517440866}"/>
    <cellStyle name="Normal 2 8 7 6" xfId="12848" xr:uid="{79B52061-FC86-493E-A650-BAAF17EF6A1E}"/>
    <cellStyle name="Normal 2 8 8" xfId="2214" xr:uid="{00000000-0005-0000-0000-0000E9040000}"/>
    <cellStyle name="Normal 2 8 8 2" xfId="7341" xr:uid="{CA5977A6-D876-44D7-9FEE-2357535D8C47}"/>
    <cellStyle name="Normal 2 8 8 2 2" xfId="17721" xr:uid="{091F2F03-EE83-4D67-BD98-6A61487DE4CE}"/>
    <cellStyle name="Normal 2 8 8 3" xfId="10174" xr:uid="{35FD768A-F8BE-4139-B45B-9B79276C13A7}"/>
    <cellStyle name="Normal 2 8 8 3 2" xfId="20554" xr:uid="{B4DDFE62-1DA1-4DB4-8C1A-EF71AA2CC2BA}"/>
    <cellStyle name="Normal 2 8 8 4" xfId="23035" xr:uid="{21C5D77E-84B8-432F-BAC9-2B1CD3BC24D3}"/>
    <cellStyle name="Normal 2 8 8 5" xfId="14888" xr:uid="{F67F2C44-1844-4646-8932-02499AB1508C}"/>
    <cellStyle name="Normal 2 8 9" xfId="3952" xr:uid="{7F9AEA47-05A2-4632-BE95-7A005B713566}"/>
    <cellStyle name="Normal 2 8 9 2" xfId="8784" xr:uid="{05CB76DB-E328-4BB1-8299-DD519B85DB30}"/>
    <cellStyle name="Normal 2 8 9 2 2" xfId="19164" xr:uid="{E1EBE4D3-4C7E-4FCC-A577-72C43EB1B830}"/>
    <cellStyle name="Normal 2 8 9 3" xfId="11617" xr:uid="{93958A23-51FE-4E74-9ED4-25D8F1D51CAC}"/>
    <cellStyle name="Normal 2 8 9 3 2" xfId="21997" xr:uid="{D0DD4502-6BC4-4349-9F52-3C6FADA4652B}"/>
    <cellStyle name="Normal 2 8 9 4" xfId="16331" xr:uid="{DB231EA8-1B2B-4EB4-8D41-C5FF5053E382}"/>
    <cellStyle name="Normal 2 9" xfId="836" xr:uid="{00000000-0005-0000-0000-0000F0040000}"/>
    <cellStyle name="Normal 2 9 10" xfId="6937" xr:uid="{AE91DB65-462D-4B5C-AB78-BB7A9C4C1098}"/>
    <cellStyle name="Normal 2 9 10 2" xfId="17317" xr:uid="{81D91532-F291-45F6-BE73-94B8507E2777}"/>
    <cellStyle name="Normal 2 9 11" xfId="9770" xr:uid="{813114C5-7C81-4734-A594-0734672162FA}"/>
    <cellStyle name="Normal 2 9 11 2" xfId="20150" xr:uid="{C6CAD91E-5E0F-404D-8669-680F55BB61FD}"/>
    <cellStyle name="Normal 2 9 12" xfId="23146" xr:uid="{E3BC9E6D-5A75-453D-B04D-76D55DE24A17}"/>
    <cellStyle name="Normal 2 9 13" xfId="12429" xr:uid="{1372F135-4AD4-4119-8683-E26CA330B9F6}"/>
    <cellStyle name="Normal 2 9 2" xfId="837" xr:uid="{00000000-0005-0000-0000-0000F1040000}"/>
    <cellStyle name="Normal 2 9 2 10" xfId="9771" xr:uid="{E01CF497-B008-4467-9C31-E0F563EBE783}"/>
    <cellStyle name="Normal 2 9 2 10 2" xfId="20151" xr:uid="{FFB455CC-C063-4331-9150-ACA5B7A096E8}"/>
    <cellStyle name="Normal 2 9 2 11" xfId="23144" xr:uid="{648A3B76-8A1F-41BA-98A6-3039BE86B862}"/>
    <cellStyle name="Normal 2 9 2 12" xfId="12577" xr:uid="{3FAE6098-EF46-4075-BFD7-F975FAE69D97}"/>
    <cellStyle name="Normal 2 9 2 2" xfId="838" xr:uid="{00000000-0005-0000-0000-0000F2040000}"/>
    <cellStyle name="Normal 2 9 2 2 2" xfId="3266" xr:uid="{00000000-0005-0000-0000-0000FE040000}"/>
    <cellStyle name="Normal 2 9 2 2 2 2" xfId="6324" xr:uid="{BC3E04BF-06A6-49DA-9BDD-1001E2153D9B}"/>
    <cellStyle name="Normal 2 9 2 2 2 2 2" xfId="27093" xr:uid="{78DB5D1E-2581-4FDD-9855-9E9066146A65}"/>
    <cellStyle name="Normal 2 9 2 2 2 2 3" xfId="26345" xr:uid="{6070CD22-E1E7-4A24-8700-D6D38B259B17}"/>
    <cellStyle name="Normal 2 9 2 2 2 2 4" xfId="15893" xr:uid="{98AE0B87-97FF-4087-9D55-923819B6276F}"/>
    <cellStyle name="Normal 2 9 2 2 2 3" xfId="8346" xr:uid="{6F69A483-05D6-408C-AF66-3801C6D82C5C}"/>
    <cellStyle name="Normal 2 9 2 2 2 3 2" xfId="28891" xr:uid="{3B3DF95B-9710-43C0-B4FE-D32747372805}"/>
    <cellStyle name="Normal 2 9 2 2 2 3 3" xfId="18726" xr:uid="{72F0DD08-55BA-45C8-A9B6-53726D6507C9}"/>
    <cellStyle name="Normal 2 9 2 2 2 4" xfId="11179" xr:uid="{690270E6-BDEE-4DE1-A5C9-6CEE194A944E}"/>
    <cellStyle name="Normal 2 9 2 2 2 4 2" xfId="21559" xr:uid="{D892CF92-4C9A-47C2-8E76-BB7A8D5320C3}"/>
    <cellStyle name="Normal 2 9 2 2 2 5" xfId="23612" xr:uid="{2FED118A-E829-41D7-9C40-71245A77AE30}"/>
    <cellStyle name="Normal 2 9 2 2 2 6" xfId="13814" xr:uid="{E0E0AAB3-5DFC-4FF3-A25B-55EECC2EF0BA}"/>
    <cellStyle name="Normal 2 9 2 2 3" xfId="4320" xr:uid="{86E8F31E-C380-4499-BDA0-8BBA65CBE9AE}"/>
    <cellStyle name="Normal 2 9 2 2 3 2" xfId="9092" xr:uid="{7EA7BE6E-5CC5-489E-AD09-83AD5DA976D9}"/>
    <cellStyle name="Normal 2 9 2 2 3 2 2" xfId="29135" xr:uid="{A895FE8F-DEDD-44A2-B9B0-6C5C1919C77C}"/>
    <cellStyle name="Normal 2 9 2 2 3 2 3" xfId="19472" xr:uid="{ED575612-F87A-4071-99D9-7B625270E99B}"/>
    <cellStyle name="Normal 2 9 2 2 3 3" xfId="11925" xr:uid="{CBAC65B9-B5DF-4B11-B8DE-4F388D902F23}"/>
    <cellStyle name="Normal 2 9 2 2 3 3 2" xfId="22305" xr:uid="{887A88F4-A0F8-49E7-A3A3-F8D97084DF81}"/>
    <cellStyle name="Normal 2 9 2 2 3 4" xfId="25365" xr:uid="{57475732-5FC8-4A50-92D6-7ED3409C951A}"/>
    <cellStyle name="Normal 2 9 2 2 3 5" xfId="16639" xr:uid="{EEF5B393-3F27-4FEC-892E-4D904216A071}"/>
    <cellStyle name="Normal 2 9 2 2 4" xfId="5189" xr:uid="{4F8F5739-9B5B-4D25-9AF3-72DBD73FC352}"/>
    <cellStyle name="Normal 2 9 2 2 4 2" xfId="26716" xr:uid="{872ABD52-BCA1-46B8-B6B1-EB5CC24308E9}"/>
    <cellStyle name="Normal 2 9 2 2 4 3" xfId="14486" xr:uid="{EB7AA30A-1930-4DCB-8EDC-424353899242}"/>
    <cellStyle name="Normal 2 9 2 2 5" xfId="6939" xr:uid="{2471E609-4543-4A59-B2B1-EA297D8EF1B6}"/>
    <cellStyle name="Normal 2 9 2 2 5 2" xfId="17319" xr:uid="{63BDBE83-3696-4219-82B8-38C6485A4DFE}"/>
    <cellStyle name="Normal 2 9 2 2 6" xfId="9772" xr:uid="{1EE7E42D-EEEC-44DC-973F-C2C11F9E4AC9}"/>
    <cellStyle name="Normal 2 9 2 2 6 2" xfId="20152" xr:uid="{47C76B62-FBA5-4520-951D-E4DD4C60C5DC}"/>
    <cellStyle name="Normal 2 9 2 2 7" xfId="25092" xr:uid="{CE6BC1E3-520B-4A77-81D9-6F6DFA50E449}"/>
    <cellStyle name="Normal 2 9 2 2 8" xfId="13202" xr:uid="{636C9AE1-F46B-4B02-A568-66AC5BFA40F3}"/>
    <cellStyle name="Normal 2 9 2 3" xfId="3267" xr:uid="{00000000-0005-0000-0000-0000FF040000}"/>
    <cellStyle name="Normal 2 9 2 3 2" xfId="4500" xr:uid="{62C96393-4FE8-40F3-8D74-4345E5A07775}"/>
    <cellStyle name="Normal 2 9 2 3 2 2" xfId="9272" xr:uid="{6DAC3865-A2FF-4794-A46C-C8C5852D9D7A}"/>
    <cellStyle name="Normal 2 9 2 3 2 2 2" xfId="29255" xr:uid="{ECC46C3C-044D-4249-93BF-3BB0FE3D99F0}"/>
    <cellStyle name="Normal 2 9 2 3 2 2 3" xfId="19652" xr:uid="{D72677FB-ABC5-4536-8A88-A3721A9427DB}"/>
    <cellStyle name="Normal 2 9 2 3 2 3" xfId="12105" xr:uid="{304DFD41-DA44-4610-9E54-C9515243D7AC}"/>
    <cellStyle name="Normal 2 9 2 3 2 3 2" xfId="22485" xr:uid="{080EB41A-5EF9-4DB2-81D4-3991C5B50D46}"/>
    <cellStyle name="Normal 2 9 2 3 2 4" xfId="25655" xr:uid="{2C35C3F0-D685-4F1A-8870-5100053CE3DE}"/>
    <cellStyle name="Normal 2 9 2 3 2 5" xfId="16819" xr:uid="{93A1B342-A329-436E-A67A-CDFEF105EA9D}"/>
    <cellStyle name="Normal 2 9 2 3 3" xfId="6325" xr:uid="{36B46BEF-5272-4DEB-B8C9-D309A4C0D01A}"/>
    <cellStyle name="Normal 2 9 2 3 3 2" xfId="26622" xr:uid="{7EF5CCC7-1661-41C8-8F51-91A82D582E05}"/>
    <cellStyle name="Normal 2 9 2 3 3 3" xfId="15894" xr:uid="{D62A693F-7E62-461C-B2AC-771054239156}"/>
    <cellStyle name="Normal 2 9 2 3 4" xfId="8347" xr:uid="{9106625A-06CF-4249-9194-B32D172824AA}"/>
    <cellStyle name="Normal 2 9 2 3 4 2" xfId="18727" xr:uid="{72B4B531-7683-420D-9534-E54473519D07}"/>
    <cellStyle name="Normal 2 9 2 3 5" xfId="11180" xr:uid="{0446E31B-373D-4B61-B842-661ED9BFB34F}"/>
    <cellStyle name="Normal 2 9 2 3 5 2" xfId="21560" xr:uid="{3239258A-CB82-4477-BD4D-A18CEEAECFE0}"/>
    <cellStyle name="Normal 2 9 2 3 6" xfId="24405" xr:uid="{9CA6F528-E4B1-4655-9801-A946FB4A526B}"/>
    <cellStyle name="Normal 2 9 2 3 7" xfId="13815" xr:uid="{631B24A0-C0BB-4E46-BF30-FA5F4E08494F}"/>
    <cellStyle name="Normal 2 9 2 4" xfId="3265" xr:uid="{00000000-0005-0000-0000-000000050000}"/>
    <cellStyle name="Normal 2 9 2 4 2" xfId="6323" xr:uid="{1E3C4857-9BEB-4C7B-81E4-DDF53B409D91}"/>
    <cellStyle name="Normal 2 9 2 4 2 2" xfId="27398" xr:uid="{81A83845-D759-42FC-8F40-AB74B0C376FD}"/>
    <cellStyle name="Normal 2 9 2 4 2 3" xfId="15892" xr:uid="{179A5118-F3DE-4E11-97A8-DC1769150E8D}"/>
    <cellStyle name="Normal 2 9 2 4 3" xfId="8345" xr:uid="{07B7AB1B-27C9-410F-BFC3-7D3954BAF0D9}"/>
    <cellStyle name="Normal 2 9 2 4 3 2" xfId="18725" xr:uid="{CFBC9074-8994-40B4-8FD5-98190E218E58}"/>
    <cellStyle name="Normal 2 9 2 4 4" xfId="11178" xr:uid="{9F426A67-9181-4D6B-8518-FBC4828F7967}"/>
    <cellStyle name="Normal 2 9 2 4 4 2" xfId="21558" xr:uid="{0E2FDCDC-F11E-40FE-9010-9B189C24F7B1}"/>
    <cellStyle name="Normal 2 9 2 4 5" xfId="23275" xr:uid="{B32EF0C1-0295-401D-AFC5-5D8711CCD00E}"/>
    <cellStyle name="Normal 2 9 2 4 6" xfId="13813" xr:uid="{B76AD3A9-160A-4598-9630-B593C0FBDB5D}"/>
    <cellStyle name="Normal 2 9 2 5" xfId="2606" xr:uid="{00000000-0005-0000-0000-000001050000}"/>
    <cellStyle name="Normal 2 9 2 5 2" xfId="5870" xr:uid="{DD5BE773-1AF6-446D-B356-77AF6C8C18AF}"/>
    <cellStyle name="Normal 2 9 2 5 2 2" xfId="26929" xr:uid="{992A6211-84BA-489B-8549-5EDC5C8CB2CE}"/>
    <cellStyle name="Normal 2 9 2 5 2 3" xfId="15278" xr:uid="{BDAD92F1-CA7C-4B52-8C8B-8172C043EA4A}"/>
    <cellStyle name="Normal 2 9 2 5 3" xfId="7731" xr:uid="{828B97EE-A4FA-44E2-9289-EC087A9630A6}"/>
    <cellStyle name="Normal 2 9 2 5 3 2" xfId="18111" xr:uid="{84C3E0AD-267D-4531-9F14-16BA000856FE}"/>
    <cellStyle name="Normal 2 9 2 5 4" xfId="10564" xr:uid="{2D48B757-10C2-44D5-9D13-D6630200FCA6}"/>
    <cellStyle name="Normal 2 9 2 5 4 2" xfId="20944" xr:uid="{9E5DC150-175A-49E1-95A0-D9C2E168F842}"/>
    <cellStyle name="Normal 2 9 2 5 5" xfId="23617" xr:uid="{235E0E35-E516-4C73-8F56-488438A8219B}"/>
    <cellStyle name="Normal 2 9 2 5 6" xfId="12994" xr:uid="{EBFF9979-BDAF-4056-9939-7C4F71623F59}"/>
    <cellStyle name="Normal 2 9 2 6" xfId="2343" xr:uid="{00000000-0005-0000-0000-0000FC040000}"/>
    <cellStyle name="Normal 2 9 2 6 2" xfId="7470" xr:uid="{A3825031-8A35-4751-8319-16D4250773A9}"/>
    <cellStyle name="Normal 2 9 2 6 2 2" xfId="17850" xr:uid="{6A6D7382-3B15-4E63-A0C5-35AE511A4D28}"/>
    <cellStyle name="Normal 2 9 2 6 3" xfId="10303" xr:uid="{6C9F06F4-90AC-4A47-8BE9-19945091BC32}"/>
    <cellStyle name="Normal 2 9 2 6 3 2" xfId="20683" xr:uid="{752FD9A0-BE7C-48C3-B6D8-DE200E7B8317}"/>
    <cellStyle name="Normal 2 9 2 6 4" xfId="23979" xr:uid="{882BB1E2-213A-40B5-801C-F92C8B2F8CAB}"/>
    <cellStyle name="Normal 2 9 2 6 5" xfId="15017" xr:uid="{454A5831-CC45-4159-9566-0B45C4292BCE}"/>
    <cellStyle name="Normal 2 9 2 7" xfId="3855" xr:uid="{84458B14-819A-4001-A5E2-AA7DE137479C}"/>
    <cellStyle name="Normal 2 9 2 7 2" xfId="8687" xr:uid="{7C231452-00D8-44C5-850F-2F5CF8904CAD}"/>
    <cellStyle name="Normal 2 9 2 7 2 2" xfId="19067" xr:uid="{57B9845F-62D3-4CBC-BB13-8F55090DAEFE}"/>
    <cellStyle name="Normal 2 9 2 7 3" xfId="11520" xr:uid="{099BBE67-BED5-46EE-A703-C1CC2A10DAD7}"/>
    <cellStyle name="Normal 2 9 2 7 3 2" xfId="21900" xr:uid="{CCEB56CF-F371-4221-BA1B-97CB9CFBBB55}"/>
    <cellStyle name="Normal 2 9 2 7 4" xfId="16234" xr:uid="{7988E97A-6A84-4E79-ACD1-EF42CE5806AC}"/>
    <cellStyle name="Normal 2 9 2 8" xfId="5188" xr:uid="{07B9A2AF-5381-4C50-BB18-E66CF69E1F35}"/>
    <cellStyle name="Normal 2 9 2 8 2" xfId="14485" xr:uid="{594BB21B-5250-4B9D-BCAA-F58B21B491EC}"/>
    <cellStyle name="Normal 2 9 2 9" xfId="6938" xr:uid="{10380160-24E4-4287-B345-BB123C557CF3}"/>
    <cellStyle name="Normal 2 9 2 9 2" xfId="17318" xr:uid="{6910957C-21B0-45DC-86B8-B601CB266F32}"/>
    <cellStyle name="Normal 2 9 3" xfId="839" xr:uid="{00000000-0005-0000-0000-0000F3040000}"/>
    <cellStyle name="Normal 2 9 3 2" xfId="3268" xr:uid="{00000000-0005-0000-0000-000003050000}"/>
    <cellStyle name="Normal 2 9 3 2 2" xfId="6326" xr:uid="{BBC012F7-9A7D-49DD-8FF5-40D30FC91CF8}"/>
    <cellStyle name="Normal 2 9 3 2 2 2" xfId="23645" xr:uid="{1C18D9CE-FF64-4E6C-9490-310C9DBD14D3}"/>
    <cellStyle name="Normal 2 9 3 2 2 3" xfId="25863" xr:uid="{E38453D7-3CA2-4BCD-A759-A27ED0D7C85F}"/>
    <cellStyle name="Normal 2 9 3 2 2 4" xfId="15895" xr:uid="{5D0B3E18-45EC-4A34-999C-A38B5D11956C}"/>
    <cellStyle name="Normal 2 9 3 2 3" xfId="8348" xr:uid="{6FE1859B-1F4B-4AE5-B006-253E9A85D689}"/>
    <cellStyle name="Normal 2 9 3 2 3 2" xfId="28892" xr:uid="{DB4F1271-2971-47BB-9434-EBC1A9A77D51}"/>
    <cellStyle name="Normal 2 9 3 2 3 3" xfId="18728" xr:uid="{A08FB64C-FD02-4DE1-98B2-CC76AD59860A}"/>
    <cellStyle name="Normal 2 9 3 2 4" xfId="11181" xr:uid="{D1F60B17-0A0A-48B6-B3F6-A364C2E8A65E}"/>
    <cellStyle name="Normal 2 9 3 2 4 2" xfId="21561" xr:uid="{F691DC2F-37A1-4850-B6B6-294ABF216EC7}"/>
    <cellStyle name="Normal 2 9 3 2 5" xfId="23449" xr:uid="{A902EA6F-8779-467F-A0AB-F89FA1D314DA}"/>
    <cellStyle name="Normal 2 9 3 2 6" xfId="13816" xr:uid="{2EF0206B-D1E4-49DF-A0B2-624BAFABC794}"/>
    <cellStyle name="Normal 2 9 3 3" xfId="2756" xr:uid="{00000000-0005-0000-0000-000004050000}"/>
    <cellStyle name="Normal 2 9 3 3 2" xfId="5974" xr:uid="{EE14B9B9-556B-4E73-97A6-A602B420A67B}"/>
    <cellStyle name="Normal 2 9 3 3 2 2" xfId="26396" xr:uid="{8A300D6B-CBD2-4CC9-A53A-F97F14E934C1}"/>
    <cellStyle name="Normal 2 9 3 3 2 3" xfId="15427" xr:uid="{1FAAA7AB-A683-47F0-8721-44B50F7F608B}"/>
    <cellStyle name="Normal 2 9 3 3 3" xfId="7880" xr:uid="{9D10ADB1-B487-465E-8521-091EAA3B6159}"/>
    <cellStyle name="Normal 2 9 3 3 3 2" xfId="18260" xr:uid="{7A07D050-F54B-44A6-B0AA-F357C660692E}"/>
    <cellStyle name="Normal 2 9 3 3 4" xfId="10713" xr:uid="{A57E7F78-0E3F-45A7-BA96-B8F956BEFD7B}"/>
    <cellStyle name="Normal 2 9 3 3 4 2" xfId="21093" xr:uid="{6F769498-F9B3-4DF4-830D-1FAC4D3441B0}"/>
    <cellStyle name="Normal 2 9 3 3 5" xfId="24393" xr:uid="{9C2732CD-0C98-47E4-8332-7F5C415C6F25}"/>
    <cellStyle name="Normal 2 9 3 3 6" xfId="13201" xr:uid="{382F7612-55F2-48F9-B04C-497CD00DF9FE}"/>
    <cellStyle name="Normal 2 9 3 4" xfId="4175" xr:uid="{6C57CACD-054E-48B2-A048-29786C24F379}"/>
    <cellStyle name="Normal 2 9 3 4 2" xfId="8947" xr:uid="{F8F2A1C3-DE61-448C-88ED-75D178793C21}"/>
    <cellStyle name="Normal 2 9 3 4 2 2" xfId="29037" xr:uid="{9B6DF6C0-F95C-461C-A3E5-633655C6CFFA}"/>
    <cellStyle name="Normal 2 9 3 4 2 3" xfId="19327" xr:uid="{108B8A07-2F86-434C-8E61-03419833586D}"/>
    <cellStyle name="Normal 2 9 3 4 3" xfId="11780" xr:uid="{BF76D129-6B8D-483E-AB44-23C8CC66B708}"/>
    <cellStyle name="Normal 2 9 3 4 3 2" xfId="22160" xr:uid="{4F7FD296-5668-47CF-84E4-4F6E07AA5347}"/>
    <cellStyle name="Normal 2 9 3 4 4" xfId="23023" xr:uid="{2720F342-B677-4933-B845-E4A73983D0D3}"/>
    <cellStyle name="Normal 2 9 3 4 5" xfId="16494" xr:uid="{1A872D12-5750-4868-B7D1-42CBA1351032}"/>
    <cellStyle name="Normal 2 9 3 5" xfId="5190" xr:uid="{5339BEE7-49BF-4EED-8093-076FF44C11A1}"/>
    <cellStyle name="Normal 2 9 3 5 2" xfId="28359" xr:uid="{18FB857A-43C8-481D-8EDE-42C5616E6A78}"/>
    <cellStyle name="Normal 2 9 3 5 3" xfId="14487" xr:uid="{BB94EF29-4372-4B52-A3B4-CAF5219F54BF}"/>
    <cellStyle name="Normal 2 9 3 6" xfId="6940" xr:uid="{6706ADBA-47C3-45D1-98BA-070E553BC50D}"/>
    <cellStyle name="Normal 2 9 3 6 2" xfId="17320" xr:uid="{16BC5282-6013-4F36-A49D-EF1DCD57E844}"/>
    <cellStyle name="Normal 2 9 3 7" xfId="9773" xr:uid="{765AB162-B962-473F-8533-4F365D25A101}"/>
    <cellStyle name="Normal 2 9 3 7 2" xfId="20153" xr:uid="{FA141201-5DC3-40D7-B45E-56E5963C75AA}"/>
    <cellStyle name="Normal 2 9 3 8" xfId="23561" xr:uid="{98595726-F428-4B11-B725-2105F6E0049B}"/>
    <cellStyle name="Normal 2 9 3 9" xfId="12735" xr:uid="{9693C5B5-154F-4ECD-B366-CF4444A44404}"/>
    <cellStyle name="Normal 2 9 4" xfId="840" xr:uid="{00000000-0005-0000-0000-0000F4040000}"/>
    <cellStyle name="Normal 2 9 4 2" xfId="4501" xr:uid="{F552828F-4638-433C-95A0-F70F96FF42C6}"/>
    <cellStyle name="Normal 2 9 4 2 2" xfId="9273" xr:uid="{8B5882C0-34B7-4018-B8AF-8A9666E84A30}"/>
    <cellStyle name="Normal 2 9 4 2 2 2" xfId="29256" xr:uid="{3A41186D-EB5D-4BF6-BAF2-DC3012D4F2F9}"/>
    <cellStyle name="Normal 2 9 4 2 2 3" xfId="19653" xr:uid="{2EEE7974-63E8-4333-B47E-0810051F19DB}"/>
    <cellStyle name="Normal 2 9 4 2 3" xfId="12106" xr:uid="{77FFCCCE-B339-49A3-AF57-6C591B460D33}"/>
    <cellStyle name="Normal 2 9 4 2 3 2" xfId="22486" xr:uid="{02ECC56F-030A-45B7-B5A5-4889A9B0C6DF}"/>
    <cellStyle name="Normal 2 9 4 2 4" xfId="23150" xr:uid="{1B612711-E694-403C-8DA7-3C97E3C646DC}"/>
    <cellStyle name="Normal 2 9 4 2 5" xfId="16820" xr:uid="{B78AA123-AC1B-44A7-8A77-2E25735F9C80}"/>
    <cellStyle name="Normal 2 9 4 3" xfId="5191" xr:uid="{72D4440E-BC3A-4554-9FB6-A1D858FC9D2E}"/>
    <cellStyle name="Normal 2 9 4 3 2" xfId="26203" xr:uid="{0A911DBC-6518-4F42-A5C9-14C7CC68276A}"/>
    <cellStyle name="Normal 2 9 4 3 3" xfId="14488" xr:uid="{FC52A404-F2D5-4898-B6ED-8CCCAF81E21C}"/>
    <cellStyle name="Normal 2 9 4 4" xfId="6941" xr:uid="{D4EB3F78-59DE-47CB-9C01-1E493E674689}"/>
    <cellStyle name="Normal 2 9 4 4 2" xfId="17321" xr:uid="{B116099D-E97C-496D-A06A-32D374CD2B84}"/>
    <cellStyle name="Normal 2 9 4 5" xfId="9774" xr:uid="{A72709CB-35E5-428D-AD5E-8448C8835858}"/>
    <cellStyle name="Normal 2 9 4 5 2" xfId="20154" xr:uid="{BD1FFA4C-667D-4073-82BA-12518B20D366}"/>
    <cellStyle name="Normal 2 9 4 6" xfId="23129" xr:uid="{9C2BDFD0-30EE-4EBC-A625-26ACF55129C4}"/>
    <cellStyle name="Normal 2 9 4 7" xfId="13817" xr:uid="{B2A2F5FB-83D0-425A-87BB-6FAD4739F9A2}"/>
    <cellStyle name="Normal 2 9 5" xfId="2916" xr:uid="{00000000-0005-0000-0000-000006050000}"/>
    <cellStyle name="Normal 2 9 5 2" xfId="6102" xr:uid="{58528CC1-6AD2-4279-88B3-36D6609DF850}"/>
    <cellStyle name="Normal 2 9 5 2 2" xfId="24074" xr:uid="{C2C5EE96-9995-440E-9BAB-6728372E79CC}"/>
    <cellStyle name="Normal 2 9 5 2 3" xfId="26763" xr:uid="{B71227A7-8E15-40FE-AB6C-C312F130A5E3}"/>
    <cellStyle name="Normal 2 9 5 2 4" xfId="15580" xr:uid="{BC502C78-C287-4AAA-B2B4-855DDE2775FC}"/>
    <cellStyle name="Normal 2 9 5 3" xfId="8033" xr:uid="{5BDB75E0-42B9-47B7-BC4F-32339D7EE5F4}"/>
    <cellStyle name="Normal 2 9 5 3 2" xfId="27594" xr:uid="{4DE08653-E695-4105-8FAF-2EC4861B3D14}"/>
    <cellStyle name="Normal 2 9 5 3 3" xfId="18413" xr:uid="{4E72B610-0225-4948-95A6-B8293541BCC2}"/>
    <cellStyle name="Normal 2 9 5 4" xfId="10866" xr:uid="{32AA6B69-933E-4213-BBD8-E8160E16B6D4}"/>
    <cellStyle name="Normal 2 9 5 4 2" xfId="21246" xr:uid="{F35A2EDB-01FD-4EF0-997D-CE0011391BF6}"/>
    <cellStyle name="Normal 2 9 5 5" xfId="22952" xr:uid="{98F40136-10FD-4A5D-954E-95D1BD6B1790}"/>
    <cellStyle name="Normal 2 9 5 6" xfId="13433" xr:uid="{6FF45A3C-E951-49D1-9CC8-9EC9CB2C2C99}"/>
    <cellStyle name="Normal 2 9 6" xfId="2443" xr:uid="{00000000-0005-0000-0000-000007050000}"/>
    <cellStyle name="Normal 2 9 6 2" xfId="5737" xr:uid="{C0BED993-F139-4C6B-A792-E132324F2C14}"/>
    <cellStyle name="Normal 2 9 6 2 2" xfId="26272" xr:uid="{E224AED6-5478-4071-AAE4-531DAAE09ED8}"/>
    <cellStyle name="Normal 2 9 6 2 3" xfId="15115" xr:uid="{C4B322CF-7FF4-46FB-9710-2B9CF49427F9}"/>
    <cellStyle name="Normal 2 9 6 3" xfId="7568" xr:uid="{6E09B0F8-1818-40FD-B0B9-2BE03937EBA0}"/>
    <cellStyle name="Normal 2 9 6 3 2" xfId="17948" xr:uid="{A2D2891C-9A94-42CD-AE40-9576749EACD4}"/>
    <cellStyle name="Normal 2 9 6 4" xfId="10401" xr:uid="{FAF89A14-3615-4B8B-9728-F0D7110BDD46}"/>
    <cellStyle name="Normal 2 9 6 4 2" xfId="20781" xr:uid="{BF8F50E0-AEAA-451D-B4EA-D6C5391055A7}"/>
    <cellStyle name="Normal 2 9 6 5" xfId="23770" xr:uid="{E27B1D7E-8871-4391-9BAF-DCBA9D83669B}"/>
    <cellStyle name="Normal 2 9 6 6" xfId="12831" xr:uid="{06E2C9D0-79AB-4E4D-B154-4572A5AC5714}"/>
    <cellStyle name="Normal 2 9 7" xfId="2197" xr:uid="{00000000-0005-0000-0000-0000FB040000}"/>
    <cellStyle name="Normal 2 9 7 2" xfId="7324" xr:uid="{EA8C2445-2A00-4AF1-8B3A-62B72269B8D5}"/>
    <cellStyle name="Normal 2 9 7 2 2" xfId="17704" xr:uid="{575865A4-C903-444A-BEFF-E672E9F80B26}"/>
    <cellStyle name="Normal 2 9 7 3" xfId="10157" xr:uid="{F12035F6-C739-489C-9EFC-F90E08ECF96A}"/>
    <cellStyle name="Normal 2 9 7 3 2" xfId="20537" xr:uid="{2453241E-7F61-4AE6-844D-52675AF13A67}"/>
    <cellStyle name="Normal 2 9 7 4" xfId="23372" xr:uid="{9E8031DF-A2E9-4D45-BFC8-2E12170B31A2}"/>
    <cellStyle name="Normal 2 9 7 5" xfId="14871" xr:uid="{E01FAD09-3F53-4B7B-A156-7DBA1FBB85AD}"/>
    <cellStyle name="Normal 2 9 8" xfId="3953" xr:uid="{CED8D824-48D3-4AEF-8F7F-55717388E9E6}"/>
    <cellStyle name="Normal 2 9 8 2" xfId="8785" xr:uid="{C9D54B9E-2B71-467B-A443-019A549ED388}"/>
    <cellStyle name="Normal 2 9 8 2 2" xfId="19165" xr:uid="{AF764DA1-8EEC-4F37-BAFF-823F4512B564}"/>
    <cellStyle name="Normal 2 9 8 3" xfId="11618" xr:uid="{4D51BDD7-64D1-4472-9612-C42DAC1C76C4}"/>
    <cellStyle name="Normal 2 9 8 3 2" xfId="21998" xr:uid="{DF92F74E-7642-42AD-AA75-8CBC2EDD46C4}"/>
    <cellStyle name="Normal 2 9 8 4" xfId="16332" xr:uid="{DEB08D9E-3D2C-4A32-A794-F6E6A1CE67C3}"/>
    <cellStyle name="Normal 2 9 9" xfId="5187" xr:uid="{FC4BB2AD-7E18-4984-98C0-6FFD72EC7400}"/>
    <cellStyle name="Normal 2 9 9 2" xfId="14484" xr:uid="{FD71FD44-744A-47E9-9921-B8D7F3880453}"/>
    <cellStyle name="Normal 20" xfId="12252" xr:uid="{27372840-47D8-489B-95A7-2CD989EBD34B}"/>
    <cellStyle name="Normal 20 2" xfId="22632" xr:uid="{40D62CA8-3A96-48B0-BE9D-F7CE8F4D3E78}"/>
    <cellStyle name="Normal 21" xfId="12383" xr:uid="{FF094764-875A-4C99-A567-5596200E8909}"/>
    <cellStyle name="Normal 22" xfId="12382" xr:uid="{8C915B8E-2FA3-4DC4-BD95-7A870649C7C0}"/>
    <cellStyle name="Normal 23" xfId="30098" xr:uid="{C20B993B-01C2-4C51-8F98-6A9CBB8E2F4D}"/>
    <cellStyle name="Normal 23 2" xfId="30395" xr:uid="{287CA121-5416-4078-9572-C7B4DE184957}"/>
    <cellStyle name="Normal 23 3" xfId="31721" xr:uid="{23061F0C-4409-4E5F-A960-26EABC21E703}"/>
    <cellStyle name="Normal 24" xfId="31723" xr:uid="{4AD80940-F9FE-4312-92C2-BB9034C34D3B}"/>
    <cellStyle name="Normal 25" xfId="30097" xr:uid="{07506169-A6FD-44A0-8C52-1A1EF451F172}"/>
    <cellStyle name="Normal 26" xfId="30102" xr:uid="{7027CCDA-B9FD-43DE-A40A-182DF76F28F4}"/>
    <cellStyle name="Normal 27" xfId="31722"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2"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3" xr:uid="{7E0E1DE2-FFD9-4B6C-A96E-E7DA851E3AAB}"/>
    <cellStyle name="Normal 3 2 2 4 3 3" xfId="30235" xr:uid="{B775CA85-A94A-4FA2-B016-4DD4E6773E9E}"/>
    <cellStyle name="Normal 3 2 2 4 3 3 2" xfId="31378" xr:uid="{FE22CF11-4570-4966-8D0D-C6F52D65F8E8}"/>
    <cellStyle name="Normal 3 2 2 4 3 4" xfId="31575" xr:uid="{D3F1F72C-C507-475E-BFC1-88BFEC9AABA6}"/>
    <cellStyle name="Normal 3 2 2 5" xfId="31262"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9" xr:uid="{032D5C75-76E2-40CA-A12D-BA86BF6B3032}"/>
    <cellStyle name="Normal 3 2 3 3 2 3 2 2 3" xfId="25323"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8" xr:uid="{51E09282-E913-4ED6-8E0D-C413A5D4A1F2}"/>
    <cellStyle name="Normal 3 2 3 3 2 3 2 3 3 3" xfId="30236" xr:uid="{B4011CD2-DE1E-4B51-8A66-B3C8C7A5D421}"/>
    <cellStyle name="Normal 3 2 3 3 2 3 2 3 3 3 2" xfId="31379" xr:uid="{BE93AEFA-7DA3-4658-9FC8-146A8E24F6DB}"/>
    <cellStyle name="Normal 3 2 3 3 2 3 2 3 3 4" xfId="31576" xr:uid="{9B4EC05B-CF70-4662-9DB5-17BD8DAB0B95}"/>
    <cellStyle name="Normal 3 2 3 3 2 3 2 4" xfId="25758" xr:uid="{5EC9D443-D6FF-49B3-87CB-0CAAE76577FA}"/>
    <cellStyle name="Normal 3 2 3 3 2 3 3" xfId="858" xr:uid="{00000000-0005-0000-0000-000007050000}"/>
    <cellStyle name="Normal 3 2 3 3 2 3 4" xfId="2918" xr:uid="{00000000-0005-0000-0000-000014050000}"/>
    <cellStyle name="Normal 3 2 3 3 2 3 4 2" xfId="31291" xr:uid="{EB8BC9D9-A033-4C6E-8AEF-B73E94BB5D44}"/>
    <cellStyle name="Normal 3 2 3 3 2 3 5" xfId="2093" xr:uid="{00000000-0005-0000-0000-000008020000}"/>
    <cellStyle name="Normal 3 2 3 3 2 3 5 2" xfId="4648" xr:uid="{F5C0EA0D-9822-4FF4-BD48-55FE3EF7782D}"/>
    <cellStyle name="Normal 3 2 3 3 2 3 5 3" xfId="30174" xr:uid="{EFD41364-146C-4C8A-A23B-7D13531E8C1D}"/>
    <cellStyle name="Normal 3 2 3 3 2 3 5 3 2" xfId="31318" xr:uid="{B91B5B5F-A506-42B7-A20E-383BCA9FFAF5}"/>
    <cellStyle name="Normal 3 2 3 3 2 3 5 4" xfId="31514" xr:uid="{6D671EEF-9106-4A0F-AE0E-B3AC82C22655}"/>
    <cellStyle name="Normal 3 2 3 3 2 3 6" xfId="3956" xr:uid="{0E1DF840-3114-4679-8527-B4509133BFD3}"/>
    <cellStyle name="Normal 3 2 3 3 2 3 6 2" xfId="4702" xr:uid="{EBED180B-3325-462A-919B-62911980F3E3}"/>
    <cellStyle name="Normal 3 2 3 3 2 3 6 3" xfId="30296" xr:uid="{E136CEC1-43EF-4959-B635-DE56F5F46204}"/>
    <cellStyle name="Normal 3 2 3 3 2 3 6 3 2" xfId="31439" xr:uid="{56DB6537-5079-42DC-8C0E-B9EB0AF26203}"/>
    <cellStyle name="Normal 3 2 3 3 2 3 6 4" xfId="31636" xr:uid="{D8E5B5D1-0B28-44DE-9618-995E05721A23}"/>
    <cellStyle name="Normal 3 2 3 3 2 3 7" xfId="30117" xr:uid="{3A8EA0EB-6553-4DE0-BA6D-E554B6EEBC52}"/>
    <cellStyle name="Normal 3 2 3 3 2 3 7 2" xfId="30478" xr:uid="{12261BA5-6EBE-49C8-858C-4433B97E2B8F}"/>
    <cellStyle name="Normal 3 2 3 3 2 4" xfId="859" xr:uid="{00000000-0005-0000-0000-000008050000}"/>
    <cellStyle name="Normal 3 2 3 3 2 4 2" xfId="2917" xr:uid="{00000000-0005-0000-0000-000015050000}"/>
    <cellStyle name="Normal 3 2 3 3 2 4 3" xfId="23492" xr:uid="{8625022A-D38B-4880-84F6-02FA13E60E21}"/>
    <cellStyle name="Normal 3 2 3 3 2 4 3 2" xfId="29618" xr:uid="{0FEE1F9F-C76F-4B8E-A83F-EAD315906FD7}"/>
    <cellStyle name="Normal 3 2 3 3 2 4 3 3" xfId="29597" xr:uid="{ED318358-FA7F-4BE8-8DAF-D6F7186FE3D7}"/>
    <cellStyle name="Normal 3 2 3 3 2 4 3 3 2" xfId="29641" xr:uid="{6DF48563-C650-48F9-9DC2-55B9B6148D77}"/>
    <cellStyle name="Normal 3 2 3 3 2 4 3 3 3" xfId="30383" xr:uid="{BAC9BCB8-EF57-4DA4-B9C1-3F2B8C7FC657}"/>
    <cellStyle name="Normal 3 2 3 3 2 4 3 3 4" xfId="30370" xr:uid="{34267B84-BB81-4C12-8C46-473BBA220C20}"/>
    <cellStyle name="Normal 3 2 3 3 2 4 3 3 4 2" xfId="31709" xr:uid="{592A1166-586C-44C0-A573-38C22F19E4A2}"/>
    <cellStyle name="Normal 3 2 3 3 2 4 3 4" xfId="30353" xr:uid="{93657840-58F4-4379-9A8A-0046F497FB51}"/>
    <cellStyle name="Normal 3 2 3 3 2 4 3 4 2" xfId="31695" xr:uid="{A40DE0E8-AD45-4E9B-94C0-51490D3093FE}"/>
    <cellStyle name="Normal 3 2 3 3 2 5" xfId="2092" xr:uid="{00000000-0005-0000-0000-000006020000}"/>
    <cellStyle name="Normal 3 2 3 3 2 5 2" xfId="4665" xr:uid="{1B4AA995-6D1E-409F-BFE5-CBE6CD7AB94F}"/>
    <cellStyle name="Normal 3 2 3 3 2 5 3" xfId="30173" xr:uid="{5165A243-F4B8-4207-B6E2-4C6179B2331B}"/>
    <cellStyle name="Normal 3 2 3 3 2 5 3 2" xfId="31317" xr:uid="{FE81CBED-C272-45C6-9FD4-ED32FBB04F14}"/>
    <cellStyle name="Normal 3 2 3 3 2 5 4" xfId="31513" xr:uid="{00EFE9D6-E228-47B1-B203-283A8667D08C}"/>
    <cellStyle name="Normal 3 2 3 3 2 6" xfId="3955" xr:uid="{F8E8F1E1-BBD4-4256-B483-D824BDAE78F4}"/>
    <cellStyle name="Normal 3 2 3 3 2 6 2" xfId="4763" xr:uid="{9F42B403-8D69-4B35-A1B8-4F04141A4544}"/>
    <cellStyle name="Normal 3 2 3 3 2 6 3" xfId="30295" xr:uid="{C496E6E4-1282-47C2-B1C7-9961AE8A150D}"/>
    <cellStyle name="Normal 3 2 3 3 2 6 3 2" xfId="31438" xr:uid="{5A0EDD58-F48D-4E4E-BD06-54CD1EEB56F7}"/>
    <cellStyle name="Normal 3 2 3 3 2 6 4" xfId="31635" xr:uid="{C5452A9F-2C0C-47BC-AC38-CC8ACD830D2A}"/>
    <cellStyle name="Normal 3 2 3 3 2 7" xfId="30116" xr:uid="{019B4B8F-7996-40B8-8487-A11E7446390C}"/>
    <cellStyle name="Normal 3 2 3 3 2 7 2" xfId="30477"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2 2" xfId="30085" xr:uid="{89E53FE7-94C9-4D91-BBC4-6F94CBF85A44}"/>
    <cellStyle name="Normal 3 2 3 3 4 2 2 2 3" xfId="3712" xr:uid="{00000000-0005-0000-0000-00007A040000}"/>
    <cellStyle name="Normal 3 2 3 3 4 2 2 2 3 2" xfId="4774" xr:uid="{3EE6A992-6E14-412B-A546-1161B9E0D3AE}"/>
    <cellStyle name="Normal 3 2 3 3 4 2 2 2 3 3" xfId="30237" xr:uid="{86BCA4BE-8FF9-4E7A-B9DD-185C56EFBE75}"/>
    <cellStyle name="Normal 3 2 3 3 4 2 2 2 3 3 2" xfId="31380" xr:uid="{1A51DAD1-F532-4907-8058-33633595C8CE}"/>
    <cellStyle name="Normal 3 2 3 3 4 2 2 2 3 4" xfId="31577" xr:uid="{E311BA82-333E-46A3-AD01-6013A34DAC67}"/>
    <cellStyle name="Normal 3 2 3 3 4 2 2 2 4" xfId="24731" xr:uid="{08713468-6514-49F8-B4E6-F61F3C4FDA44}"/>
    <cellStyle name="Normal 3 2 3 3 4 2 2 3" xfId="1989" xr:uid="{00000000-0005-0000-0000-00000F050000}"/>
    <cellStyle name="Normal 3 2 3 3 4 2 2 4" xfId="22852" xr:uid="{FAB5457A-0A0A-428D-8F1B-DAFEE4F83219}"/>
    <cellStyle name="Normal 3 2 3 3 4 2 3" xfId="865" xr:uid="{00000000-0005-0000-0000-000010050000}"/>
    <cellStyle name="Normal 3 2 3 3 4 2 3 2" xfId="866" xr:uid="{00000000-0005-0000-0000-000011050000}"/>
    <cellStyle name="Normal 3 2 3 3 4 2 3 2 2" xfId="24503" xr:uid="{EE8B293B-87C8-42E1-AF32-679531BFDE2A}"/>
    <cellStyle name="Normal 3 2 3 3 4 2 3 2 3" xfId="25815" xr:uid="{7C09AC0D-5F28-421E-9E99-2079FC6A8637}"/>
    <cellStyle name="Normal 3 2 3 3 4 2 3 3" xfId="867" xr:uid="{00000000-0005-0000-0000-000012050000}"/>
    <cellStyle name="Normal 3 2 3 3 4 2 3 3 2" xfId="24081" xr:uid="{5907E1A0-6497-4B7D-B2B6-A65DF4324FD1}"/>
    <cellStyle name="Normal 3 2 3 3 4 2 3 3 3" xfId="24458" xr:uid="{1AA0180D-7B02-4838-9AC9-29190EA47CF7}"/>
    <cellStyle name="Normal 3 2 3 3 4 2 3 4" xfId="2095" xr:uid="{00000000-0005-0000-0000-00000E020000}"/>
    <cellStyle name="Normal 3 2 3 3 4 2 3 4 2" xfId="4715" xr:uid="{84F79AEF-86F1-430E-9A02-46E9B0EA2D4B}"/>
    <cellStyle name="Normal 3 2 3 3 4 2 3 4 3" xfId="30176" xr:uid="{DE26479C-16AF-4053-ADA2-2366C14A6988}"/>
    <cellStyle name="Normal 3 2 3 3 4 2 3 4 3 2" xfId="31320" xr:uid="{98ADDAB9-7E5D-4B1A-B857-1BF8F72E74B4}"/>
    <cellStyle name="Normal 3 2 3 3 4 2 3 4 4" xfId="31516" xr:uid="{C975A579-45FB-4F57-850C-66AA6B19B7DF}"/>
    <cellStyle name="Normal 3 2 3 3 4 2 3 5" xfId="25608" xr:uid="{AE0E7AAC-A35C-4739-83F7-24B2349D3A43}"/>
    <cellStyle name="Normal 3 2 3 3 4 2 3 6" xfId="30535" xr:uid="{5DF49D80-F591-4B6B-AC8D-0AA109DB5F47}"/>
    <cellStyle name="Normal 3 2 3 3 4 2 4" xfId="23281" xr:uid="{607B55E2-785A-4475-A5AF-715CB366B607}"/>
    <cellStyle name="Normal 3 2 3 3 4 3" xfId="868" xr:uid="{00000000-0005-0000-0000-000013050000}"/>
    <cellStyle name="Normal 3 2 3 3 4 4" xfId="2919" xr:uid="{00000000-0005-0000-0000-00001D050000}"/>
    <cellStyle name="Normal 3 2 3 3 4 4 2" xfId="31295" xr:uid="{324C98B1-8E30-4CDB-8616-21FD670B2E3A}"/>
    <cellStyle name="Normal 3 2 3 3 4 5" xfId="2094" xr:uid="{00000000-0005-0000-0000-00000B020000}"/>
    <cellStyle name="Normal 3 2 3 3 4 5 2" xfId="3807" xr:uid="{88D4B6F8-D038-4FA2-9B5E-8BA2B2639DFB}"/>
    <cellStyle name="Normal 3 2 3 3 4 5 3" xfId="30175" xr:uid="{CB02CBFB-77EE-4C98-92E6-6936F3E8C9D8}"/>
    <cellStyle name="Normal 3 2 3 3 4 5 3 2" xfId="31319" xr:uid="{F2C34778-01E7-4E78-BC6F-88ABEE2BEE7D}"/>
    <cellStyle name="Normal 3 2 3 3 4 5 4" xfId="31515" xr:uid="{A79C0C5A-7EDD-4B02-A14A-86F26A0520E9}"/>
    <cellStyle name="Normal 3 2 3 3 4 6" xfId="3957" xr:uid="{5C36214B-B9A0-42AD-97C5-679BC9758736}"/>
    <cellStyle name="Normal 3 2 3 3 4 6 2" xfId="4775" xr:uid="{C6EA1D90-BF83-4CD0-B22B-769466A8D247}"/>
    <cellStyle name="Normal 3 2 3 3 4 6 3" xfId="30297" xr:uid="{9F6F5CBA-D16F-48D0-91E5-EA178C3A599A}"/>
    <cellStyle name="Normal 3 2 3 3 4 6 3 2" xfId="31440" xr:uid="{A0375E49-2C8F-471E-911A-A63C71DA3145}"/>
    <cellStyle name="Normal 3 2 3 3 4 6 4" xfId="31637" xr:uid="{849E470A-FB03-4831-8FE0-135351CE5670}"/>
    <cellStyle name="Normal 3 2 3 3 4 7" xfId="30118" xr:uid="{21708935-4338-4B04-A5B4-2B12A5C766F5}"/>
    <cellStyle name="Normal 3 2 3 3 4 7 2" xfId="30479" xr:uid="{F378E57F-2EEC-4F55-AB97-A5FA15FB5A75}"/>
    <cellStyle name="Normal 3 2 3 3 5" xfId="869" xr:uid="{00000000-0005-0000-0000-000014050000}"/>
    <cellStyle name="Normal 3 2 3 3 5 2" xfId="870" xr:uid="{00000000-0005-0000-0000-000015050000}"/>
    <cellStyle name="Normal 3 2 3 3 5 3" xfId="3713" xr:uid="{00000000-0005-0000-0000-000081040000}"/>
    <cellStyle name="Normal 3 2 3 3 5 3 2" xfId="4788" xr:uid="{345DF071-92C4-4D83-A3A4-5CDB82EFF459}"/>
    <cellStyle name="Normal 3 2 3 3 5 3 2 2" xfId="27325" xr:uid="{36392154-9601-4751-B21A-9FC0AC69F7FB}"/>
    <cellStyle name="Normal 3 2 3 3 5 3 3" xfId="25726" xr:uid="{5EC24068-D279-40A6-85E3-7D41DE988994}"/>
    <cellStyle name="Normal 3 2 3 3 5 3 4" xfId="30238" xr:uid="{57A3C330-EEF1-4F13-A663-4A6AAFC7B558}"/>
    <cellStyle name="Normal 3 2 3 3 5 3 4 2" xfId="31381" xr:uid="{BFC026E1-24FA-40A5-A536-7FBCD1AA6124}"/>
    <cellStyle name="Normal 3 2 3 3 5 3 5" xfId="31578" xr:uid="{78178B15-934C-461A-998B-6869636634B9}"/>
    <cellStyle name="Normal 3 2 3 3 5 4" xfId="25711"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6" xr:uid="{CF3F732A-3464-44B7-ACAC-54207065C4A1}"/>
    <cellStyle name="Normal 3 2 3 4 3 2 2 3" xfId="24090"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70" xr:uid="{3F5C8904-0CB7-4A62-A566-1B839756158A}"/>
    <cellStyle name="Normal 3 2 3 4 3 2 3 3 3" xfId="30239" xr:uid="{09A3577F-9760-4766-9C2F-D9019747DF4A}"/>
    <cellStyle name="Normal 3 2 3 4 3 2 3 3 3 2" xfId="31382" xr:uid="{A4473E79-1F75-4888-8BBE-EA2C63CD76A1}"/>
    <cellStyle name="Normal 3 2 3 4 3 2 3 3 4" xfId="31579" xr:uid="{4CCDC4C7-EF66-4862-AB6F-4192F6078FC6}"/>
    <cellStyle name="Normal 3 2 3 4 3 2 4" xfId="25824" xr:uid="{1A6B0C1D-1919-427D-8E6B-3883E899BAEA}"/>
    <cellStyle name="Normal 3 2 3 4 3 3" xfId="877" xr:uid="{00000000-0005-0000-0000-00001D050000}"/>
    <cellStyle name="Normal 3 2 3 4 3 4" xfId="2920" xr:uid="{00000000-0005-0000-0000-000023050000}"/>
    <cellStyle name="Normal 3 2 3 4 3 4 2" xfId="31284" xr:uid="{8B70590F-73CC-44E1-B466-2B324B3DBBCB}"/>
    <cellStyle name="Normal 3 2 3 4 3 5" xfId="2097" xr:uid="{00000000-0005-0000-0000-000012020000}"/>
    <cellStyle name="Normal 3 2 3 4 3 5 2" xfId="4670" xr:uid="{C7488697-347C-4027-9144-3C9AC3B4D98F}"/>
    <cellStyle name="Normal 3 2 3 4 3 5 3" xfId="30178" xr:uid="{72FD9D08-8B3A-4237-9D8B-137B965D383B}"/>
    <cellStyle name="Normal 3 2 3 4 3 5 3 2" xfId="31322" xr:uid="{45EA9506-8E31-4B6C-9642-21F6D94811EA}"/>
    <cellStyle name="Normal 3 2 3 4 3 5 4" xfId="31518" xr:uid="{57B4B3E7-6D59-438C-A24A-74EBC3100FE4}"/>
    <cellStyle name="Normal 3 2 3 4 3 6" xfId="3959" xr:uid="{D1FAA155-8172-43EB-ACF9-9A7AA25E3D6E}"/>
    <cellStyle name="Normal 3 2 3 4 3 6 2" xfId="4783" xr:uid="{8A9EA233-ABD3-42E4-B860-F2A4E0132FC1}"/>
    <cellStyle name="Normal 3 2 3 4 3 6 3" xfId="30299" xr:uid="{81B67AB2-71E6-4678-8CF3-9987E9088F9B}"/>
    <cellStyle name="Normal 3 2 3 4 3 6 3 2" xfId="31442" xr:uid="{A98CF9BE-AAE6-4825-8E47-7EAA17C2BBF3}"/>
    <cellStyle name="Normal 3 2 3 4 3 6 4" xfId="31639" xr:uid="{AAEDCB10-67E7-4420-AA2F-0DDA1928FE65}"/>
    <cellStyle name="Normal 3 2 3 4 3 7" xfId="30120" xr:uid="{B13A17FC-0920-42D9-BFD0-704A408A0A4C}"/>
    <cellStyle name="Normal 3 2 3 4 3 7 2" xfId="30481" xr:uid="{10C38449-8AAA-4472-A41E-21A90DBA3EF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30" xr:uid="{6712E95B-D981-4590-85C2-AC9FC672C3C9}"/>
    <cellStyle name="Normal 3 2 3 4 4 3 3" xfId="30240" xr:uid="{4F7F6943-EDBD-49B8-92F4-C7F6E5EFC9D8}"/>
    <cellStyle name="Normal 3 2 3 4 4 3 3 2" xfId="31383" xr:uid="{7D216875-FD6D-42D1-B93A-66F40255D01A}"/>
    <cellStyle name="Normal 3 2 3 4 4 3 4" xfId="31580" xr:uid="{E9786FEF-20D7-44D2-9C67-93A7FB8E137B}"/>
    <cellStyle name="Normal 3 2 3 4 5" xfId="2096" xr:uid="{00000000-0005-0000-0000-000010020000}"/>
    <cellStyle name="Normal 3 2 3 4 5 2" xfId="3777" xr:uid="{8B0DC8D1-7DE9-4171-A63D-3B65DE7CC539}"/>
    <cellStyle name="Normal 3 2 3 4 5 3" xfId="30177" xr:uid="{92251D01-4C43-436B-89CC-A84B9DD25DD4}"/>
    <cellStyle name="Normal 3 2 3 4 5 3 2" xfId="31321" xr:uid="{FCE2C500-F43A-4375-A00C-E81F083CEF3F}"/>
    <cellStyle name="Normal 3 2 3 4 5 4" xfId="31517" xr:uid="{EB794679-BCC2-4055-AC27-37AACFDD1FB4}"/>
    <cellStyle name="Normal 3 2 3 4 6" xfId="3958" xr:uid="{C6836599-ECCD-4EBB-AA38-ABF0279C67FA}"/>
    <cellStyle name="Normal 3 2 3 4 6 2" xfId="4748" xr:uid="{E32033F8-C2D4-4D9A-8197-D59BB0805FFB}"/>
    <cellStyle name="Normal 3 2 3 4 6 3" xfId="30298" xr:uid="{D8F87D88-0F19-481C-A1CC-3146338754DB}"/>
    <cellStyle name="Normal 3 2 3 4 6 3 2" xfId="31441" xr:uid="{B4A69638-323B-49E7-90F5-90FE0D97664A}"/>
    <cellStyle name="Normal 3 2 3 4 6 4" xfId="31638" xr:uid="{7FD9D19C-1E53-40EA-BF81-22379F781951}"/>
    <cellStyle name="Normal 3 2 3 4 7" xfId="30119" xr:uid="{2902EA16-525C-4490-96D7-08F0557F0425}"/>
    <cellStyle name="Normal 3 2 3 4 7 2" xfId="30480" xr:uid="{DF6E23B2-6945-41B0-8306-2F702DBA91A9}"/>
    <cellStyle name="Normal 3 2 3 5" xfId="2065" xr:uid="{00000000-0005-0000-0000-000003020000}"/>
    <cellStyle name="Normal 3 2 3 5 2" xfId="4737" xr:uid="{1DEEA62F-24B4-4396-B677-5B3167946642}"/>
    <cellStyle name="Normal 3 2 3 5 3" xfId="30165" xr:uid="{75BDF039-D1D0-4720-91AF-54BBB162394D}"/>
    <cellStyle name="Normal 3 2 3 5 3 2" xfId="30482" xr:uid="{7C8CED2E-CFB8-4B18-9B98-486CBBF1CEE6}"/>
    <cellStyle name="Normal 3 2 3 5 4" xfId="31505" xr:uid="{D2C494B6-B581-4571-B629-4078CCA1DF19}"/>
    <cellStyle name="Normal 3 2 3 6" xfId="30111" xr:uid="{2DA27080-57C7-488E-9E66-228C66F3BB6F}"/>
    <cellStyle name="Normal 3 2 3 6 2" xfId="30470"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7" xr:uid="{3EF99F25-A57D-4DC0-97CB-91B0DD3F630F}"/>
    <cellStyle name="Normal 3 2 4 3 2 2 3" xfId="25694"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700" xr:uid="{E7124F84-1902-4C52-813A-2AD87B201F7F}"/>
    <cellStyle name="Normal 3 2 4 3 2 3 3 3" xfId="30241" xr:uid="{FB3B0704-45A1-4B1D-8FF2-DBF25C1101E3}"/>
    <cellStyle name="Normal 3 2 4 3 2 3 3 3 2" xfId="31384" xr:uid="{C389EE42-3048-406A-ACE1-5B5798D31786}"/>
    <cellStyle name="Normal 3 2 4 3 2 3 3 4" xfId="31581" xr:uid="{E69F89CA-AEBA-4937-8B6F-1B0F7B1F1450}"/>
    <cellStyle name="Normal 3 2 4 3 2 4" xfId="23426" xr:uid="{F5F16304-98F9-4382-9EBD-05DA6A2307A4}"/>
    <cellStyle name="Normal 3 2 4 3 3" xfId="885" xr:uid="{00000000-0005-0000-0000-000027050000}"/>
    <cellStyle name="Normal 3 2 4 3 4" xfId="2922" xr:uid="{00000000-0005-0000-0000-00002A050000}"/>
    <cellStyle name="Normal 3 2 4 3 4 2" xfId="31286" xr:uid="{C5493F1B-7833-429B-A3F9-F86186048626}"/>
    <cellStyle name="Normal 3 2 4 3 5" xfId="2099" xr:uid="{00000000-0005-0000-0000-000016020000}"/>
    <cellStyle name="Normal 3 2 4 3 5 2" xfId="4685" xr:uid="{06BFEBE3-1397-400F-9E69-D60195609A34}"/>
    <cellStyle name="Normal 3 2 4 3 5 3" xfId="30180" xr:uid="{CAF84CE8-A6AE-4653-8439-E2C2CC100971}"/>
    <cellStyle name="Normal 3 2 4 3 5 3 2" xfId="31324" xr:uid="{CD2BA927-620B-4490-8DBC-65DFEFB5E7E2}"/>
    <cellStyle name="Normal 3 2 4 3 5 4" xfId="31520" xr:uid="{F7EE645A-A73D-47E9-8833-528052C962F3}"/>
    <cellStyle name="Normal 3 2 4 3 6" xfId="3962" xr:uid="{C9BE7447-0E91-41CB-9714-02F1C566D84A}"/>
    <cellStyle name="Normal 3 2 4 3 6 2" xfId="4787" xr:uid="{0C195683-FC3A-4228-8CFA-81C976438B43}"/>
    <cellStyle name="Normal 3 2 4 3 6 3" xfId="30301" xr:uid="{5B46428E-4B5D-4956-93B7-0F396B73A2B2}"/>
    <cellStyle name="Normal 3 2 4 3 6 3 2" xfId="31444" xr:uid="{5A6B4B77-3513-4B99-8042-BE10B0FA72A0}"/>
    <cellStyle name="Normal 3 2 4 3 6 4" xfId="31641" xr:uid="{B3547189-4D1A-4E73-AD27-78C5227CE173}"/>
    <cellStyle name="Normal 3 2 4 3 7" xfId="30122" xr:uid="{2FC8C8CB-77C8-4CE3-9500-8BBF0E8D3D67}"/>
    <cellStyle name="Normal 3 2 4 3 7 2" xfId="30484" xr:uid="{FF9CD143-3DC5-4E78-9669-CDD5E69991DD}"/>
    <cellStyle name="Normal 3 2 4 4" xfId="2921" xr:uid="{00000000-0005-0000-0000-00002B050000}"/>
    <cellStyle name="Normal 3 2 4 4 2" xfId="25746" xr:uid="{F4A474D2-41DD-4D0C-B5D7-FFDAF17C5566}"/>
    <cellStyle name="Normal 3 2 4 4 2 2" xfId="29625" xr:uid="{0DCF3C32-0EA3-482C-941C-B4A52CDFF34B}"/>
    <cellStyle name="Normal 3 2 4 4 2 3" xfId="29598" xr:uid="{193FC249-A10F-445C-95C0-0B33E7ED076A}"/>
    <cellStyle name="Normal 3 2 4 4 2 3 2" xfId="29642" xr:uid="{150E5878-774A-4368-848F-E3C08FDFC92C}"/>
    <cellStyle name="Normal 3 2 4 4 2 3 3" xfId="30384" xr:uid="{EAB09D60-EC65-4583-A401-605E05C9795F}"/>
    <cellStyle name="Normal 3 2 4 4 2 3 4" xfId="30371" xr:uid="{EC861FD9-BC0C-408C-9531-DE32A58E2953}"/>
    <cellStyle name="Normal 3 2 4 4 2 3 4 2" xfId="31710" xr:uid="{3FB41312-390E-4923-8C3C-F8147726A4F3}"/>
    <cellStyle name="Normal 3 2 4 4 2 4" xfId="30354" xr:uid="{C34059E2-DD63-4FD3-8EEB-54B190A38F45}"/>
    <cellStyle name="Normal 3 2 4 4 2 4 2" xfId="31696" xr:uid="{6DCD7FB8-B5FD-4C77-BBC6-EAED650E4CF3}"/>
    <cellStyle name="Normal 3 2 4 4 3" xfId="24727" xr:uid="{154F7FD8-B3F3-4487-878D-5A0175DAC264}"/>
    <cellStyle name="Normal 3 2 4 5" xfId="2098" xr:uid="{00000000-0005-0000-0000-000014020000}"/>
    <cellStyle name="Normal 3 2 4 5 2" xfId="4644" xr:uid="{3EC2113D-E49B-4038-9F23-778F9B5DB2AD}"/>
    <cellStyle name="Normal 3 2 4 5 3" xfId="30179" xr:uid="{8EA82334-E7EE-4E69-990C-4DEAF38099AA}"/>
    <cellStyle name="Normal 3 2 4 5 3 2" xfId="31323" xr:uid="{E9CBBCA5-54AD-468F-B466-AB0737888486}"/>
    <cellStyle name="Normal 3 2 4 5 4" xfId="31519" xr:uid="{B5FE814E-E042-40D9-B41A-A129B9C70AF7}"/>
    <cellStyle name="Normal 3 2 4 6" xfId="3961" xr:uid="{7B02E248-334A-4390-803D-03A9529B2562}"/>
    <cellStyle name="Normal 3 2 4 6 2" xfId="4816" xr:uid="{2DE6B781-6A0F-4C4A-A762-5BA32CF9F8AB}"/>
    <cellStyle name="Normal 3 2 4 6 3" xfId="30300" xr:uid="{DD7F06BC-48FB-45F1-B5D9-2F7DC116529F}"/>
    <cellStyle name="Normal 3 2 4 6 3 2" xfId="31443" xr:uid="{F10D9DC9-263D-4EE8-996D-1DD37EFF76EA}"/>
    <cellStyle name="Normal 3 2 4 6 4" xfId="31640" xr:uid="{BCC20E6B-1DD8-47F1-B716-180F52FE094F}"/>
    <cellStyle name="Normal 3 2 4 7" xfId="30121" xr:uid="{2CF31ED3-BF8A-4420-A35A-63A9374EE9CB}"/>
    <cellStyle name="Normal 3 2 4 7 2" xfId="30483" xr:uid="{E8D1DD0B-859F-4702-9615-4F14D8E78C95}"/>
    <cellStyle name="Normal 3 2 5" xfId="29570" xr:uid="{750150B5-C7CA-4EA6-BA0D-6C0AEF29E2A9}"/>
    <cellStyle name="Normal 3 2 5 2" xfId="29629" xr:uid="{FC40ABBD-3EDE-4371-9FF9-A208F204AC39}"/>
    <cellStyle name="Normal 3 2 5 2 2" xfId="31249" xr:uid="{F12AF8C4-3DE1-4158-AA8E-7806F3A8EF51}"/>
    <cellStyle name="Normal 3 2 5 2 3" xfId="30466" xr:uid="{A19572E5-C2FE-4995-B8C9-236F90541CCE}"/>
    <cellStyle name="Normal 3 2 5 3" xfId="29599" xr:uid="{4BE0FB2A-CFA3-46C2-A6F3-5BD4CCDE876F}"/>
    <cellStyle name="Normal 3 2 5 3 2" xfId="29643" xr:uid="{012C5423-63EC-45C8-AB0D-9143CDABBBAF}"/>
    <cellStyle name="Normal 3 2 5 3 3" xfId="30385" xr:uid="{61D53CD0-CA5E-4F77-91D4-46F773F8DF85}"/>
    <cellStyle name="Normal 3 2 5 3 4" xfId="30372" xr:uid="{901B8119-F76A-44E0-936C-BA78095F8F22}"/>
    <cellStyle name="Normal 3 2 5 3 4 2" xfId="31711" xr:uid="{48E12EBD-4D36-46FA-BCC1-A806C8B17EDF}"/>
    <cellStyle name="Normal 3 2 5 4" xfId="29633" xr:uid="{B70E0C93-0F24-4A65-9A4C-6AA94B1973D9}"/>
    <cellStyle name="Normal 3 2 5 5" xfId="30355" xr:uid="{8D54E739-13BE-4332-8917-3C2D88CE836D}"/>
    <cellStyle name="Normal 3 2 5 5 2" xfId="31243" xr:uid="{93394BE0-19B6-4E50-8418-A98C9A434D03}"/>
    <cellStyle name="Normal 3 2 5 5 3" xfId="31697" xr:uid="{59429AA2-65FA-427B-BCCC-AF076B796573}"/>
    <cellStyle name="Normal 3 2 6" xfId="30108" xr:uid="{E75C1CB2-D09F-4E20-9707-91B0AD896C89}"/>
    <cellStyle name="Normal 3 2 6 2" xfId="31494" xr:uid="{75618FDA-0DC1-449E-A37B-B4C7EE151DBA}"/>
    <cellStyle name="Normal 3 3" xfId="886" xr:uid="{00000000-0005-0000-0000-000028050000}"/>
    <cellStyle name="Normal 3 3 2" xfId="29571" xr:uid="{255EAE38-A587-454A-A10E-047DE88AEFA0}"/>
    <cellStyle name="Normal 3 4" xfId="29572" xr:uid="{2F3070F6-1C88-4374-9425-21AEE0A4DFFB}"/>
    <cellStyle name="Normal 3 4 2" xfId="29630" xr:uid="{56437A54-78A7-4336-835A-B2D545FA46F6}"/>
    <cellStyle name="Normal 3 4 3" xfId="29591" xr:uid="{8EA9A8F3-AE43-4EF4-960D-AD7C26FB738D}"/>
    <cellStyle name="Normal 4" xfId="887" xr:uid="{00000000-0005-0000-0000-000029050000}"/>
    <cellStyle name="Normal 4 10" xfId="888" xr:uid="{00000000-0005-0000-0000-00002A050000}"/>
    <cellStyle name="Normal 4 10 10" xfId="9776" xr:uid="{124714D4-58FE-4A1A-95C3-0A3FC13E102A}"/>
    <cellStyle name="Normal 4 10 10 2" xfId="20156" xr:uid="{75151CA6-0830-4718-974F-DA1C711EC993}"/>
    <cellStyle name="Normal 4 10 11" xfId="22799" xr:uid="{DF8820E2-133B-4E33-BD57-2890C0DB6BE3}"/>
    <cellStyle name="Normal 4 10 12" xfId="12578" xr:uid="{A0231339-5278-4006-B10A-D98724736073}"/>
    <cellStyle name="Normal 4 10 2" xfId="889" xr:uid="{00000000-0005-0000-0000-00002B050000}"/>
    <cellStyle name="Normal 4 10 2 2" xfId="890" xr:uid="{00000000-0005-0000-0000-00002C050000}"/>
    <cellStyle name="Normal 4 10 2 2 2" xfId="5195" xr:uid="{2F990ED6-C403-433B-9416-DF936D9A58B9}"/>
    <cellStyle name="Normal 4 10 2 2 2 2" xfId="25732" xr:uid="{8EAC1899-FCAE-42AF-B292-F3C46DB240FD}"/>
    <cellStyle name="Normal 4 10 2 2 2 3" xfId="27274" xr:uid="{A64401EC-5285-4578-B7C7-D6B097D78689}"/>
    <cellStyle name="Normal 4 10 2 2 2 4" xfId="14492" xr:uid="{E7C4EC7E-9AAD-49FD-B157-0C8E5BCC24FC}"/>
    <cellStyle name="Normal 4 10 2 2 3" xfId="6945" xr:uid="{52EE871B-7087-409F-9C4F-E922AA7F83F3}"/>
    <cellStyle name="Normal 4 10 2 2 3 2" xfId="27606" xr:uid="{EDB7409E-4EFD-4903-9940-6903E7494269}"/>
    <cellStyle name="Normal 4 10 2 2 3 3" xfId="26626" xr:uid="{BAC96558-61F5-4DE7-BDC4-B43C1B7A7531}"/>
    <cellStyle name="Normal 4 10 2 2 3 4" xfId="17325" xr:uid="{76CC529E-0A0D-42AD-81FA-974DF2153082}"/>
    <cellStyle name="Normal 4 10 2 2 4" xfId="9778" xr:uid="{DBBF66FF-173D-4216-935C-22F75CD999F5}"/>
    <cellStyle name="Normal 4 10 2 2 4 2" xfId="29406" xr:uid="{89B580D3-DD76-45DF-8750-08C22EC08327}"/>
    <cellStyle name="Normal 4 10 2 2 4 3" xfId="20158" xr:uid="{4ECA2B16-6E25-4D5B-AFA6-B30E1F70021C}"/>
    <cellStyle name="Normal 4 10 2 2 5" xfId="23920" xr:uid="{104E3D88-6CBC-44D8-B9F2-BEAC9DD3083B}"/>
    <cellStyle name="Normal 4 10 2 2 6" xfId="13818" xr:uid="{9E4BF900-B394-4381-A3AD-81D1670F5184}"/>
    <cellStyle name="Normal 4 10 2 3" xfId="2758" xr:uid="{00000000-0005-0000-0000-000031050000}"/>
    <cellStyle name="Normal 4 10 2 3 2" xfId="5976" xr:uid="{CD34A8B9-3B58-4C5E-9CD2-ACBBE4EE33D3}"/>
    <cellStyle name="Normal 4 10 2 3 2 2" xfId="27607" xr:uid="{57EC37BA-FA62-4027-8554-F8D55147A022}"/>
    <cellStyle name="Normal 4 10 2 3 2 3" xfId="15429" xr:uid="{AD4EA0E3-BDF6-4138-BDE3-11682B8BF146}"/>
    <cellStyle name="Normal 4 10 2 3 3" xfId="7882" xr:uid="{A88F4761-7BB3-4048-BEB8-B05CE1392E24}"/>
    <cellStyle name="Normal 4 10 2 3 3 2" xfId="18262" xr:uid="{4F2930A9-615B-4D19-A7D8-75C546950B3C}"/>
    <cellStyle name="Normal 4 10 2 3 4" xfId="10715" xr:uid="{1A351FCC-9811-46B5-BF3B-5BB71B02F51D}"/>
    <cellStyle name="Normal 4 10 2 3 4 2" xfId="21095" xr:uid="{003F525A-3718-4585-88D3-595F3991A7B1}"/>
    <cellStyle name="Normal 4 10 2 3 5" xfId="23268" xr:uid="{F222276F-E2A3-49D9-8473-5AB2636BB857}"/>
    <cellStyle name="Normal 4 10 2 3 6" xfId="13204" xr:uid="{F353F1D6-BE84-4FA7-99E5-62DCA8E8199A}"/>
    <cellStyle name="Normal 4 10 2 4" xfId="4176" xr:uid="{64D4522C-9833-489C-A11E-8967B3AE04DC}"/>
    <cellStyle name="Normal 4 10 2 4 2" xfId="8948" xr:uid="{4A4CF90D-1119-4D6F-9E60-40792F233AB2}"/>
    <cellStyle name="Normal 4 10 2 4 2 2" xfId="29038" xr:uid="{C6649890-FA54-4194-AFE2-7FB2A9751A0E}"/>
    <cellStyle name="Normal 4 10 2 4 2 3" xfId="19328" xr:uid="{E43D67DB-6AFB-4D7F-A589-3770049FB9B0}"/>
    <cellStyle name="Normal 4 10 2 4 3" xfId="11781" xr:uid="{4A9C5750-FFB1-49CA-96CA-C07EBA6AC803}"/>
    <cellStyle name="Normal 4 10 2 4 3 2" xfId="22161" xr:uid="{2468264E-ABFB-4540-9DD4-0F7D7AD581B4}"/>
    <cellStyle name="Normal 4 10 2 4 4" xfId="23560" xr:uid="{B21780F6-0BF4-45CE-A462-C823F73BF55B}"/>
    <cellStyle name="Normal 4 10 2 4 5" xfId="16495" xr:uid="{DAFC14F9-0A12-427D-99CD-D54784F738DB}"/>
    <cellStyle name="Normal 4 10 2 5" xfId="5194" xr:uid="{4C483B6D-F99C-4B05-A1C7-57FA01DAB4FE}"/>
    <cellStyle name="Normal 4 10 2 5 2" xfId="28294" xr:uid="{FEBE1B3F-2BA5-47F7-BDDB-4A373A169525}"/>
    <cellStyle name="Normal 4 10 2 5 3" xfId="14491" xr:uid="{47A2088D-36D2-43B9-BB01-2CE873797F06}"/>
    <cellStyle name="Normal 4 10 2 6" xfId="6944" xr:uid="{1812DBF2-AC43-42C8-BB06-3A4BCCF931A4}"/>
    <cellStyle name="Normal 4 10 2 6 2" xfId="17324" xr:uid="{BD41452F-9AA6-46CE-9258-469684009A0E}"/>
    <cellStyle name="Normal 4 10 2 7" xfId="9777" xr:uid="{38551E4C-25A5-4760-BDFD-02D162B85D0F}"/>
    <cellStyle name="Normal 4 10 2 7 2" xfId="20157" xr:uid="{FCFD3159-8091-4CAA-9037-3A42E64BE277}"/>
    <cellStyle name="Normal 4 10 2 8" xfId="23610" xr:uid="{7F941E2A-5B00-435A-803E-7194FC9FD7CA}"/>
    <cellStyle name="Normal 4 10 2 9" xfId="12736" xr:uid="{9CDAF916-CA42-4BCB-898B-C40C959CFE87}"/>
    <cellStyle name="Normal 4 10 3" xfId="891" xr:uid="{00000000-0005-0000-0000-00002D050000}"/>
    <cellStyle name="Normal 4 10 3 2" xfId="4502" xr:uid="{6D16362C-AFEA-486B-8920-367F7420926C}"/>
    <cellStyle name="Normal 4 10 3 2 2" xfId="9274" xr:uid="{99780004-FDCD-4A0B-8152-2B60D64E3786}"/>
    <cellStyle name="Normal 4 10 3 2 2 2" xfId="29257" xr:uid="{2F30D234-DB78-4265-8658-4B0C0ACB0F03}"/>
    <cellStyle name="Normal 4 10 3 2 2 3" xfId="19654" xr:uid="{B1679AD5-1DD9-4259-88D7-6A9BEE476E54}"/>
    <cellStyle name="Normal 4 10 3 2 3" xfId="12107" xr:uid="{50409475-3339-438E-80D2-61FED637081C}"/>
    <cellStyle name="Normal 4 10 3 2 3 2" xfId="22487" xr:uid="{F584AAFA-DE45-43FC-AAB2-E438922775AE}"/>
    <cellStyle name="Normal 4 10 3 2 4" xfId="22875" xr:uid="{997B49FD-8D98-4B16-80E4-A50EDD2F2198}"/>
    <cellStyle name="Normal 4 10 3 2 5" xfId="16821" xr:uid="{ABF2F5DB-F94C-4116-9E2C-9D552532713D}"/>
    <cellStyle name="Normal 4 10 3 3" xfId="5196" xr:uid="{B1CC3607-94B5-4810-A1F3-7395FF18D1D6}"/>
    <cellStyle name="Normal 4 10 3 3 2" xfId="26812" xr:uid="{DF47A49C-0534-4116-AF38-6B71D8670BF1}"/>
    <cellStyle name="Normal 4 10 3 3 3" xfId="28468" xr:uid="{444FA6A7-6F81-48B9-A252-972A6C01D4C5}"/>
    <cellStyle name="Normal 4 10 3 3 4" xfId="14493" xr:uid="{0A2C7E0F-5ACA-417E-80A8-ECD75776F153}"/>
    <cellStyle name="Normal 4 10 3 4" xfId="6946" xr:uid="{4CF10D0D-797B-4C01-A8B0-EA55739C4E27}"/>
    <cellStyle name="Normal 4 10 3 4 2" xfId="25987" xr:uid="{D21D2495-EC4E-44BB-94AE-D83A4A64BA0B}"/>
    <cellStyle name="Normal 4 10 3 4 3" xfId="27105" xr:uid="{D70869A4-D7A0-4CD3-B673-5D493D3B83D5}"/>
    <cellStyle name="Normal 4 10 3 4 4" xfId="17326" xr:uid="{9BAD3453-D6AB-4662-8C5A-2F959146F325}"/>
    <cellStyle name="Normal 4 10 3 5" xfId="9779" xr:uid="{31153C1E-094A-4FAD-A2C8-AED2E6C459AA}"/>
    <cellStyle name="Normal 4 10 3 5 2" xfId="29407" xr:uid="{4DE15F0B-35BB-4D38-A351-1ACED23A656C}"/>
    <cellStyle name="Normal 4 10 3 5 3" xfId="20159" xr:uid="{FD4E44EC-FD3D-4838-A3BF-0409A06AAEAC}"/>
    <cellStyle name="Normal 4 10 3 6" xfId="22989" xr:uid="{909C1C0E-4459-460F-951C-D2504AD3D7ED}"/>
    <cellStyle name="Normal 4 10 3 7" xfId="13819" xr:uid="{78C8ED3A-E916-42F1-9E5C-77BEA5976622}"/>
    <cellStyle name="Normal 4 10 4" xfId="892" xr:uid="{00000000-0005-0000-0000-00002E050000}"/>
    <cellStyle name="Normal 4 10 4 2" xfId="5197" xr:uid="{29225B61-10D6-49E4-B689-7DA29A6BC097}"/>
    <cellStyle name="Normal 4 10 4 2 2" xfId="24955" xr:uid="{AEE2E6C1-3E49-4E6D-88C0-09DAAF73B352}"/>
    <cellStyle name="Normal 4 10 4 2 3" xfId="26658" xr:uid="{A8DEA6AF-CFB8-44D7-88A6-3CE79EA9FEB1}"/>
    <cellStyle name="Normal 4 10 4 2 4" xfId="14494" xr:uid="{67D78960-714B-470E-9828-13225757EC63}"/>
    <cellStyle name="Normal 4 10 4 3" xfId="6947" xr:uid="{3512A52E-2E69-4AEB-A4C3-1CFB7C727ABA}"/>
    <cellStyle name="Normal 4 10 4 3 2" xfId="26557" xr:uid="{BDC09E19-A8DC-4F8A-839B-81911E093972}"/>
    <cellStyle name="Normal 4 10 4 3 3" xfId="17327" xr:uid="{65139410-F264-46EF-B0CB-80BB4D5CA6DD}"/>
    <cellStyle name="Normal 4 10 4 4" xfId="9780" xr:uid="{9A037222-1BFE-4570-BCCA-F6B2B6A7F055}"/>
    <cellStyle name="Normal 4 10 4 4 2" xfId="20160" xr:uid="{6F7FF800-D959-46B1-8723-FBFEA0A67264}"/>
    <cellStyle name="Normal 4 10 4 5" xfId="25037" xr:uid="{23F471A2-23CF-485A-9470-EB8A1B60AB72}"/>
    <cellStyle name="Normal 4 10 4 6" xfId="13434" xr:uid="{CF48DE48-ED86-4D90-A8D2-8D05C52D06FF}"/>
    <cellStyle name="Normal 4 10 5" xfId="2565" xr:uid="{00000000-0005-0000-0000-000034050000}"/>
    <cellStyle name="Normal 4 10 5 2" xfId="5834" xr:uid="{C063FE69-F0E2-4D45-A560-F5030001885F}"/>
    <cellStyle name="Normal 4 10 5 2 2" xfId="27253" xr:uid="{D2E07114-4D43-403F-A8D1-6F81A59FAB76}"/>
    <cellStyle name="Normal 4 10 5 2 3" xfId="15237" xr:uid="{D834FF16-A543-4408-8F3B-37AD9D7D2200}"/>
    <cellStyle name="Normal 4 10 5 3" xfId="7690" xr:uid="{2C1D8F17-BEC3-43B3-8BDF-5F14666295EC}"/>
    <cellStyle name="Normal 4 10 5 3 2" xfId="18070" xr:uid="{2B470397-D95B-4E23-BB26-A2E974794C44}"/>
    <cellStyle name="Normal 4 10 5 4" xfId="10523" xr:uid="{067679B1-BCB4-410A-8AA3-E3D744CAAEFF}"/>
    <cellStyle name="Normal 4 10 5 4 2" xfId="20903" xr:uid="{10588034-D425-43C5-89B9-4325837A8516}"/>
    <cellStyle name="Normal 4 10 5 5" xfId="23393" xr:uid="{2F2F2D2C-FA05-499B-AC2D-4792A25519FF}"/>
    <cellStyle name="Normal 4 10 5 6" xfId="12953" xr:uid="{229E4CD9-6EB7-4CD6-A1B1-887CC1AE238F}"/>
    <cellStyle name="Normal 4 10 6" xfId="2344" xr:uid="{00000000-0005-0000-0000-00002E050000}"/>
    <cellStyle name="Normal 4 10 6 2" xfId="7471" xr:uid="{4C75DB08-23F8-4CAF-ABBC-50AD2AC7055B}"/>
    <cellStyle name="Normal 4 10 6 2 2" xfId="28666" xr:uid="{3A3895A9-3B5F-45D0-A0E2-D3A24D46753B}"/>
    <cellStyle name="Normal 4 10 6 2 3" xfId="17851" xr:uid="{1B249912-E446-4B58-99F3-1998A4168EE2}"/>
    <cellStyle name="Normal 4 10 6 3" xfId="10304" xr:uid="{019AA4D4-5DAF-44D6-AC54-157997CAA51B}"/>
    <cellStyle name="Normal 4 10 6 3 2" xfId="20684" xr:uid="{BFE40670-4102-4F76-B79E-BD0D3BEDD483}"/>
    <cellStyle name="Normal 4 10 6 4" xfId="23918" xr:uid="{AFB31ABC-E8BD-41CA-A82D-D9A333DD9C47}"/>
    <cellStyle name="Normal 4 10 6 5" xfId="15018" xr:uid="{BEB35555-2A89-47A1-9F06-ED7C9DB51EF0}"/>
    <cellStyle name="Normal 4 10 7" xfId="3964" xr:uid="{B398D8AF-AF4D-4953-A867-252CD87A368E}"/>
    <cellStyle name="Normal 4 10 7 2" xfId="8788" xr:uid="{8009325E-848F-44CF-8CE7-93567544C7F0}"/>
    <cellStyle name="Normal 4 10 7 2 2" xfId="19168" xr:uid="{F9015C3A-97F9-40AC-AB6E-36EC3FAA1859}"/>
    <cellStyle name="Normal 4 10 7 3" xfId="11621" xr:uid="{3B9E4398-FE99-49EB-BEBD-84478FB70F66}"/>
    <cellStyle name="Normal 4 10 7 3 2" xfId="22001" xr:uid="{F1D371AA-EE04-4AC1-936E-CABB6B6751A1}"/>
    <cellStyle name="Normal 4 10 7 4" xfId="26387" xr:uid="{8DF31F90-53E0-4729-BD5F-E35C09717A45}"/>
    <cellStyle name="Normal 4 10 7 5" xfId="16335" xr:uid="{A15950AC-AE0A-4B55-ABE7-98852093A5BE}"/>
    <cellStyle name="Normal 4 10 8" xfId="5193" xr:uid="{28570514-D5C4-4905-B43B-63E1E8E56905}"/>
    <cellStyle name="Normal 4 10 8 2" xfId="14490" xr:uid="{50DA1219-777D-49E6-9D7E-F5CD8917938C}"/>
    <cellStyle name="Normal 4 10 9" xfId="6943" xr:uid="{5E75A7EC-434D-4DBD-819F-AAC90135CA2A}"/>
    <cellStyle name="Normal 4 10 9 2" xfId="17323" xr:uid="{3784540D-38F1-4BA6-9FE3-DFA0FD8CD5D0}"/>
    <cellStyle name="Normal 4 11" xfId="893" xr:uid="{00000000-0005-0000-0000-00002F050000}"/>
    <cellStyle name="Normal 4 11 10" xfId="23937" xr:uid="{A29A5C35-9497-4456-94B7-96B69D98276A}"/>
    <cellStyle name="Normal 4 11 11" xfId="12579" xr:uid="{6D83FB98-F686-4977-84D3-7788A74DA022}"/>
    <cellStyle name="Normal 4 11 2" xfId="894" xr:uid="{00000000-0005-0000-0000-000030050000}"/>
    <cellStyle name="Normal 4 11 2 2" xfId="3269" xr:uid="{00000000-0005-0000-0000-000037050000}"/>
    <cellStyle name="Normal 4 11 2 2 2" xfId="6327" xr:uid="{422257B6-64B6-4FD2-9169-C308AC37E45B}"/>
    <cellStyle name="Normal 4 11 2 2 2 2" xfId="27124" xr:uid="{F46424DB-376F-4411-A9D8-5605D89B692E}"/>
    <cellStyle name="Normal 4 11 2 2 2 3" xfId="26632" xr:uid="{DD024171-1188-40BE-8A31-1FE665EDBEA7}"/>
    <cellStyle name="Normal 4 11 2 2 2 4" xfId="15896" xr:uid="{97A83557-1579-438A-BFE1-094E8A17055E}"/>
    <cellStyle name="Normal 4 11 2 2 3" xfId="8349" xr:uid="{4569C23E-23A8-48A1-9133-B6C5EA369EA8}"/>
    <cellStyle name="Normal 4 11 2 2 3 2" xfId="28893" xr:uid="{BCF56927-59AB-4D53-A564-B32C950163A7}"/>
    <cellStyle name="Normal 4 11 2 2 3 3" xfId="18729" xr:uid="{C19E651D-1BFC-49D5-9552-22C808F0466F}"/>
    <cellStyle name="Normal 4 11 2 2 4" xfId="11182" xr:uid="{CC767DF2-F9B1-4098-924A-07048EBA91A7}"/>
    <cellStyle name="Normal 4 11 2 2 4 2" xfId="21562" xr:uid="{2CD66983-92E9-4B98-85FC-BBC62957B6BE}"/>
    <cellStyle name="Normal 4 11 2 2 5" xfId="24394" xr:uid="{AC710497-B596-40CF-B1B6-07673D4BCB8A}"/>
    <cellStyle name="Normal 4 11 2 2 6" xfId="13820" xr:uid="{9D6D4C85-F89E-4BAD-909D-3CEEAEE3060E}"/>
    <cellStyle name="Normal 4 11 2 3" xfId="4177" xr:uid="{A3D9FC9E-C884-4182-99A1-15D851A03328}"/>
    <cellStyle name="Normal 4 11 2 3 2" xfId="8949" xr:uid="{C7D67904-A6B5-4E58-A37E-C61881918787}"/>
    <cellStyle name="Normal 4 11 2 3 2 2" xfId="29039" xr:uid="{11405609-5EB2-410C-B25F-19EA09DFA030}"/>
    <cellStyle name="Normal 4 11 2 3 2 3" xfId="19329" xr:uid="{6AE5F748-CAC3-448E-B693-7E762FA3B88C}"/>
    <cellStyle name="Normal 4 11 2 3 3" xfId="11782" xr:uid="{7656FD9F-4FAD-40CE-A345-FB3061CF248B}"/>
    <cellStyle name="Normal 4 11 2 3 3 2" xfId="22162" xr:uid="{A54CC9F8-27FF-48D5-9D56-9F66588D7148}"/>
    <cellStyle name="Normal 4 11 2 3 4" xfId="25440" xr:uid="{BE5BA760-5708-4590-9737-59AD92AAA8C0}"/>
    <cellStyle name="Normal 4 11 2 3 5" xfId="16496" xr:uid="{EDA214D0-3AC0-41E4-B616-F2DF26D4EADC}"/>
    <cellStyle name="Normal 4 11 2 4" xfId="5199" xr:uid="{EF58BE6A-9D74-4955-A514-6CA8700A9761}"/>
    <cellStyle name="Normal 4 11 2 4 2" xfId="27747" xr:uid="{69DE0498-5475-4844-A90A-D921B160EFC8}"/>
    <cellStyle name="Normal 4 11 2 4 3" xfId="26360" xr:uid="{E6DE96F4-08A3-4961-9CB4-43EBCB6DE24A}"/>
    <cellStyle name="Normal 4 11 2 4 4" xfId="14496" xr:uid="{C972E08F-E1D7-4653-AD82-C092706F6C00}"/>
    <cellStyle name="Normal 4 11 2 5" xfId="6949" xr:uid="{007FB6E7-99CC-45B7-ACD4-30A70BB9F5BC}"/>
    <cellStyle name="Normal 4 11 2 5 2" xfId="28219" xr:uid="{FB989381-3645-4DDC-9DE2-E0E023733860}"/>
    <cellStyle name="Normal 4 11 2 5 3" xfId="17329" xr:uid="{471B6248-D563-42FC-A1C8-9DB1B363A447}"/>
    <cellStyle name="Normal 4 11 2 6" xfId="9782" xr:uid="{98266657-D830-4610-8642-E34883EA72F7}"/>
    <cellStyle name="Normal 4 11 2 6 2" xfId="20162" xr:uid="{49BA9DDC-07D8-4507-AF2B-3F39882F6F56}"/>
    <cellStyle name="Normal 4 11 2 7" xfId="25480" xr:uid="{ECF008C8-FC1C-4156-9A22-45B511EE75F9}"/>
    <cellStyle name="Normal 4 11 2 8" xfId="12737" xr:uid="{CE750F0B-A59A-4848-8DA5-C2DA04F39545}"/>
    <cellStyle name="Normal 4 11 3" xfId="895" xr:uid="{00000000-0005-0000-0000-000031050000}"/>
    <cellStyle name="Normal 4 11 3 2" xfId="5200" xr:uid="{2E1820E0-DE5F-4951-BE40-AF1BF1A5D85C}"/>
    <cellStyle name="Normal 4 11 3 2 2" xfId="24247" xr:uid="{C3DCA927-B467-4C00-A75E-43B6B016A296}"/>
    <cellStyle name="Normal 4 11 3 2 3" xfId="27241" xr:uid="{6E42BF50-B2C1-4048-8C98-9746AA620B1F}"/>
    <cellStyle name="Normal 4 11 3 2 4" xfId="14497" xr:uid="{663F1602-3A8D-4050-9CB9-361C7838F1F8}"/>
    <cellStyle name="Normal 4 11 3 3" xfId="6950" xr:uid="{973B1C10-A9BC-4745-B24D-13C25E42E6D2}"/>
    <cellStyle name="Normal 4 11 3 3 2" xfId="26570" xr:uid="{1DAFE79A-FE64-4642-B880-E98401DB157E}"/>
    <cellStyle name="Normal 4 11 3 3 3" xfId="28710" xr:uid="{75F174E4-2B25-4693-A6D5-871A4C36939D}"/>
    <cellStyle name="Normal 4 11 3 3 4" xfId="17330" xr:uid="{FEC46F4D-76FF-4B41-8C9D-7F4B291D7522}"/>
    <cellStyle name="Normal 4 11 3 4" xfId="9783" xr:uid="{EC7D2FDD-2E66-42A9-AC23-21C61A1E8C9A}"/>
    <cellStyle name="Normal 4 11 3 4 2" xfId="27751" xr:uid="{F3C55A00-23B5-4E74-9342-14BB92757CAF}"/>
    <cellStyle name="Normal 4 11 3 4 3" xfId="29408" xr:uid="{23CECA96-2D78-4419-AADB-1FA77B4D92E3}"/>
    <cellStyle name="Normal 4 11 3 4 4" xfId="20163" xr:uid="{FF34C308-F182-4723-B386-56478E6A88EF}"/>
    <cellStyle name="Normal 4 11 3 5" xfId="24592" xr:uid="{DF4D5370-9363-4815-A144-5ED2EF678EC5}"/>
    <cellStyle name="Normal 4 11 3 6" xfId="27720" xr:uid="{237FAA27-9CA0-450E-9D6F-0C0AB50910A1}"/>
    <cellStyle name="Normal 4 11 3 7" xfId="13435" xr:uid="{A0E6ECE3-32F4-42B3-A9FE-51B01B004F69}"/>
    <cellStyle name="Normal 4 11 4" xfId="2759" xr:uid="{00000000-0005-0000-0000-000039050000}"/>
    <cellStyle name="Normal 4 11 4 2" xfId="5977" xr:uid="{87A430AB-7C63-4393-8C18-8DE595F89E92}"/>
    <cellStyle name="Normal 4 11 4 2 2" xfId="28307" xr:uid="{31479A3D-AA0F-433C-B726-845ECA7A4BC0}"/>
    <cellStyle name="Normal 4 11 4 2 3" xfId="15430" xr:uid="{75316486-30EA-4BAD-8A8A-4DB3E06AE648}"/>
    <cellStyle name="Normal 4 11 4 3" xfId="7883" xr:uid="{59D3A377-8E3F-490C-AFC1-D62BE1481183}"/>
    <cellStyle name="Normal 4 11 4 3 2" xfId="18263" xr:uid="{7674B51C-0A1C-4E03-ABDF-45DA282D52AB}"/>
    <cellStyle name="Normal 4 11 4 4" xfId="10716" xr:uid="{C782FBDC-F705-474F-8D14-AA325DD20226}"/>
    <cellStyle name="Normal 4 11 4 4 2" xfId="21096" xr:uid="{600158EB-E64C-439A-929E-ACD4D2F9D856}"/>
    <cellStyle name="Normal 4 11 4 5" xfId="24949" xr:uid="{7FF11B45-EE3F-4E2E-9A33-BF5853286B4F}"/>
    <cellStyle name="Normal 4 11 4 6" xfId="13205" xr:uid="{460D5277-D7C3-45F0-8C8B-3F5DBB214757}"/>
    <cellStyle name="Normal 4 11 5" xfId="2345" xr:uid="{00000000-0005-0000-0000-000035050000}"/>
    <cellStyle name="Normal 4 11 5 2" xfId="7472" xr:uid="{A7C97C58-31CC-48D5-BFB5-342305988F1C}"/>
    <cellStyle name="Normal 4 11 5 2 2" xfId="26210" xr:uid="{A2A640B7-60A5-49CF-BE18-57135DF6ECC8}"/>
    <cellStyle name="Normal 4 11 5 2 3" xfId="17852" xr:uid="{DEF1BADF-27BA-40D9-9927-23D01BD0883B}"/>
    <cellStyle name="Normal 4 11 5 3" xfId="10305" xr:uid="{9E9C59F0-0F99-4144-8617-DC0696ED2F12}"/>
    <cellStyle name="Normal 4 11 5 3 2" xfId="20685" xr:uid="{0C5B0B88-29E2-46B6-9CA2-37732EDBCBE4}"/>
    <cellStyle name="Normal 4 11 5 4" xfId="25362" xr:uid="{81C3F1E4-9E0A-4E0A-A47A-CBC1B9184618}"/>
    <cellStyle name="Normal 4 11 5 5" xfId="15019" xr:uid="{DB74DC40-0A53-4821-AE60-5974F9179CC8}"/>
    <cellStyle name="Normal 4 11 6" xfId="3965" xr:uid="{D703879A-933B-41A7-9664-DAA4B46FCA44}"/>
    <cellStyle name="Normal 4 11 6 2" xfId="8789" xr:uid="{0149D366-A63E-4BD8-B369-D310338AE810}"/>
    <cellStyle name="Normal 4 11 6 2 2" xfId="28982" xr:uid="{62A53759-9DD3-459A-AB38-1EF4A4B0B2DA}"/>
    <cellStyle name="Normal 4 11 6 2 3" xfId="19169" xr:uid="{C3D1823F-54EF-4F86-84D8-24599B1B7392}"/>
    <cellStyle name="Normal 4 11 6 3" xfId="11622" xr:uid="{9C84C254-5ADB-4981-A58D-3707101C53F7}"/>
    <cellStyle name="Normal 4 11 6 3 2" xfId="22002" xr:uid="{C6B4FB51-3192-4CB1-83D5-9EA7767ED264}"/>
    <cellStyle name="Normal 4 11 6 4" xfId="26955" xr:uid="{ACEEAE4C-42A7-46E1-8B88-C05C490ABBA1}"/>
    <cellStyle name="Normal 4 11 6 5" xfId="16336" xr:uid="{6C119AF7-4A86-4498-8290-777197E2AC60}"/>
    <cellStyle name="Normal 4 11 7" xfId="5198" xr:uid="{FD4783AB-79C3-462C-A7FF-FAEA4D5C2554}"/>
    <cellStyle name="Normal 4 11 7 2" xfId="28178" xr:uid="{1653654F-B952-43C3-8408-1156CECA0D2A}"/>
    <cellStyle name="Normal 4 11 7 3" xfId="14495" xr:uid="{2C7E8C08-4106-4B1D-86AC-6D30513B53E4}"/>
    <cellStyle name="Normal 4 11 8" xfId="6948" xr:uid="{2D3ADE6F-1842-4DCA-B659-5658EE21816A}"/>
    <cellStyle name="Normal 4 11 8 2" xfId="17328" xr:uid="{09F1D264-CA33-4FD5-8177-CD4AC8AC82D8}"/>
    <cellStyle name="Normal 4 11 9" xfId="9781" xr:uid="{5CC4D5CD-5FF7-4908-8DE7-35F60A6F9315}"/>
    <cellStyle name="Normal 4 11 9 2" xfId="20161" xr:uid="{E34969DE-2D7D-4AB6-A25A-9CB7EBA817FC}"/>
    <cellStyle name="Normal 4 12" xfId="896" xr:uid="{00000000-0005-0000-0000-000032050000}"/>
    <cellStyle name="Normal 4 12 10" xfId="12580" xr:uid="{DCABE360-45B6-4EA3-B5F4-36017D22F2CC}"/>
    <cellStyle name="Normal 4 12 2" xfId="897" xr:uid="{00000000-0005-0000-0000-000033050000}"/>
    <cellStyle name="Normal 4 12 2 2" xfId="2923" xr:uid="{00000000-0005-0000-0000-00003C050000}"/>
    <cellStyle name="Normal 4 12 2 2 2" xfId="6103" xr:uid="{634A1D84-B3FF-4062-B730-9391367CEA8B}"/>
    <cellStyle name="Normal 4 12 2 2 2 2" xfId="27167" xr:uid="{6CEFEC1B-9FDD-49AE-9D25-3A2253BCED70}"/>
    <cellStyle name="Normal 4 12 2 2 2 3" xfId="28746" xr:uid="{1D2F5DE6-BEA4-4A5C-B0C7-7D184973EF21}"/>
    <cellStyle name="Normal 4 12 2 2 2 4" xfId="15581" xr:uid="{27B295EA-F7A8-45B4-AB68-556507B428EA}"/>
    <cellStyle name="Normal 4 12 2 2 3" xfId="8034" xr:uid="{616C26B3-947A-49FA-BD36-3B2A420356CF}"/>
    <cellStyle name="Normal 4 12 2 2 3 2" xfId="28458" xr:uid="{05AA4C15-B790-495B-8255-79ED4BFB713F}"/>
    <cellStyle name="Normal 4 12 2 2 3 3" xfId="18414" xr:uid="{7403AFF8-7A6D-4366-8E7B-04CB4DA435BF}"/>
    <cellStyle name="Normal 4 12 2 2 4" xfId="10867" xr:uid="{0B66BEA1-2DA0-4971-AF66-14DA741A6ABA}"/>
    <cellStyle name="Normal 4 12 2 2 4 2" xfId="21247" xr:uid="{9A9A3C3E-A45C-4BB5-AD82-E772F9CC6453}"/>
    <cellStyle name="Normal 4 12 2 2 5" xfId="24514" xr:uid="{04AB7646-A1EF-4009-8334-09BD6D6CBC7F}"/>
    <cellStyle name="Normal 4 12 2 2 6" xfId="13436" xr:uid="{625EDEB5-736B-4FA7-9D86-01E759B994F5}"/>
    <cellStyle name="Normal 4 12 2 3" xfId="5202" xr:uid="{B217F201-1C7B-45FA-A90D-4F20461B5B19}"/>
    <cellStyle name="Normal 4 12 2 3 2" xfId="25721" xr:uid="{AA7395DA-514E-4EC9-B956-A8C021B2863E}"/>
    <cellStyle name="Normal 4 12 2 3 3" xfId="28388" xr:uid="{64F7476D-DA2B-4C85-830C-601C77AECF00}"/>
    <cellStyle name="Normal 4 12 2 3 4" xfId="14499" xr:uid="{26027C43-C40B-400B-AE4D-8C8B51EBBF56}"/>
    <cellStyle name="Normal 4 12 2 4" xfId="6952" xr:uid="{2DF026E7-287B-46D0-B40E-31BC81BB5547}"/>
    <cellStyle name="Normal 4 12 2 4 2" xfId="26893" xr:uid="{285CBFB0-56D2-43FA-9CDA-49B0387CB8AB}"/>
    <cellStyle name="Normal 4 12 2 4 3" xfId="26339" xr:uid="{F75AB44A-7251-4C39-8A84-FF4B43878775}"/>
    <cellStyle name="Normal 4 12 2 4 4" xfId="17332" xr:uid="{ADE3DD7F-7755-4823-9BD2-920113558A47}"/>
    <cellStyle name="Normal 4 12 2 5" xfId="9785" xr:uid="{9F0D8B6E-82C2-41E7-B057-8D66EF34F6CA}"/>
    <cellStyle name="Normal 4 12 2 5 2" xfId="29409" xr:uid="{183E9DC0-EE97-4D29-A17B-EFFA4F49DFB9}"/>
    <cellStyle name="Normal 4 12 2 5 3" xfId="20165" xr:uid="{5592E532-6E39-4B49-BE7D-5AD8AD3151C4}"/>
    <cellStyle name="Normal 4 12 2 6" xfId="23952" xr:uid="{EE0AA853-C38D-4770-A55C-847C9BC23139}"/>
    <cellStyle name="Normal 4 12 2 7" xfId="12738" xr:uid="{98562FE7-8A01-4979-A47E-9D928F196E2D}"/>
    <cellStyle name="Normal 4 12 3" xfId="898" xr:uid="{00000000-0005-0000-0000-000034050000}"/>
    <cellStyle name="Normal 4 12 3 2" xfId="5203" xr:uid="{CD64FA4D-5C8C-4AAF-9645-E09F3284E44B}"/>
    <cellStyle name="Normal 4 12 3 2 2" xfId="26740" xr:uid="{E5D20643-BFEE-45D2-B711-C150E749A21F}"/>
    <cellStyle name="Normal 4 12 3 2 3" xfId="26209" xr:uid="{3D2A3F0B-3F2B-4DA2-BD81-0958B9476F82}"/>
    <cellStyle name="Normal 4 12 3 2 4" xfId="14500" xr:uid="{267076F1-174C-4F9E-91BC-8AC70DB875E3}"/>
    <cellStyle name="Normal 4 12 3 3" xfId="6953" xr:uid="{CCF2BDA1-E7FE-4016-B600-01C32C5F9F63}"/>
    <cellStyle name="Normal 4 12 3 3 2" xfId="28626" xr:uid="{016B5C70-6D14-4500-B488-0CBAA4F7952F}"/>
    <cellStyle name="Normal 4 12 3 3 3" xfId="27123" xr:uid="{8695EB15-05C1-4107-80DB-8ABED91F2CFA}"/>
    <cellStyle name="Normal 4 12 3 3 4" xfId="17333" xr:uid="{46A2F113-93FC-4F7A-85D5-26AF1CF23737}"/>
    <cellStyle name="Normal 4 12 3 4" xfId="9786" xr:uid="{DE57C4DF-BE71-4218-B83D-48C5AFE60B98}"/>
    <cellStyle name="Normal 4 12 3 4 2" xfId="29410" xr:uid="{45DDAEE3-5E62-49C3-95DD-4C3223D521A4}"/>
    <cellStyle name="Normal 4 12 3 4 3" xfId="20166" xr:uid="{85DC60C8-A7EE-48C4-9507-C530C54A7198}"/>
    <cellStyle name="Normal 4 12 3 5" xfId="25020" xr:uid="{CEE429F4-2DEE-4700-A91D-D56E10462C09}"/>
    <cellStyle name="Normal 4 12 3 6" xfId="13206" xr:uid="{72AB36CC-13CA-44A9-8D88-F8D15F095357}"/>
    <cellStyle name="Normal 4 12 4" xfId="2346" xr:uid="{00000000-0005-0000-0000-00003A050000}"/>
    <cellStyle name="Normal 4 12 4 2" xfId="7473" xr:uid="{7C3BF43B-8669-497C-BFB5-14A2ECFB945C}"/>
    <cellStyle name="Normal 4 12 4 2 2" xfId="27276" xr:uid="{1A352666-929F-4969-ACBD-A3F9BE3A52DC}"/>
    <cellStyle name="Normal 4 12 4 2 3" xfId="17853" xr:uid="{70C770E9-C532-4702-8143-601419A1FBB6}"/>
    <cellStyle name="Normal 4 12 4 3" xfId="10306" xr:uid="{1769F406-21D2-4352-B632-41BA7F254E85}"/>
    <cellStyle name="Normal 4 12 4 3 2" xfId="20686" xr:uid="{C3EC5278-2AEB-4E7D-AE2A-7D13C0631397}"/>
    <cellStyle name="Normal 4 12 4 4" xfId="24204" xr:uid="{7EA7E858-9348-4727-8A46-7F661803DF3D}"/>
    <cellStyle name="Normal 4 12 4 5" xfId="15020" xr:uid="{18E7A2D1-2F0E-4D38-9A05-EF980972580D}"/>
    <cellStyle name="Normal 4 12 5" xfId="3966" xr:uid="{E45DB84D-C2E0-41C1-9817-A5A46BDFB000}"/>
    <cellStyle name="Normal 4 12 5 2" xfId="8790" xr:uid="{F2BE4F5B-71C8-4D96-ABD8-802C9C633C70}"/>
    <cellStyle name="Normal 4 12 5 2 2" xfId="28983" xr:uid="{92BDFB93-1FD9-434E-8573-AF9736FCD7A7}"/>
    <cellStyle name="Normal 4 12 5 2 3" xfId="19170" xr:uid="{BD863C3A-8279-4A1E-B14C-0410FBE9F500}"/>
    <cellStyle name="Normal 4 12 5 3" xfId="11623" xr:uid="{BBCEF7F9-6A49-4FB3-86B4-02ADBA6CD554}"/>
    <cellStyle name="Normal 4 12 5 3 2" xfId="22003" xr:uid="{07DBF146-159A-4C15-B659-0C96044AC077}"/>
    <cellStyle name="Normal 4 12 5 4" xfId="25643" xr:uid="{A5F3C60B-AED3-4A29-9B95-F4A30F1DF929}"/>
    <cellStyle name="Normal 4 12 5 5" xfId="16337" xr:uid="{A77CB27A-ACC2-4C79-AB61-710C18F409EB}"/>
    <cellStyle name="Normal 4 12 6" xfId="5201" xr:uid="{EC53401F-CAAA-4867-B8ED-56C47D0610B5}"/>
    <cellStyle name="Normal 4 12 6 2" xfId="26058" xr:uid="{C281C420-68F2-4658-9DF6-CB6D0F13247C}"/>
    <cellStyle name="Normal 4 12 6 3" xfId="28421" xr:uid="{53F68093-9E82-42A7-A119-0A0FDA27C4BD}"/>
    <cellStyle name="Normal 4 12 6 4" xfId="14498" xr:uid="{9CE49185-622B-4EE6-BA94-468245DBE3FA}"/>
    <cellStyle name="Normal 4 12 7" xfId="6951" xr:uid="{AB12BA99-8CB8-4001-822E-D3382C3B3961}"/>
    <cellStyle name="Normal 4 12 7 2" xfId="27257" xr:uid="{FE51C0DF-1F95-404A-8CDD-AEC36234FE02}"/>
    <cellStyle name="Normal 4 12 7 3" xfId="17331" xr:uid="{C06A5309-1141-4736-99C1-5A24C3FBE809}"/>
    <cellStyle name="Normal 4 12 8" xfId="9784" xr:uid="{3B503EFA-B53C-4520-AACE-13B0CFC6C78C}"/>
    <cellStyle name="Normal 4 12 8 2" xfId="20164" xr:uid="{F415702A-119B-45E9-A42F-CF6408FB0FCA}"/>
    <cellStyle name="Normal 4 12 9" xfId="23518" xr:uid="{51DA6533-86E2-4A52-81E2-09E783706291}"/>
    <cellStyle name="Normal 4 13" xfId="899" xr:uid="{00000000-0005-0000-0000-000035050000}"/>
    <cellStyle name="Normal 4 13 10" xfId="12499" xr:uid="{6B604244-E829-40F9-98FE-4ACF87DC7CC1}"/>
    <cellStyle name="Normal 4 13 2" xfId="3270" xr:uid="{00000000-0005-0000-0000-00003F050000}"/>
    <cellStyle name="Normal 4 13 2 2" xfId="6328" xr:uid="{87E1E428-F807-4D64-81F2-955CE5B9B15F}"/>
    <cellStyle name="Normal 4 13 2 2 2" xfId="23791" xr:uid="{D59CB827-DA22-4C9A-A52B-E8F689D31C7B}"/>
    <cellStyle name="Normal 4 13 2 2 3" xfId="27010" xr:uid="{EDEDC26E-BB3C-4921-9AD1-63E35B5FC1BD}"/>
    <cellStyle name="Normal 4 13 2 2 4" xfId="15897" xr:uid="{5EC8B708-034C-491D-8D80-3CB801241982}"/>
    <cellStyle name="Normal 4 13 2 3" xfId="8350" xr:uid="{A5932099-57E5-46AA-ADFF-147C9F815D1D}"/>
    <cellStyle name="Normal 4 13 2 3 2" xfId="26723" xr:uid="{D5472A88-48DB-4A92-AE76-CA0D4820680B}"/>
    <cellStyle name="Normal 4 13 2 3 3" xfId="28894" xr:uid="{68A91AF3-5B81-42F6-B542-E4A668378359}"/>
    <cellStyle name="Normal 4 13 2 3 4" xfId="18730" xr:uid="{2A7B73D7-2DA6-467E-B0F7-59DB2FDA1F45}"/>
    <cellStyle name="Normal 4 13 2 4" xfId="11183" xr:uid="{E6522B3F-B534-46BD-B1F8-E54B81978DEC}"/>
    <cellStyle name="Normal 4 13 2 4 2" xfId="29478" xr:uid="{C1EB1113-6F91-497D-8098-6077F7CA659F}"/>
    <cellStyle name="Normal 4 13 2 4 3" xfId="21563" xr:uid="{FFF1C304-F737-4899-85FF-4F64A82DC472}"/>
    <cellStyle name="Normal 4 13 2 5" xfId="25425" xr:uid="{5491DF8B-C668-47D9-9220-D57FC8C467BC}"/>
    <cellStyle name="Normal 4 13 2 6" xfId="13821" xr:uid="{19879D26-6E15-4A92-9AB5-6B1E4BA4702D}"/>
    <cellStyle name="Normal 4 13 3" xfId="2757" xr:uid="{00000000-0005-0000-0000-000040050000}"/>
    <cellStyle name="Normal 4 13 3 2" xfId="5975" xr:uid="{C5EBFA5E-4319-4D3B-9BA4-DA655EC302A5}"/>
    <cellStyle name="Normal 4 13 3 2 2" xfId="28295" xr:uid="{61B746F0-A0A8-49EA-A38A-D7E02619383E}"/>
    <cellStyle name="Normal 4 13 3 2 3" xfId="15428" xr:uid="{49E07FAD-520C-461D-BF81-97ACCA028A04}"/>
    <cellStyle name="Normal 4 13 3 3" xfId="7881" xr:uid="{F15A2016-2E3F-4981-9D85-2509551721D6}"/>
    <cellStyle name="Normal 4 13 3 3 2" xfId="18261" xr:uid="{59689636-9CA9-4DD4-AF26-D903B88C20A7}"/>
    <cellStyle name="Normal 4 13 3 4" xfId="10714" xr:uid="{87267858-A412-47D6-B81C-F9291A8BD5CE}"/>
    <cellStyle name="Normal 4 13 3 4 2" xfId="21094" xr:uid="{E59208FE-AB0D-4A91-8D81-DB6EC642A5C0}"/>
    <cellStyle name="Normal 4 13 3 5" xfId="24495" xr:uid="{292F3C2C-45F5-41AC-9A63-9806C86405F1}"/>
    <cellStyle name="Normal 4 13 3 6" xfId="13203" xr:uid="{CBDD1BC2-019F-46E0-922C-A5BAA6699982}"/>
    <cellStyle name="Normal 4 13 4" xfId="2267" xr:uid="{00000000-0005-0000-0000-00003E050000}"/>
    <cellStyle name="Normal 4 13 4 2" xfId="7394" xr:uid="{CC8487F6-CCB4-41CE-835A-BEEA09CABA5E}"/>
    <cellStyle name="Normal 4 13 4 2 2" xfId="27475" xr:uid="{9F4BE9A4-3425-45F5-8DAE-7C5BF41D0AEB}"/>
    <cellStyle name="Normal 4 13 4 2 3" xfId="17774" xr:uid="{FF1AF18A-B797-44D2-B284-F8888F5A911F}"/>
    <cellStyle name="Normal 4 13 4 3" xfId="10227" xr:uid="{2C42D95E-B991-44DF-9601-FDADFC4CABDB}"/>
    <cellStyle name="Normal 4 13 4 3 2" xfId="20607" xr:uid="{974A8033-DFF9-459A-9D5D-8EF269D2436D}"/>
    <cellStyle name="Normal 4 13 4 4" xfId="23137" xr:uid="{2FD6C9DA-8D5F-4F13-B981-BAEBE4081DE2}"/>
    <cellStyle name="Normal 4 13 4 5" xfId="14941" xr:uid="{53A7D4DD-540F-4215-BED1-BF79C1505C0B}"/>
    <cellStyle name="Normal 4 13 5" xfId="3963" xr:uid="{D16F06B3-A21C-479B-BEAB-1C1F90798DCF}"/>
    <cellStyle name="Normal 4 13 5 2" xfId="8787" xr:uid="{7D2EC6B6-27CF-415C-877B-93F017867EA0}"/>
    <cellStyle name="Normal 4 13 5 2 2" xfId="19167" xr:uid="{3403774A-C847-42DD-A15B-97CBD1BB539B}"/>
    <cellStyle name="Normal 4 13 5 3" xfId="11620" xr:uid="{4A67412A-AE8F-47B8-86EC-E986A2B0F1AB}"/>
    <cellStyle name="Normal 4 13 5 3 2" xfId="22000" xr:uid="{4AA1970C-3286-43D8-BE64-B700185DED2E}"/>
    <cellStyle name="Normal 4 13 5 4" xfId="27540" xr:uid="{5495F43B-CA44-4C8E-A854-BBEA35C4B19E}"/>
    <cellStyle name="Normal 4 13 5 5" xfId="16334" xr:uid="{06ECD207-B95A-4CFB-B99F-29EF69CE1FE3}"/>
    <cellStyle name="Normal 4 13 6" xfId="5204" xr:uid="{C458F4C8-14E2-4929-AFBF-06E395360C9E}"/>
    <cellStyle name="Normal 4 13 6 2" xfId="14501" xr:uid="{98CBFEFC-BE88-4A48-A09D-64FA5D3C9D98}"/>
    <cellStyle name="Normal 4 13 7" xfId="6954" xr:uid="{6171A00A-3FDF-4AC1-A965-8F0260EEC5A4}"/>
    <cellStyle name="Normal 4 13 7 2" xfId="17334" xr:uid="{6013EC13-8117-47F8-92F3-8A0922204AA6}"/>
    <cellStyle name="Normal 4 13 8" xfId="9787" xr:uid="{7A79EDC7-8CDC-4DA3-B8F3-F5218C551A8A}"/>
    <cellStyle name="Normal 4 13 8 2" xfId="20167" xr:uid="{2977E316-911C-4135-90C7-F85F921695AA}"/>
    <cellStyle name="Normal 4 13 9" xfId="23187" xr:uid="{0049094B-652F-4256-9DD1-5AC18D12FCB3}"/>
    <cellStyle name="Normal 4 14" xfId="900" xr:uid="{00000000-0005-0000-0000-000036050000}"/>
    <cellStyle name="Normal 4 14 2" xfId="3271" xr:uid="{00000000-0005-0000-0000-000042050000}"/>
    <cellStyle name="Normal 4 14 2 2" xfId="6329" xr:uid="{EBF0C4C7-22BC-4678-943F-7A8954364E8B}"/>
    <cellStyle name="Normal 4 14 2 2 2" xfId="25708" xr:uid="{24A5C626-BB17-41A5-8763-466C638DF9F5}"/>
    <cellStyle name="Normal 4 14 2 2 3" xfId="25944" xr:uid="{031FE5C5-FD31-45B2-B65F-D7A409591BBF}"/>
    <cellStyle name="Normal 4 14 2 2 4" xfId="15898" xr:uid="{C4139796-D729-47B9-A9EE-0C56577F82F1}"/>
    <cellStyle name="Normal 4 14 2 3" xfId="8351" xr:uid="{D18C4476-9EE3-4274-8EC9-41510C85EED9}"/>
    <cellStyle name="Normal 4 14 2 3 2" xfId="28895" xr:uid="{31EDBDC0-1C01-448C-80A3-0C1102463E42}"/>
    <cellStyle name="Normal 4 14 2 3 3" xfId="18731" xr:uid="{116CE884-36E6-458B-8EBF-0CF878CCB78D}"/>
    <cellStyle name="Normal 4 14 2 4" xfId="11184" xr:uid="{FF23DBB9-B391-4C40-8E22-DDB496BA0E70}"/>
    <cellStyle name="Normal 4 14 2 4 2" xfId="21564" xr:uid="{1D06F5B9-AC29-459C-8496-1E6985E6C505}"/>
    <cellStyle name="Normal 4 14 2 5" xfId="23442" xr:uid="{03ADCF2E-14D6-4252-BF04-660ECEFE52F0}"/>
    <cellStyle name="Normal 4 14 2 6" xfId="13822" xr:uid="{C9B8FDAE-C790-45AE-AF63-31AFDC27CD8A}"/>
    <cellStyle name="Normal 4 14 3" xfId="2866" xr:uid="{00000000-0005-0000-0000-000043050000}"/>
    <cellStyle name="Normal 4 14 3 2" xfId="6074" xr:uid="{2B80869F-2692-405E-B16B-761108533BDA}"/>
    <cellStyle name="Normal 4 14 3 2 2" xfId="28589" xr:uid="{2E8A635F-9F23-4FFE-A72D-8675581E8DF5}"/>
    <cellStyle name="Normal 4 14 3 2 3" xfId="15530" xr:uid="{66BD48B7-5DAA-4A82-8221-6527E8424D69}"/>
    <cellStyle name="Normal 4 14 3 3" xfId="7983" xr:uid="{446A1E6B-8CE3-4D2B-BFE0-178AE7CA6D15}"/>
    <cellStyle name="Normal 4 14 3 3 2" xfId="18363" xr:uid="{4E2B77D4-8D83-4DF2-90FA-F834308F4915}"/>
    <cellStyle name="Normal 4 14 3 4" xfId="10816" xr:uid="{BD86AA57-322F-4C1B-B018-62F6EACC4910}"/>
    <cellStyle name="Normal 4 14 3 4 2" xfId="21196" xr:uid="{0504E1B0-AD3F-4389-9F56-F5429C40419E}"/>
    <cellStyle name="Normal 4 14 3 5" xfId="24735" xr:uid="{AC9459C8-51C0-4A5B-A344-3EC32A48C7BC}"/>
    <cellStyle name="Normal 4 14 3 6" xfId="13351" xr:uid="{65544E5E-2E80-4374-94E1-E4633750314F}"/>
    <cellStyle name="Normal 4 14 4" xfId="4114" xr:uid="{614CDF0E-3883-47E3-B9E2-FC75AA6846B9}"/>
    <cellStyle name="Normal 4 14 4 2" xfId="8886" xr:uid="{CE0D2979-3CC2-4E16-99A1-E495EE2BF7BB}"/>
    <cellStyle name="Normal 4 14 4 2 2" xfId="29001" xr:uid="{02DC788F-D4EF-4769-90C2-42EE0E81F1C9}"/>
    <cellStyle name="Normal 4 14 4 2 3" xfId="19266" xr:uid="{34D3EBDB-64A3-49E2-8A69-EBE888B3B041}"/>
    <cellStyle name="Normal 4 14 4 3" xfId="11719" xr:uid="{CEC56EE9-02B4-4DAB-892F-AB3794B969BF}"/>
    <cellStyle name="Normal 4 14 4 3 2" xfId="22099" xr:uid="{2554EE88-C67C-4BCF-8418-02565EE91145}"/>
    <cellStyle name="Normal 4 14 4 4" xfId="23380" xr:uid="{0077080F-BFF5-424B-B2CB-B34D7942044F}"/>
    <cellStyle name="Normal 4 14 4 5" xfId="16433" xr:uid="{3A6C3A53-5140-4FDC-A0C3-5329963CFD37}"/>
    <cellStyle name="Normal 4 14 5" xfId="5205" xr:uid="{A457423E-1DF2-41DC-A4B5-DBB724771767}"/>
    <cellStyle name="Normal 4 14 5 2" xfId="26350" xr:uid="{B9924351-25AD-4A91-AF05-C171052E973F}"/>
    <cellStyle name="Normal 4 14 5 3" xfId="14502" xr:uid="{6FEBAEFD-D88F-4EB7-B72C-78789019A780}"/>
    <cellStyle name="Normal 4 14 6" xfId="6955" xr:uid="{CF72D73A-0632-421B-BDE2-E5D27A6E7A5A}"/>
    <cellStyle name="Normal 4 14 6 2" xfId="17335" xr:uid="{B4D81D25-1620-47CB-B9AF-15F441DD38DC}"/>
    <cellStyle name="Normal 4 14 7" xfId="9788" xr:uid="{BEDF55D9-9FFB-448B-833B-BBF689AE81E0}"/>
    <cellStyle name="Normal 4 14 7 2" xfId="20168" xr:uid="{4D3BEF02-6CB7-43D0-AB6B-141BC70CEAA7}"/>
    <cellStyle name="Normal 4 14 8" xfId="24096" xr:uid="{A6114E6A-4694-4940-BCA7-3B1717FB1401}"/>
    <cellStyle name="Normal 4 14 9" xfId="12657" xr:uid="{4B4642A6-DBBF-4669-8C69-8BCA481779DA}"/>
    <cellStyle name="Normal 4 15" xfId="901" xr:uid="{00000000-0005-0000-0000-000037050000}"/>
    <cellStyle name="Normal 4 15 2" xfId="5206" xr:uid="{2152EC8C-061D-420B-9D6B-B58F12C90A49}"/>
    <cellStyle name="Normal 4 15 2 2" xfId="24362" xr:uid="{4DDE4A4D-5F2B-4F7F-A5BA-15ADDE58C8FC}"/>
    <cellStyle name="Normal 4 15 2 3" xfId="27477" xr:uid="{32D9C258-AB46-44AB-8C29-2E03E7D079E8}"/>
    <cellStyle name="Normal 4 15 2 4" xfId="14503" xr:uid="{0D8F390E-A323-4C57-A1F7-8CBC2BB21E12}"/>
    <cellStyle name="Normal 4 15 2 5" xfId="30032" xr:uid="{69245435-96EF-48AD-A85F-F3C086021E6B}"/>
    <cellStyle name="Normal 4 15 3" xfId="6956" xr:uid="{6F949056-3DA3-4A4D-905A-8E552E3BD423}"/>
    <cellStyle name="Normal 4 15 3 2" xfId="25309" xr:uid="{D3F1DA03-AAD8-427C-9A93-A07E7808BF9D}"/>
    <cellStyle name="Normal 4 15 3 3" xfId="28384" xr:uid="{FA57FE5A-D7CC-482F-93E0-9A985B1546BB}"/>
    <cellStyle name="Normal 4 15 3 4" xfId="17336" xr:uid="{B2F5535D-F7D8-46A1-9426-87745292EA13}"/>
    <cellStyle name="Normal 4 15 4" xfId="9789" xr:uid="{7EFFA494-332C-4FF7-A18A-C4360C8277FD}"/>
    <cellStyle name="Normal 4 15 4 2" xfId="23555" xr:uid="{F8920579-D83A-4A1C-ACCE-0CFDA508B5D8}"/>
    <cellStyle name="Normal 4 15 4 3" xfId="20169" xr:uid="{A1DA45D1-08B2-44C7-B81E-B11857218F7E}"/>
    <cellStyle name="Normal 4 15 5" xfId="23965" xr:uid="{8CE3825A-C4F9-42C0-9621-05B76667C1F6}"/>
    <cellStyle name="Normal 4 15 6" xfId="13355" xr:uid="{A4669137-42CE-4AC9-95A3-3115BD22BB14}"/>
    <cellStyle name="Normal 4 16" xfId="902" xr:uid="{00000000-0005-0000-0000-000038050000}"/>
    <cellStyle name="Normal 4 16 2" xfId="5207" xr:uid="{FED3D8FC-DAFF-40C4-8DD7-BDE8EFB0E59C}"/>
    <cellStyle name="Normal 4 16 2 2" xfId="25768" xr:uid="{A75464D4-4AA7-42A5-BE86-C487126C1AC8}"/>
    <cellStyle name="Normal 4 16 2 3" xfId="14504" xr:uid="{6F1450C7-6852-41A6-99A6-860D40DDC944}"/>
    <cellStyle name="Normal 4 16 3" xfId="6957" xr:uid="{32BD0D16-5F5E-4167-A5E7-3E9B6E5A12B2}"/>
    <cellStyle name="Normal 4 16 3 2" xfId="25720" xr:uid="{BE9FDC77-A0F5-49B4-ACAB-A6AC91492FDD}"/>
    <cellStyle name="Normal 4 16 3 3" xfId="17337" xr:uid="{5FFB2571-FC61-46DC-AED1-B16F7DBA081F}"/>
    <cellStyle name="Normal 4 16 4" xfId="9790" xr:uid="{5607ABC0-E2B7-46E2-BB78-C9823B632A67}"/>
    <cellStyle name="Normal 4 16 4 2" xfId="20170" xr:uid="{AD2B9DBC-1BBE-452C-B586-31C906581171}"/>
    <cellStyle name="Normal 4 16 5" xfId="25147" xr:uid="{AE767CAC-5D02-4A93-A7AF-0BCE2601708A}"/>
    <cellStyle name="Normal 4 16 6" xfId="12816" xr:uid="{30E9AB7D-7F47-4B82-9C96-E2CA60C87215}"/>
    <cellStyle name="Normal 4 17" xfId="903" xr:uid="{00000000-0005-0000-0000-000039050000}"/>
    <cellStyle name="Normal 4 17 2" xfId="6958" xr:uid="{4A5672F2-61BE-4A26-A933-6069F299B438}"/>
    <cellStyle name="Normal 4 17 2 2" xfId="22969" xr:uid="{47BAEC2D-A30D-47E4-9F65-430C047338C1}"/>
    <cellStyle name="Normal 4 17 2 3" xfId="17338" xr:uid="{CB82390D-6283-4C29-B770-C95BE2A9E212}"/>
    <cellStyle name="Normal 4 17 3" xfId="9791" xr:uid="{F63229C1-550B-4ECA-9EA5-A392957143B7}"/>
    <cellStyle name="Normal 4 17 3 2" xfId="25670" xr:uid="{89A62B8C-B8B9-4918-BC48-D0A81FD726B1}"/>
    <cellStyle name="Normal 4 17 3 3" xfId="20171" xr:uid="{0E4FEF04-9206-48B5-B5BC-5E74285A7EC7}"/>
    <cellStyle name="Normal 4 17 4" xfId="25171" xr:uid="{401EA57A-55C0-47C2-8C89-5D0F48CD4901}"/>
    <cellStyle name="Normal 4 17 5" xfId="14505" xr:uid="{E46752DF-F9B2-4E78-B3A7-2D1EDDB35A8C}"/>
    <cellStyle name="Normal 4 18" xfId="3780" xr:uid="{498D3F45-FE58-4FFC-9753-731FB0ECD3C7}"/>
    <cellStyle name="Normal 4 18 2" xfId="8620" xr:uid="{2A84A90A-6745-4823-8323-8E280FE19B84}"/>
    <cellStyle name="Normal 4 18 2 2" xfId="25798" xr:uid="{DF47F90B-F627-44A8-A898-BE5751EC10DE}"/>
    <cellStyle name="Normal 4 18 2 3" xfId="19000" xr:uid="{F6671693-CA65-4EF4-9FDC-1C434716A144}"/>
    <cellStyle name="Normal 4 18 3" xfId="11453" xr:uid="{3D4288CC-D7A0-4E04-8090-27E9F64B29C3}"/>
    <cellStyle name="Normal 4 18 3 2" xfId="25819" xr:uid="{D49A171E-BC4A-4F1F-B755-F85082362E30}"/>
    <cellStyle name="Normal 4 18 3 3" xfId="21833" xr:uid="{EFC46C14-B2D6-475A-BCEA-D6DA30959BBB}"/>
    <cellStyle name="Normal 4 18 4" xfId="25741" xr:uid="{F7DD7180-DF6E-4610-8D3D-C1A548134F19}"/>
    <cellStyle name="Normal 4 18 5" xfId="16167" xr:uid="{E12B28AA-2ED9-4B37-A7BA-87C97A253640}"/>
    <cellStyle name="Normal 4 19" xfId="5192" xr:uid="{A7BC2BA0-0079-4964-AC4B-AEA350E58462}"/>
    <cellStyle name="Normal 4 19 2" xfId="25674" xr:uid="{DBF43541-1C55-4BB7-AD13-4C9F15C3B47E}"/>
    <cellStyle name="Normal 4 19 3" xfId="24781" xr:uid="{903C44A5-017A-4D5E-A0BB-942EB7E8D36D}"/>
    <cellStyle name="Normal 4 19 4" xfId="23922" xr:uid="{3B4CD16E-8E3C-430D-A3D8-3B182181D5ED}"/>
    <cellStyle name="Normal 4 19 5" xfId="14489" xr:uid="{13D57E3E-453D-45DA-956B-A9DC2EB73F7A}"/>
    <cellStyle name="Normal 4 2" xfId="904" xr:uid="{00000000-0005-0000-0000-00003A050000}"/>
    <cellStyle name="Normal 4 2 10" xfId="905" xr:uid="{00000000-0005-0000-0000-00003B050000}"/>
    <cellStyle name="Normal 4 2 10 10" xfId="12581" xr:uid="{1C1F3AF7-3FC1-4AF5-9260-175B9A0608D1}"/>
    <cellStyle name="Normal 4 2 10 2" xfId="906" xr:uid="{00000000-0005-0000-0000-00003C050000}"/>
    <cellStyle name="Normal 4 2 10 2 2" xfId="2924" xr:uid="{00000000-0005-0000-0000-000049050000}"/>
    <cellStyle name="Normal 4 2 10 2 2 2" xfId="6104" xr:uid="{2CD4AF38-1293-44D3-82FD-381A4547F7B7}"/>
    <cellStyle name="Normal 4 2 10 2 2 2 2" xfId="27609" xr:uid="{887708D4-A3AB-480B-98B7-F11C45DA195B}"/>
    <cellStyle name="Normal 4 2 10 2 2 2 3" xfId="27033" xr:uid="{F192572E-FA3E-4598-99B0-F88A932A5295}"/>
    <cellStyle name="Normal 4 2 10 2 2 2 4" xfId="15582" xr:uid="{15A7E389-7689-4BDC-A601-961369D4FD92}"/>
    <cellStyle name="Normal 4 2 10 2 2 3" xfId="8035" xr:uid="{828286EA-7AA6-42BA-9E2D-104102B86FF6}"/>
    <cellStyle name="Normal 4 2 10 2 2 3 2" xfId="26873" xr:uid="{381EB044-756A-4CF6-B112-722C8D9A299C}"/>
    <cellStyle name="Normal 4 2 10 2 2 3 3" xfId="18415" xr:uid="{E1C40F26-5762-414A-B56B-8AC5973DA0ED}"/>
    <cellStyle name="Normal 4 2 10 2 2 4" xfId="10868" xr:uid="{7A892757-E0BA-4BDD-8C0A-11B8DA7F1D97}"/>
    <cellStyle name="Normal 4 2 10 2 2 4 2" xfId="21248" xr:uid="{AE99E40C-C079-43E4-972C-D74167BF3429}"/>
    <cellStyle name="Normal 4 2 10 2 2 5" xfId="23953" xr:uid="{F2243CEE-2965-4A24-872D-A2AF7333F309}"/>
    <cellStyle name="Normal 4 2 10 2 2 6" xfId="13437" xr:uid="{3E22C284-E8F9-4AA6-8BAE-4DC6B7F62D90}"/>
    <cellStyle name="Normal 4 2 10 2 3" xfId="5210" xr:uid="{9E65A668-589A-46F2-A32A-A1C562E8551F}"/>
    <cellStyle name="Normal 4 2 10 2 3 2" xfId="23899" xr:uid="{E5C68282-A426-45FB-9A48-C863A41A3E5A}"/>
    <cellStyle name="Normal 4 2 10 2 3 3" xfId="28527" xr:uid="{37344D2D-FCB4-48A5-8B55-4E29C951C58C}"/>
    <cellStyle name="Normal 4 2 10 2 3 4" xfId="14508" xr:uid="{89F5FE66-9B28-4ECC-91DC-9E14D076BA8C}"/>
    <cellStyle name="Normal 4 2 10 2 4" xfId="6961" xr:uid="{F52CCE02-B732-4BA3-8AFE-DE0AF264F111}"/>
    <cellStyle name="Normal 4 2 10 2 4 2" xfId="28209" xr:uid="{FE22950C-8E64-4B3B-A5F8-003256BBE512}"/>
    <cellStyle name="Normal 4 2 10 2 4 3" xfId="26122" xr:uid="{43697AA5-C880-44F1-B32B-03B95CC3DF49}"/>
    <cellStyle name="Normal 4 2 10 2 4 4" xfId="17341" xr:uid="{43B24351-9F6E-4914-ACB2-477734EB2CCA}"/>
    <cellStyle name="Normal 4 2 10 2 5" xfId="9794" xr:uid="{28AC10B2-7BB0-4F20-825B-41B1E2AE93C8}"/>
    <cellStyle name="Normal 4 2 10 2 5 2" xfId="29411" xr:uid="{C8A3F48B-174F-4CDF-BF57-C3C2F558B252}"/>
    <cellStyle name="Normal 4 2 10 2 5 3" xfId="20174" xr:uid="{77BBB3EB-0C3C-4801-A6E3-6DFD2E77628F}"/>
    <cellStyle name="Normal 4 2 10 2 6" xfId="22801" xr:uid="{123F473C-911A-4770-95C8-FE7C33678C1B}"/>
    <cellStyle name="Normal 4 2 10 2 7" xfId="12739" xr:uid="{71B1A28C-A5A6-420E-82C3-2A2CD5871B5B}"/>
    <cellStyle name="Normal 4 2 10 3" xfId="907" xr:uid="{00000000-0005-0000-0000-00003D050000}"/>
    <cellStyle name="Normal 4 2 10 3 2" xfId="5211" xr:uid="{8975F72F-D0D1-4725-B25D-9618BD91B371}"/>
    <cellStyle name="Normal 4 2 10 3 2 2" xfId="26362" xr:uid="{4D41C7EA-7484-4536-8C34-C5C9B4859874}"/>
    <cellStyle name="Normal 4 2 10 3 2 3" xfId="26898" xr:uid="{86E894B8-780C-4340-8693-ADE2E5899790}"/>
    <cellStyle name="Normal 4 2 10 3 2 4" xfId="14509" xr:uid="{533CA289-1D73-4347-84A1-0DFBDDD3F8FB}"/>
    <cellStyle name="Normal 4 2 10 3 3" xfId="6962" xr:uid="{B3CA0F27-F4B7-4C63-B850-5C2CE75B6DA8}"/>
    <cellStyle name="Normal 4 2 10 3 3 2" xfId="27322" xr:uid="{1A707BEF-7010-4AE4-A4BB-FA2D06D6AA2E}"/>
    <cellStyle name="Normal 4 2 10 3 3 3" xfId="26896" xr:uid="{2AAD49CE-880D-499C-ACF2-026ED1631D1F}"/>
    <cellStyle name="Normal 4 2 10 3 3 4" xfId="17342" xr:uid="{E52061AB-851B-4536-A0F8-0B5AEE32FF85}"/>
    <cellStyle name="Normal 4 2 10 3 4" xfId="9795" xr:uid="{523F02B9-2BA8-4A3A-9530-DCCDB5AA4B06}"/>
    <cellStyle name="Normal 4 2 10 3 4 2" xfId="29412" xr:uid="{60897F67-55EC-4F07-9C22-3EA69EF53A89}"/>
    <cellStyle name="Normal 4 2 10 3 4 3" xfId="20175" xr:uid="{E526AFD1-0256-43FD-B196-BED2BF3B44C9}"/>
    <cellStyle name="Normal 4 2 10 3 5" xfId="23864" xr:uid="{D093FDC0-6426-4978-A82E-0CB54027E4C6}"/>
    <cellStyle name="Normal 4 2 10 3 6" xfId="13208" xr:uid="{C6392642-0716-4D14-82FD-0E3646BAFCE1}"/>
    <cellStyle name="Normal 4 2 10 4" xfId="2347" xr:uid="{00000000-0005-0000-0000-000047050000}"/>
    <cellStyle name="Normal 4 2 10 4 2" xfId="7474" xr:uid="{5328430A-944E-49B1-AEF6-B5C2F374381D}"/>
    <cellStyle name="Normal 4 2 10 4 2 2" xfId="26224" xr:uid="{8AD8243A-60C9-4B97-B713-D73A48CC2E83}"/>
    <cellStyle name="Normal 4 2 10 4 2 3" xfId="17854" xr:uid="{F611490C-610C-4B2B-99F6-21ED2EC5EB60}"/>
    <cellStyle name="Normal 4 2 10 4 3" xfId="10307" xr:uid="{39F63380-B06A-4B83-9287-B5BD44FC19A7}"/>
    <cellStyle name="Normal 4 2 10 4 3 2" xfId="20687" xr:uid="{9E0A6208-1AD8-4912-8171-8B69711FF9BF}"/>
    <cellStyle name="Normal 4 2 10 4 4" xfId="25312" xr:uid="{CDF812E3-72A6-4230-8038-5F24CF006DAC}"/>
    <cellStyle name="Normal 4 2 10 4 5" xfId="15021" xr:uid="{4C791D4B-FE7D-489A-8C76-E4CB6E277DEF}"/>
    <cellStyle name="Normal 4 2 10 5" xfId="3968" xr:uid="{5996B1B9-A7BD-475C-AA9E-7A83E249082B}"/>
    <cellStyle name="Normal 4 2 10 5 2" xfId="8792" xr:uid="{8F0B5B0A-F029-436A-BBAD-0CFE62AF8BD5}"/>
    <cellStyle name="Normal 4 2 10 5 2 2" xfId="28984" xr:uid="{650C1DE3-5727-426D-989E-C20D2CF3A5AA}"/>
    <cellStyle name="Normal 4 2 10 5 2 3" xfId="19172" xr:uid="{A2D633B8-973E-41F1-AA16-B3AB165CF25B}"/>
    <cellStyle name="Normal 4 2 10 5 3" xfId="11625" xr:uid="{2015F5DE-56CF-436F-AB5E-A7A6158128AB}"/>
    <cellStyle name="Normal 4 2 10 5 3 2" xfId="22005" xr:uid="{30C73229-9442-4B78-8A30-595244F9DEAD}"/>
    <cellStyle name="Normal 4 2 10 5 4" xfId="22907" xr:uid="{2583863C-D271-4D90-9F52-F208277C096D}"/>
    <cellStyle name="Normal 4 2 10 5 5" xfId="16339" xr:uid="{2C97BFC6-BB76-40E9-AD18-3C85D14907A3}"/>
    <cellStyle name="Normal 4 2 10 6" xfId="5209" xr:uid="{7459E4B8-8B62-4EAA-A827-940BFBA6FF6A}"/>
    <cellStyle name="Normal 4 2 10 6 2" xfId="27439" xr:uid="{BA04A4F7-4B2A-4328-A73E-5676854BE081}"/>
    <cellStyle name="Normal 4 2 10 6 3" xfId="26794" xr:uid="{AF87D0D5-F953-41E6-B3A6-2192A80CB766}"/>
    <cellStyle name="Normal 4 2 10 6 4" xfId="14507" xr:uid="{B695B458-2531-4728-B4B1-DCE341083A59}"/>
    <cellStyle name="Normal 4 2 10 7" xfId="6960" xr:uid="{D82B3822-C6A6-4197-9644-17BB0260DAC1}"/>
    <cellStyle name="Normal 4 2 10 7 2" xfId="27339" xr:uid="{1E33A25E-5900-4252-8E58-DED04262F6E4}"/>
    <cellStyle name="Normal 4 2 10 7 3" xfId="17340" xr:uid="{F60F3B04-A426-4F69-BD42-D9B3A45E81F0}"/>
    <cellStyle name="Normal 4 2 10 8" xfId="9793" xr:uid="{42CAC7D8-8534-4BAB-A687-1326501055A5}"/>
    <cellStyle name="Normal 4 2 10 8 2" xfId="20173" xr:uid="{1DE78D67-20A2-4EFB-8D84-458E5AAFFB0D}"/>
    <cellStyle name="Normal 4 2 10 9" xfId="24418" xr:uid="{4AB66C56-8C99-443A-99F7-92D80BCF7025}"/>
    <cellStyle name="Normal 4 2 11" xfId="908" xr:uid="{00000000-0005-0000-0000-00003E050000}"/>
    <cellStyle name="Normal 4 2 11 10" xfId="12500" xr:uid="{82FE4754-DCE8-4B64-A21E-29A06E00D4CD}"/>
    <cellStyle name="Normal 4 2 11 2" xfId="3272" xr:uid="{00000000-0005-0000-0000-00004C050000}"/>
    <cellStyle name="Normal 4 2 11 2 2" xfId="6330" xr:uid="{3C203743-DF6E-4A04-8565-9755DB1F4CA6}"/>
    <cellStyle name="Normal 4 2 11 2 2 2" xfId="23685" xr:uid="{C92B1744-22AD-4EA7-AE28-431EAA341AC6}"/>
    <cellStyle name="Normal 4 2 11 2 2 3" xfId="27084" xr:uid="{35868BFB-4865-4F17-83C6-445B51E8AC96}"/>
    <cellStyle name="Normal 4 2 11 2 2 4" xfId="15899" xr:uid="{51505143-F4E8-43E3-8E67-616BEB8A118A}"/>
    <cellStyle name="Normal 4 2 11 2 3" xfId="8352" xr:uid="{B9119ACF-DBF3-42DA-9795-7AF14DD2F561}"/>
    <cellStyle name="Normal 4 2 11 2 3 2" xfId="27972" xr:uid="{F8019C84-1CFE-4052-A5AC-1E5A131E1BB1}"/>
    <cellStyle name="Normal 4 2 11 2 3 3" xfId="28896" xr:uid="{C4FAB93F-9F72-4D0D-88BF-E4D59DA23AAF}"/>
    <cellStyle name="Normal 4 2 11 2 3 4" xfId="18732" xr:uid="{E1545138-1DF5-4929-BC30-0193935CBD6F}"/>
    <cellStyle name="Normal 4 2 11 2 4" xfId="11185" xr:uid="{B52E1FAC-3E81-4BAB-AB24-976BD2396174}"/>
    <cellStyle name="Normal 4 2 11 2 4 2" xfId="29479" xr:uid="{D6314228-13D1-48DA-9E27-0F30B8D9A2F6}"/>
    <cellStyle name="Normal 4 2 11 2 4 3" xfId="21565" xr:uid="{2451CC2A-117C-430E-9DFD-DE02DE6C3D00}"/>
    <cellStyle name="Normal 4 2 11 2 5" xfId="22873" xr:uid="{3F4E4A5F-4B50-4CDE-8F3E-536A49BDAFDD}"/>
    <cellStyle name="Normal 4 2 11 2 6" xfId="13823" xr:uid="{08AD87F2-2F3B-462B-81D3-DDD4297D05CF}"/>
    <cellStyle name="Normal 4 2 11 3" xfId="2760" xr:uid="{00000000-0005-0000-0000-00004D050000}"/>
    <cellStyle name="Normal 4 2 11 3 2" xfId="5978" xr:uid="{E778F592-8C4F-4F05-B7F8-FE05CFA5DD84}"/>
    <cellStyle name="Normal 4 2 11 3 2 2" xfId="28096" xr:uid="{E6A28BE8-67A0-436F-9730-C21C920A2F19}"/>
    <cellStyle name="Normal 4 2 11 3 2 3" xfId="15431" xr:uid="{DC4F2176-65E5-4192-BD37-E5EDE12B869B}"/>
    <cellStyle name="Normal 4 2 11 3 3" xfId="7884" xr:uid="{48A8E4B2-9E08-4646-95CF-2B2AC6C4BE97}"/>
    <cellStyle name="Normal 4 2 11 3 3 2" xfId="18264" xr:uid="{4AEFFEEF-80E6-4E04-9208-5928F5FA860F}"/>
    <cellStyle name="Normal 4 2 11 3 4" xfId="10717" xr:uid="{4A3E78A9-DA38-479D-9560-2A56A42EDE2E}"/>
    <cellStyle name="Normal 4 2 11 3 4 2" xfId="21097" xr:uid="{167E9FCA-9FBC-4FAD-9C38-9F2A59DE88BF}"/>
    <cellStyle name="Normal 4 2 11 3 5" xfId="22669" xr:uid="{A876EBD5-B8C4-4845-BA45-27AAAD52BC06}"/>
    <cellStyle name="Normal 4 2 11 3 6" xfId="13207" xr:uid="{C072739A-7930-4220-816B-56D8B9F019DF}"/>
    <cellStyle name="Normal 4 2 11 4" xfId="2268" xr:uid="{00000000-0005-0000-0000-00004B050000}"/>
    <cellStyle name="Normal 4 2 11 4 2" xfId="7395" xr:uid="{D3EBD313-E8E6-498E-9C69-81C7C91B4EF9}"/>
    <cellStyle name="Normal 4 2 11 4 2 2" xfId="26957" xr:uid="{24706F7D-8E66-4631-9E2D-73CE0996E932}"/>
    <cellStyle name="Normal 4 2 11 4 2 3" xfId="17775" xr:uid="{44BEC249-2C26-4D7D-8A7B-6EA093550D06}"/>
    <cellStyle name="Normal 4 2 11 4 3" xfId="10228" xr:uid="{37145A3E-5207-4822-9371-1701F1171EAC}"/>
    <cellStyle name="Normal 4 2 11 4 3 2" xfId="20608" xr:uid="{2648A42C-AFC5-4B2A-A487-921917475C33}"/>
    <cellStyle name="Normal 4 2 11 4 4" xfId="22719" xr:uid="{04B88765-A487-4E4C-9901-A4AFCC2BEA9D}"/>
    <cellStyle name="Normal 4 2 11 4 5" xfId="14942" xr:uid="{54722A99-E9CD-42FD-ADE5-3002164BBFB0}"/>
    <cellStyle name="Normal 4 2 11 5" xfId="3967" xr:uid="{40437C33-ED0F-4C4F-A451-25B473F93DC5}"/>
    <cellStyle name="Normal 4 2 11 5 2" xfId="8791" xr:uid="{F601A150-0B31-41E0-8DA0-B0CA702CE233}"/>
    <cellStyle name="Normal 4 2 11 5 2 2" xfId="19171" xr:uid="{C055CD5A-EEA0-4E2F-9C4C-0FFA1884F164}"/>
    <cellStyle name="Normal 4 2 11 5 3" xfId="11624" xr:uid="{18C1F18F-8736-4F0E-9183-DAE598D48C29}"/>
    <cellStyle name="Normal 4 2 11 5 3 2" xfId="22004" xr:uid="{5BD16FAA-15E3-4F97-BD1F-6159CFC80DB3}"/>
    <cellStyle name="Normal 4 2 11 5 4" xfId="28477" xr:uid="{107AD78C-92F9-4F1E-8FBC-B882481E552A}"/>
    <cellStyle name="Normal 4 2 11 5 5" xfId="16338" xr:uid="{FCFE0DAB-F5F6-45F3-A5B5-EC52EB7A7B1C}"/>
    <cellStyle name="Normal 4 2 11 6" xfId="5212" xr:uid="{B46CAF38-B055-486A-8BE3-EDDA147D0CE2}"/>
    <cellStyle name="Normal 4 2 11 6 2" xfId="14510" xr:uid="{9979028E-74D2-48FA-8DDB-B0FB662A7327}"/>
    <cellStyle name="Normal 4 2 11 7" xfId="6963" xr:uid="{2103BA03-C730-48E1-8A8E-3EA6EBE0DC67}"/>
    <cellStyle name="Normal 4 2 11 7 2" xfId="17343" xr:uid="{44ED385A-2AE5-488B-9AF7-EC162777E131}"/>
    <cellStyle name="Normal 4 2 11 8" xfId="9796" xr:uid="{3D1A39C1-0F2B-4485-8F3B-282F54907637}"/>
    <cellStyle name="Normal 4 2 11 8 2" xfId="20176" xr:uid="{1462CF82-5627-415F-A5F1-5446D590116B}"/>
    <cellStyle name="Normal 4 2 11 9" xfId="25481" xr:uid="{0AACD3D2-46F8-4DA4-BBF8-728F9B0062DF}"/>
    <cellStyle name="Normal 4 2 12" xfId="909" xr:uid="{00000000-0005-0000-0000-00003F050000}"/>
    <cellStyle name="Normal 4 2 12 2" xfId="3273" xr:uid="{00000000-0005-0000-0000-00004F050000}"/>
    <cellStyle name="Normal 4 2 12 2 2" xfId="6331" xr:uid="{57243C19-697E-473A-B248-624327C4602A}"/>
    <cellStyle name="Normal 4 2 12 2 2 2" xfId="28199" xr:uid="{7AE55AE3-FE7A-4884-B9D0-FF83A0F217D0}"/>
    <cellStyle name="Normal 4 2 12 2 2 3" xfId="15900" xr:uid="{3FE29F57-3DFD-4507-B092-AE152A169DD6}"/>
    <cellStyle name="Normal 4 2 12 2 3" xfId="8353" xr:uid="{5AD9B8F9-11BB-42FD-9C0F-B2ACEF54F25E}"/>
    <cellStyle name="Normal 4 2 12 2 3 2" xfId="18733" xr:uid="{F2D6770D-4D1C-4B5F-B4AE-F933182345A3}"/>
    <cellStyle name="Normal 4 2 12 2 4" xfId="11186" xr:uid="{22DEECCE-A0CD-40ED-AACB-44B8A1591DC2}"/>
    <cellStyle name="Normal 4 2 12 2 4 2" xfId="21566" xr:uid="{057485CF-B3AB-4D7F-A7B1-06107B4DC1A2}"/>
    <cellStyle name="Normal 4 2 12 2 5" xfId="24212" xr:uid="{A62A4FA9-8C7C-48B5-9FD5-D9DBE6429A79}"/>
    <cellStyle name="Normal 4 2 12 2 6" xfId="13824" xr:uid="{6B44576E-1ADF-4AAB-8E8F-03C03CF5113B}"/>
    <cellStyle name="Normal 4 2 12 3" xfId="4115" xr:uid="{C0E2A95B-A1C1-45B5-ABD0-12419E732CDB}"/>
    <cellStyle name="Normal 4 2 12 3 2" xfId="8887" xr:uid="{64CAA0F6-7251-41FA-B955-52C98B1D866C}"/>
    <cellStyle name="Normal 4 2 12 3 2 2" xfId="29002" xr:uid="{EAA76D94-DAD4-411C-9672-FB8590B35F01}"/>
    <cellStyle name="Normal 4 2 12 3 2 3" xfId="19267" xr:uid="{8DDE7DFE-B407-4EC4-9B14-CFB8194E7F6F}"/>
    <cellStyle name="Normal 4 2 12 3 3" xfId="11720" xr:uid="{3123DE6C-788F-444D-AB15-34EE5957B888}"/>
    <cellStyle name="Normal 4 2 12 3 3 2" xfId="22100" xr:uid="{F9A360FE-0F2C-4A6A-8E01-733B824AA1D3}"/>
    <cellStyle name="Normal 4 2 12 3 4" xfId="24659" xr:uid="{05599161-2CD7-4A59-BB2B-EC7793B7AAD8}"/>
    <cellStyle name="Normal 4 2 12 3 5" xfId="16434" xr:uid="{59BD7CDC-1EE6-43DC-846C-DEB35DC39991}"/>
    <cellStyle name="Normal 4 2 12 4" xfId="5213" xr:uid="{663F3992-2E3B-4876-9DF9-D8F9D70D6972}"/>
    <cellStyle name="Normal 4 2 12 4 2" xfId="24937" xr:uid="{545761CC-FC14-4597-9478-9D21E16AE88C}"/>
    <cellStyle name="Normal 4 2 12 4 3" xfId="26148" xr:uid="{2F7F0F47-228E-4280-8856-CE0E3D9B355A}"/>
    <cellStyle name="Normal 4 2 12 4 4" xfId="14511" xr:uid="{B29831FF-22CC-4496-B741-AED3B23604FD}"/>
    <cellStyle name="Normal 4 2 12 5" xfId="6964" xr:uid="{F9954EFB-9273-41C8-9A78-25F5E8F1288A}"/>
    <cellStyle name="Normal 4 2 12 5 2" xfId="26582" xr:uid="{03D41094-D075-4F1C-BF8B-A5362ED5EBAA}"/>
    <cellStyle name="Normal 4 2 12 5 3" xfId="17344" xr:uid="{C3F3474C-C1A6-41B5-979F-298D44083AF5}"/>
    <cellStyle name="Normal 4 2 12 6" xfId="9797" xr:uid="{76B95C7D-0586-474F-B8AF-B0CCFF19C26A}"/>
    <cellStyle name="Normal 4 2 12 6 2" xfId="20177" xr:uid="{7AEFD330-56B6-4B26-B329-F828984E1315}"/>
    <cellStyle name="Normal 4 2 12 7" xfId="24445" xr:uid="{58AE3336-1CE4-4012-A7DE-217525D1A1BC}"/>
    <cellStyle name="Normal 4 2 12 8" xfId="12658" xr:uid="{7F5BCED3-8E97-496B-A83E-ED562CA0D877}"/>
    <cellStyle name="Normal 4 2 13" xfId="910" xr:uid="{00000000-0005-0000-0000-000040050000}"/>
    <cellStyle name="Normal 4 2 13 2" xfId="5214" xr:uid="{B9CFA165-2251-4903-B5AF-7F91BE12455C}"/>
    <cellStyle name="Normal 4 2 13 2 2" xfId="25276" xr:uid="{683E918D-C673-4735-B0F8-FAC7A5B01144}"/>
    <cellStyle name="Normal 4 2 13 2 3" xfId="28338" xr:uid="{6051871C-D20C-4522-BEFE-D4EBAA8EA9F8}"/>
    <cellStyle name="Normal 4 2 13 2 4" xfId="14512" xr:uid="{D6AFA65F-6472-4E8B-91C1-FBAD54B3CD4F}"/>
    <cellStyle name="Normal 4 2 13 3" xfId="6965" xr:uid="{8C09D563-2893-4843-BCD4-CC10B1168477}"/>
    <cellStyle name="Normal 4 2 13 3 2" xfId="22911" xr:uid="{DCFAB4E1-ADFB-4B54-91B7-297FFF170CCE}"/>
    <cellStyle name="Normal 4 2 13 3 3" xfId="17345" xr:uid="{81640F5B-6D16-441B-9AE6-A663077F7A59}"/>
    <cellStyle name="Normal 4 2 13 4" xfId="9798" xr:uid="{9489FE99-E323-4CE2-AB84-C2870FBC4082}"/>
    <cellStyle name="Normal 4 2 13 4 2" xfId="20178" xr:uid="{EB5230F9-A7EA-4766-9CC0-A005FECC8416}"/>
    <cellStyle name="Normal 4 2 13 5" xfId="23198" xr:uid="{1F99CF31-EECD-4601-A448-FBD0619A42A1}"/>
    <cellStyle name="Normal 4 2 13 6" xfId="13356" xr:uid="{F6163DAC-A749-4C4C-BF5B-FBD5FE08AB67}"/>
    <cellStyle name="Normal 4 2 14" xfId="2430" xr:uid="{00000000-0005-0000-0000-000051050000}"/>
    <cellStyle name="Normal 4 2 14 2" xfId="5727" xr:uid="{1944C359-D1BC-4C47-8FAE-38DD4B5810C8}"/>
    <cellStyle name="Normal 4 2 14 2 2" xfId="28567" xr:uid="{ABE07BF4-324A-46E7-A17D-09E199107C54}"/>
    <cellStyle name="Normal 4 2 14 2 3" xfId="15102" xr:uid="{C59EDB31-B160-4473-BBB4-631B98FC424F}"/>
    <cellStyle name="Normal 4 2 14 3" xfId="7555" xr:uid="{0F980473-09F3-48ED-AC29-9374C6927889}"/>
    <cellStyle name="Normal 4 2 14 3 2" xfId="17935" xr:uid="{C350FC9B-C3ED-4025-BA32-18A6180B4119}"/>
    <cellStyle name="Normal 4 2 14 4" xfId="10388" xr:uid="{34FC9352-DF33-4BA8-8F66-F791B7E33A15}"/>
    <cellStyle name="Normal 4 2 14 4 2" xfId="20768" xr:uid="{6F721377-F3A7-491A-A3F2-EB95C437E24B}"/>
    <cellStyle name="Normal 4 2 14 5" xfId="23754" xr:uid="{EA0D995E-5FF6-4F57-868E-149D4A60FA02}"/>
    <cellStyle name="Normal 4 2 14 6" xfId="12817" xr:uid="{3DCF1676-21AA-4089-A749-0BE68428EC7A}"/>
    <cellStyle name="Normal 4 2 15" xfId="2157" xr:uid="{00000000-0005-0000-0000-000046050000}"/>
    <cellStyle name="Normal 4 2 15 2" xfId="7284" xr:uid="{68D389C6-B65B-4B57-8695-00107252F18A}"/>
    <cellStyle name="Normal 4 2 15 2 2" xfId="27148" xr:uid="{17A309DB-A644-477D-9B0D-A0536F0E8417}"/>
    <cellStyle name="Normal 4 2 15 2 3" xfId="17664" xr:uid="{7C4FD314-CB10-403B-83A5-8290EBEAC479}"/>
    <cellStyle name="Normal 4 2 15 3" xfId="10117" xr:uid="{CFC204A1-6795-48DE-89AF-D3D874DAFB26}"/>
    <cellStyle name="Normal 4 2 15 3 2" xfId="20497" xr:uid="{069D1D85-8652-419E-9121-EA4F3A6D8CD0}"/>
    <cellStyle name="Normal 4 2 15 4" xfId="23114" xr:uid="{0700854F-4580-478D-B6AB-331935D9045D}"/>
    <cellStyle name="Normal 4 2 15 5" xfId="14831" xr:uid="{9E532901-D255-4CD4-A05C-2D4608C4EE1A}"/>
    <cellStyle name="Normal 4 2 16" xfId="3781" xr:uid="{27CC7272-F4E2-4520-8C54-59A332157E49}"/>
    <cellStyle name="Normal 4 2 16 2" xfId="8621" xr:uid="{4EAA9704-FCEC-48C5-8844-C9B8227FEA16}"/>
    <cellStyle name="Normal 4 2 16 2 2" xfId="19001" xr:uid="{E0F32574-3B85-4CF3-BDB9-E03BC42D58A4}"/>
    <cellStyle name="Normal 4 2 16 3" xfId="11454" xr:uid="{E9BA206A-0C6C-4F83-914B-9E2E07F02FA7}"/>
    <cellStyle name="Normal 4 2 16 3 2" xfId="21834" xr:uid="{59BB904D-D1F2-4354-B67B-DE0EA2C8F00A}"/>
    <cellStyle name="Normal 4 2 16 4" xfId="25790" xr:uid="{35B12276-71AF-461C-AE9A-427A350131B5}"/>
    <cellStyle name="Normal 4 2 16 5" xfId="16168" xr:uid="{1545F333-97CF-46AF-850C-51D5368240A3}"/>
    <cellStyle name="Normal 4 2 17" xfId="5208" xr:uid="{40A45B17-08A7-429D-8BD0-7720AD32C752}"/>
    <cellStyle name="Normal 4 2 17 2" xfId="14506" xr:uid="{5B1A016E-2D09-4B3B-98B7-731CCA32B5ED}"/>
    <cellStyle name="Normal 4 2 18" xfId="6959" xr:uid="{1F9797DC-AAF9-450A-834E-2C1BBEA5DA7A}"/>
    <cellStyle name="Normal 4 2 18 2" xfId="17339" xr:uid="{30EFEE0E-5220-4048-9358-20DAC758A838}"/>
    <cellStyle name="Normal 4 2 19" xfId="9792" xr:uid="{9B414E89-376D-43A7-AFAD-BF33BE972A2C}"/>
    <cellStyle name="Normal 4 2 19 2" xfId="20172"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2" xr:uid="{185D5FB2-85C2-4416-AC75-4FDE5AC6B1DF}"/>
    <cellStyle name="Normal 4 2 2 10 2 2 2" xfId="26579" xr:uid="{B42086E8-B959-4099-801F-672DEC2E0025}"/>
    <cellStyle name="Normal 4 2 2 10 2 2 3" xfId="15901" xr:uid="{452F1F5D-5074-4FD2-95C9-D04823D47F33}"/>
    <cellStyle name="Normal 4 2 2 10 2 3" xfId="8354" xr:uid="{153892A2-F93F-4E14-B3F3-08E2EA9DECD7}"/>
    <cellStyle name="Normal 4 2 2 10 2 3 2" xfId="18734" xr:uid="{E97DF94D-DCCB-4B23-B8B5-E2072511C9D1}"/>
    <cellStyle name="Normal 4 2 2 10 2 4" xfId="11187" xr:uid="{132DB61E-A0F6-40EA-8A14-D18FC83EE2CE}"/>
    <cellStyle name="Normal 4 2 2 10 2 4 2" xfId="21567" xr:uid="{B16012CC-04A6-4971-91F8-10D17303B46B}"/>
    <cellStyle name="Normal 4 2 2 10 2 5" xfId="24011" xr:uid="{77E7BDF6-8B7A-4EB6-B150-4D77A6C11D38}"/>
    <cellStyle name="Normal 4 2 2 10 2 6" xfId="13825" xr:uid="{DA35EE25-1A4B-4F9B-B2C0-C383A2CD0766}"/>
    <cellStyle name="Normal 4 2 2 10 3" xfId="4178" xr:uid="{E8F62DEC-F5C8-42CD-A259-9BE651747801}"/>
    <cellStyle name="Normal 4 2 2 10 3 2" xfId="8950" xr:uid="{75BCDBA2-0158-4D5A-9CD1-5F782654B6F2}"/>
    <cellStyle name="Normal 4 2 2 10 3 2 2" xfId="29040" xr:uid="{BC5579B2-43A0-4EA1-A35A-04487637E72F}"/>
    <cellStyle name="Normal 4 2 2 10 3 2 3" xfId="19330" xr:uid="{5F984210-6810-47A9-B5F3-B59C911EC90B}"/>
    <cellStyle name="Normal 4 2 2 10 3 3" xfId="11783" xr:uid="{3339DDCC-70EA-478E-A9F8-32DBB8D883B2}"/>
    <cellStyle name="Normal 4 2 2 10 3 3 2" xfId="22163" xr:uid="{54E497B8-380D-4ACC-8784-CD20EE42FE48}"/>
    <cellStyle name="Normal 4 2 2 10 3 4" xfId="23607" xr:uid="{2C8585E0-C069-4507-BAC1-CCDE8C3D2477}"/>
    <cellStyle name="Normal 4 2 2 10 3 5" xfId="16497" xr:uid="{000A0721-BE3F-4DE6-A670-AAE937D1F561}"/>
    <cellStyle name="Normal 4 2 2 10 4" xfId="5216" xr:uid="{4EB3040A-9666-465A-9EBA-F4CF9D32B3C0}"/>
    <cellStyle name="Normal 4 2 2 10 4 2" xfId="25597" xr:uid="{203D3871-DD7E-4628-82BB-2C2F31A1BC76}"/>
    <cellStyle name="Normal 4 2 2 10 4 3" xfId="26290" xr:uid="{43B93DD7-EA6B-4238-A94D-730A91ED13F8}"/>
    <cellStyle name="Normal 4 2 2 10 4 4" xfId="14514" xr:uid="{87915702-98F2-4892-B3E9-B71660CD3F1A}"/>
    <cellStyle name="Normal 4 2 2 10 5" xfId="6967" xr:uid="{A464D24B-E40E-4838-AB46-D234D06B716F}"/>
    <cellStyle name="Normal 4 2 2 10 5 2" xfId="26300" xr:uid="{C027921C-8B3B-430A-9639-5218B95214C9}"/>
    <cellStyle name="Normal 4 2 2 10 5 3" xfId="17347" xr:uid="{B035E0E2-CAB1-4239-95B7-D4414DE2A23A}"/>
    <cellStyle name="Normal 4 2 2 10 6" xfId="9800" xr:uid="{CDFC3378-980C-472A-910D-BFCC669BD829}"/>
    <cellStyle name="Normal 4 2 2 10 6 2" xfId="20180" xr:uid="{940DF854-35D4-4CBB-9499-CA473C6DE8FA}"/>
    <cellStyle name="Normal 4 2 2 10 7" xfId="23008" xr:uid="{959DFF94-1B52-45F5-ADCF-7A6870F80A28}"/>
    <cellStyle name="Normal 4 2 2 10 8" xfId="12740" xr:uid="{C95538CA-7F08-4DE8-9100-45949CACB198}"/>
    <cellStyle name="Normal 4 2 2 11" xfId="913" xr:uid="{00000000-0005-0000-0000-000043050000}"/>
    <cellStyle name="Normal 4 2 2 11 2" xfId="5217" xr:uid="{27E7D2F7-8A58-4417-81DC-C797F66B222E}"/>
    <cellStyle name="Normal 4 2 2 11 2 2" xfId="22939" xr:uid="{E4853C26-B6A5-4022-B8BA-094D7181B69D}"/>
    <cellStyle name="Normal 4 2 2 11 2 3" xfId="28121" xr:uid="{803779A3-B52D-4DB8-9BA3-E064CEDB4EDF}"/>
    <cellStyle name="Normal 4 2 2 11 2 4" xfId="14515" xr:uid="{607B8411-1C42-495F-A5F9-E4A8C274DF3A}"/>
    <cellStyle name="Normal 4 2 2 11 3" xfId="6968" xr:uid="{5A4AC2D8-0476-44F7-850F-EBE5B9E95294}"/>
    <cellStyle name="Normal 4 2 2 11 3 2" xfId="27037" xr:uid="{EE41EE3F-7DAB-4326-8B66-E1F148D3036C}"/>
    <cellStyle name="Normal 4 2 2 11 3 3" xfId="17348" xr:uid="{E6278A32-D60F-4D6F-BA08-E494E08F2CBE}"/>
    <cellStyle name="Normal 4 2 2 11 4" xfId="9801" xr:uid="{071AFB65-363D-4AEF-8405-D54E4F6B7A51}"/>
    <cellStyle name="Normal 4 2 2 11 4 2" xfId="20181" xr:uid="{F96BCF8A-523F-4905-8DC7-50E08DFF478B}"/>
    <cellStyle name="Normal 4 2 2 11 5" xfId="23708" xr:uid="{DC3F3100-3942-4219-BF9A-89EFA33F2CAA}"/>
    <cellStyle name="Normal 4 2 2 11 6" xfId="13438" xr:uid="{25A1D4A9-1F40-41D7-995E-CD0254D7F015}"/>
    <cellStyle name="Normal 4 2 2 12" xfId="2438" xr:uid="{00000000-0005-0000-0000-000056050000}"/>
    <cellStyle name="Normal 4 2 2 12 2" xfId="5733" xr:uid="{8547517B-8782-4609-B33A-3D63C44BF131}"/>
    <cellStyle name="Normal 4 2 2 12 2 2" xfId="26014" xr:uid="{1CB25410-FC96-496C-8EB8-798C5784FD28}"/>
    <cellStyle name="Normal 4 2 2 12 2 3" xfId="15110" xr:uid="{0FE9A20C-C962-4A7A-AD94-954A69DDA6A6}"/>
    <cellStyle name="Normal 4 2 2 12 3" xfId="7563" xr:uid="{64007956-3482-47D2-9868-CCC187CEB834}"/>
    <cellStyle name="Normal 4 2 2 12 3 2" xfId="17943" xr:uid="{5606201E-E1C2-4C8B-828E-E5CB02270946}"/>
    <cellStyle name="Normal 4 2 2 12 4" xfId="10396" xr:uid="{86A3DC0E-5108-4020-8B99-37CB5341841F}"/>
    <cellStyle name="Normal 4 2 2 12 4 2" xfId="20776" xr:uid="{696A862E-EDD7-4007-BD2B-226DF2627FFB}"/>
    <cellStyle name="Normal 4 2 2 12 5" xfId="23020" xr:uid="{BAF468B8-ED33-44EA-A05D-FDAF302D77CB}"/>
    <cellStyle name="Normal 4 2 2 12 6" xfId="12825" xr:uid="{C759DABA-98F7-4310-A754-1D0D20A4DE9F}"/>
    <cellStyle name="Normal 4 2 2 13" xfId="2168" xr:uid="{00000000-0005-0000-0000-000052050000}"/>
    <cellStyle name="Normal 4 2 2 13 2" xfId="7295" xr:uid="{6FB8E346-A4FC-4EC0-B955-F22EE28F903C}"/>
    <cellStyle name="Normal 4 2 2 13 2 2" xfId="25880" xr:uid="{89DE9C29-9D64-4A61-9946-9E17F5F858CE}"/>
    <cellStyle name="Normal 4 2 2 13 2 3" xfId="17675" xr:uid="{317C0F3D-5A95-46DC-A00F-A42DFA954F0A}"/>
    <cellStyle name="Normal 4 2 2 13 3" xfId="10128" xr:uid="{008BE103-F31A-4EE0-9CE8-279CC533AB21}"/>
    <cellStyle name="Normal 4 2 2 13 3 2" xfId="20508" xr:uid="{6B6C2BA2-CE92-4379-BE26-7E3DB75D7A30}"/>
    <cellStyle name="Normal 4 2 2 13 4" xfId="25002" xr:uid="{51999392-4F95-43AF-A5E4-7A589442CCCB}"/>
    <cellStyle name="Normal 4 2 2 13 5" xfId="14842" xr:uid="{50A31E45-B226-41F3-96D7-F7AE06317ADE}"/>
    <cellStyle name="Normal 4 2 2 14" xfId="3969" xr:uid="{506337B6-E5FF-4C3A-AC3F-7F5EB249ADE2}"/>
    <cellStyle name="Normal 4 2 2 14 2" xfId="8793" xr:uid="{6816267C-CA97-4402-BD8A-30BAE9FFD2EB}"/>
    <cellStyle name="Normal 4 2 2 14 2 2" xfId="19173" xr:uid="{FEE2672A-26C4-496E-8CCD-E2CD8439F4EE}"/>
    <cellStyle name="Normal 4 2 2 14 3" xfId="11626" xr:uid="{0412BC77-676E-48C0-B280-5E17E1F24B54}"/>
    <cellStyle name="Normal 4 2 2 14 3 2" xfId="22006" xr:uid="{C47AF24F-E0E2-4DB5-8006-6E21B6128F61}"/>
    <cellStyle name="Normal 4 2 2 14 4" xfId="28254" xr:uid="{B55D04E7-6FDE-47CC-B0E4-A2E698104F39}"/>
    <cellStyle name="Normal 4 2 2 14 5" xfId="16340" xr:uid="{6FC29E5D-3ECF-4292-BEC7-408E86683948}"/>
    <cellStyle name="Normal 4 2 2 15" xfId="5215" xr:uid="{F75B133F-711A-4428-B6C2-C87F953FE4CB}"/>
    <cellStyle name="Normal 4 2 2 15 2" xfId="14513" xr:uid="{8D7CE6F0-F1F5-4E29-A5FE-BEC7F61EA2C6}"/>
    <cellStyle name="Normal 4 2 2 16" xfId="6966" xr:uid="{227B8A98-21E7-4B31-8E84-EB7743178BF0}"/>
    <cellStyle name="Normal 4 2 2 16 2" xfId="17346" xr:uid="{059F3E2E-C8A1-4492-8C20-7D394D910061}"/>
    <cellStyle name="Normal 4 2 2 17" xfId="9799" xr:uid="{A4C1941F-E307-4CEB-983A-FA32E492783F}"/>
    <cellStyle name="Normal 4 2 2 17 2" xfId="20179" xr:uid="{DB2017BF-18F0-4687-AD41-27960EC6A76F}"/>
    <cellStyle name="Normal 4 2 2 18" xfId="23649" xr:uid="{0A8A455A-A8EF-430F-92FD-55612F61147B}"/>
    <cellStyle name="Normal 4 2 2 19" xfId="12400" xr:uid="{7232607F-40C2-428E-83EC-64C6242A32AC}"/>
    <cellStyle name="Normal 4 2 2 2" xfId="914" xr:uid="{00000000-0005-0000-0000-000044050000}"/>
    <cellStyle name="Normal 4 2 2 2 10" xfId="5218" xr:uid="{364E115F-8F58-470F-8CA2-708DF92C7DC9}"/>
    <cellStyle name="Normal 4 2 2 2 10 2" xfId="14516" xr:uid="{7160F19E-8775-4FA0-900D-158F6A3203ED}"/>
    <cellStyle name="Normal 4 2 2 2 11" xfId="6969" xr:uid="{DCD49193-39B7-416C-B686-ADE5E64F7630}"/>
    <cellStyle name="Normal 4 2 2 2 11 2" xfId="17349" xr:uid="{1056EB77-8C93-489F-A457-7C6479E8980D}"/>
    <cellStyle name="Normal 4 2 2 2 12" xfId="9802" xr:uid="{0B953A81-D92E-44F0-A54A-527F8DE97B99}"/>
    <cellStyle name="Normal 4 2 2 2 12 2" xfId="20182" xr:uid="{09116E36-69EE-4EE1-AB7C-6ED61FACEDB4}"/>
    <cellStyle name="Normal 4 2 2 2 13" xfId="24788" xr:uid="{B823D996-2878-4B0A-BD9F-8035BEA5F8C9}"/>
    <cellStyle name="Normal 4 2 2 2 14" xfId="12423" xr:uid="{EF2096D0-6203-4F9D-8317-B60DD2079030}"/>
    <cellStyle name="Normal 4 2 2 2 2" xfId="915" xr:uid="{00000000-0005-0000-0000-000045050000}"/>
    <cellStyle name="Normal 4 2 2 2 2 10" xfId="6970" xr:uid="{FBFD471C-F7A4-4045-9E45-7FC9C20E281F}"/>
    <cellStyle name="Normal 4 2 2 2 2 10 2" xfId="17350" xr:uid="{81BE71D8-3FB8-45C2-9262-D46F9334548D}"/>
    <cellStyle name="Normal 4 2 2 2 2 11" xfId="9803" xr:uid="{6B2B4B35-2608-4CF9-9808-23B644968073}"/>
    <cellStyle name="Normal 4 2 2 2 2 11 2" xfId="20183" xr:uid="{4BD94397-7859-4669-8DE7-21131FC76711}"/>
    <cellStyle name="Normal 4 2 2 2 2 12" xfId="24466" xr:uid="{2675B592-A58D-4B77-8B94-8676EAB45A3C}"/>
    <cellStyle name="Normal 4 2 2 2 2 13" xfId="12483" xr:uid="{0078570A-5EDE-4ACF-8733-E2FB68784F0C}"/>
    <cellStyle name="Normal 4 2 2 2 2 2" xfId="916" xr:uid="{00000000-0005-0000-0000-000046050000}"/>
    <cellStyle name="Normal 4 2 2 2 2 2 10" xfId="13048" xr:uid="{381C7113-683D-43E6-BCCA-0D1F2EB08DFC}"/>
    <cellStyle name="Normal 4 2 2 2 2 2 2" xfId="2764" xr:uid="{00000000-0005-0000-0000-00005A050000}"/>
    <cellStyle name="Normal 4 2 2 2 2 2 2 2" xfId="3277" xr:uid="{00000000-0005-0000-0000-00005B050000}"/>
    <cellStyle name="Normal 4 2 2 2 2 2 2 2 2" xfId="6335" xr:uid="{B8ACEB30-0CE2-4173-B279-A6A7C4B74632}"/>
    <cellStyle name="Normal 4 2 2 2 2 2 2 2 2 2" xfId="27885" xr:uid="{7BD79C04-A0A8-4BF9-BA89-7647764278B8}"/>
    <cellStyle name="Normal 4 2 2 2 2 2 2 2 2 3" xfId="15904" xr:uid="{056C4EB1-52EB-49F9-8A39-8E3104E2BD69}"/>
    <cellStyle name="Normal 4 2 2 2 2 2 2 2 3" xfId="8357" xr:uid="{09D49612-BF5E-42A4-81E7-8D0CF8A45DFB}"/>
    <cellStyle name="Normal 4 2 2 2 2 2 2 2 3 2" xfId="18737" xr:uid="{A3F72BED-15B3-4F0D-B23D-DDE223D168C3}"/>
    <cellStyle name="Normal 4 2 2 2 2 2 2 2 4" xfId="11190" xr:uid="{4F15445F-E254-4744-AFD8-98DD5955A3F6}"/>
    <cellStyle name="Normal 4 2 2 2 2 2 2 2 4 2" xfId="21570" xr:uid="{5720F82A-957C-469D-B4DE-DEA634CA4FF5}"/>
    <cellStyle name="Normal 4 2 2 2 2 2 2 2 5" xfId="25447" xr:uid="{104A3E42-31B4-4435-A191-36A34B559480}"/>
    <cellStyle name="Normal 4 2 2 2 2 2 2 2 6" xfId="13828" xr:uid="{4CB194F4-5771-4E79-8CC9-8C1142B493C0}"/>
    <cellStyle name="Normal 4 2 2 2 2 2 2 3" xfId="4322" xr:uid="{F0596E22-3024-46AE-9601-D6EC0250F4CC}"/>
    <cellStyle name="Normal 4 2 2 2 2 2 2 3 2" xfId="9094" xr:uid="{BA6C2552-E7CD-45EC-8D65-1D81C7C490FD}"/>
    <cellStyle name="Normal 4 2 2 2 2 2 2 3 2 2" xfId="29137" xr:uid="{2ED4F116-AE48-4DD7-B2DC-0FA0ED7D4D2F}"/>
    <cellStyle name="Normal 4 2 2 2 2 2 2 3 2 3" xfId="19474" xr:uid="{E2B1A06E-BC42-48EB-A399-5AD1CF4AFF9A}"/>
    <cellStyle name="Normal 4 2 2 2 2 2 2 3 3" xfId="11927" xr:uid="{7B61F769-7681-4E74-8261-76194DC96EA4}"/>
    <cellStyle name="Normal 4 2 2 2 2 2 2 3 3 2" xfId="22307" xr:uid="{4B15C1DE-14C7-47ED-B545-930AF3BE57FD}"/>
    <cellStyle name="Normal 4 2 2 2 2 2 2 3 4" xfId="23970" xr:uid="{E14D23FD-4C6E-4A17-BDB4-4BC1E4323E26}"/>
    <cellStyle name="Normal 4 2 2 2 2 2 2 3 5" xfId="16641" xr:uid="{55064A3D-6723-44F9-BCAC-D31647776C51}"/>
    <cellStyle name="Normal 4 2 2 2 2 2 2 4" xfId="5982" xr:uid="{2D391F71-8852-498E-919B-1BC4D82E05D1}"/>
    <cellStyle name="Normal 4 2 2 2 2 2 2 4 2" xfId="28158" xr:uid="{47AFD2F5-31E0-4592-8088-089B9256271A}"/>
    <cellStyle name="Normal 4 2 2 2 2 2 2 4 3" xfId="15435" xr:uid="{85ED1564-DEA1-4D4E-86E0-9F3C30586B03}"/>
    <cellStyle name="Normal 4 2 2 2 2 2 2 5" xfId="7888" xr:uid="{3BEDB544-4F3A-460B-8604-4A7F80F80213}"/>
    <cellStyle name="Normal 4 2 2 2 2 2 2 5 2" xfId="18268" xr:uid="{7403030F-0C12-4503-9663-025B88F1465A}"/>
    <cellStyle name="Normal 4 2 2 2 2 2 2 6" xfId="10721" xr:uid="{D4E14310-DBD6-45F8-8432-B1F4E22B2EE9}"/>
    <cellStyle name="Normal 4 2 2 2 2 2 2 6 2" xfId="21101" xr:uid="{863C0D28-CD95-4B89-AD02-44CE4C7F79C9}"/>
    <cellStyle name="Normal 4 2 2 2 2 2 2 7" xfId="24428" xr:uid="{51103B87-10AF-43AF-9352-1EA17A854C2C}"/>
    <cellStyle name="Normal 4 2 2 2 2 2 2 8" xfId="13212" xr:uid="{8F923523-AF98-4C51-8FCF-0A238C899859}"/>
    <cellStyle name="Normal 4 2 2 2 2 2 3" xfId="3278" xr:uid="{00000000-0005-0000-0000-00005C050000}"/>
    <cellStyle name="Normal 4 2 2 2 2 2 3 2" xfId="4503" xr:uid="{C4960D59-ABB2-4263-B98F-3ADF28BD29AD}"/>
    <cellStyle name="Normal 4 2 2 2 2 2 3 2 2" xfId="9275" xr:uid="{5E2E79B0-1FA2-4ACF-9126-695F56DFD9EE}"/>
    <cellStyle name="Normal 4 2 2 2 2 2 3 2 2 2" xfId="19655" xr:uid="{FEECDFFA-5CAD-446C-B6DB-9EC0ACAF8C97}"/>
    <cellStyle name="Normal 4 2 2 2 2 2 3 2 3" xfId="12108" xr:uid="{C4879C75-18E5-4C23-8AF2-EA7F4561FCE3}"/>
    <cellStyle name="Normal 4 2 2 2 2 2 3 2 3 2" xfId="22488" xr:uid="{B343FD7E-829C-402E-B665-34829A6EF2A0}"/>
    <cellStyle name="Normal 4 2 2 2 2 2 3 2 4" xfId="26757" xr:uid="{D8DF39DE-DEBC-4B6D-BF97-3D569CC19CCF}"/>
    <cellStyle name="Normal 4 2 2 2 2 2 3 2 5" xfId="16822" xr:uid="{8D6CD8B5-B9D3-4D1A-932C-4FDA296EAACE}"/>
    <cellStyle name="Normal 4 2 2 2 2 2 3 3" xfId="6336" xr:uid="{3D22DF39-A235-4A42-AC45-2DFC73B9B481}"/>
    <cellStyle name="Normal 4 2 2 2 2 2 3 3 2" xfId="15905" xr:uid="{20EFF842-34D6-413B-A22E-5B91EEB0AD2A}"/>
    <cellStyle name="Normal 4 2 2 2 2 2 3 4" xfId="8358" xr:uid="{B62D4CB3-E43D-4F06-8BB2-4ED8C9FE06BC}"/>
    <cellStyle name="Normal 4 2 2 2 2 2 3 4 2" xfId="18738" xr:uid="{D52C76AA-AA51-4268-BE14-158A9A6BBDFF}"/>
    <cellStyle name="Normal 4 2 2 2 2 2 3 5" xfId="11191" xr:uid="{3E981503-59DE-4E02-9232-C87B1235CD5D}"/>
    <cellStyle name="Normal 4 2 2 2 2 2 3 5 2" xfId="21571" xr:uid="{44313A65-735C-4B6F-9E3D-EC1D47FD9835}"/>
    <cellStyle name="Normal 4 2 2 2 2 2 3 6" xfId="23991" xr:uid="{A66FD1E4-2484-479A-8073-731C626FE251}"/>
    <cellStyle name="Normal 4 2 2 2 2 2 3 7" xfId="13829" xr:uid="{7F59F0FA-9FEF-403D-A242-D34BDDD37F66}"/>
    <cellStyle name="Normal 4 2 2 2 2 2 4" xfId="3276" xr:uid="{00000000-0005-0000-0000-00005D050000}"/>
    <cellStyle name="Normal 4 2 2 2 2 2 4 2" xfId="6334" xr:uid="{7A735161-B8C5-44A4-A4CE-A5FEEF41D92B}"/>
    <cellStyle name="Normal 4 2 2 2 2 2 4 2 2" xfId="26630" xr:uid="{6DAB9FC2-EFC9-4B64-AED0-A9FEE05D1429}"/>
    <cellStyle name="Normal 4 2 2 2 2 2 4 2 3" xfId="15903" xr:uid="{82A4BE76-6424-490A-BAD3-E9981441ADFF}"/>
    <cellStyle name="Normal 4 2 2 2 2 2 4 3" xfId="8356" xr:uid="{C0A69965-9CE8-4AAD-90D3-8CD6D399852A}"/>
    <cellStyle name="Normal 4 2 2 2 2 2 4 3 2" xfId="18736" xr:uid="{F02D0328-7796-4150-9617-E54D067863F7}"/>
    <cellStyle name="Normal 4 2 2 2 2 2 4 4" xfId="11189" xr:uid="{DA82A739-2A85-4F7E-93B4-0A10E74E95B8}"/>
    <cellStyle name="Normal 4 2 2 2 2 2 4 4 2" xfId="21569" xr:uid="{2ADCF35A-5C13-4FBF-9683-A53E1D794BB6}"/>
    <cellStyle name="Normal 4 2 2 2 2 2 4 5" xfId="24754" xr:uid="{E3ED486C-C073-4F6D-924E-826C33313BA5}"/>
    <cellStyle name="Normal 4 2 2 2 2 2 4 6" xfId="13827" xr:uid="{D7B5A615-11BF-4D15-A925-307EF0939938}"/>
    <cellStyle name="Normal 4 2 2 2 2 2 5" xfId="4247" xr:uid="{CC6D375D-BD4D-40F5-9C57-7D2555740F5E}"/>
    <cellStyle name="Normal 4 2 2 2 2 2 5 2" xfId="9019" xr:uid="{4DC7DB8F-38A3-4B33-A67C-CF99CC9D11EE}"/>
    <cellStyle name="Normal 4 2 2 2 2 2 5 2 2" xfId="29090" xr:uid="{91B21A91-3A94-4F37-A8DC-9EB5B6AD36FC}"/>
    <cellStyle name="Normal 4 2 2 2 2 2 5 2 3" xfId="19399" xr:uid="{5CD80ABA-E1E9-4602-8258-8E1497F69587}"/>
    <cellStyle name="Normal 4 2 2 2 2 2 5 3" xfId="11852" xr:uid="{C0EF5E50-5348-49CA-B68D-21DE54DE347E}"/>
    <cellStyle name="Normal 4 2 2 2 2 2 5 3 2" xfId="22232" xr:uid="{91C55B56-521E-473A-B31D-860E68AB3DC2}"/>
    <cellStyle name="Normal 4 2 2 2 2 2 5 4" xfId="25469" xr:uid="{28BA4A29-AD1A-4A54-AE20-AEB3BC2E7175}"/>
    <cellStyle name="Normal 4 2 2 2 2 2 5 5" xfId="16566" xr:uid="{943696B2-CEE6-4E22-B067-25005356976F}"/>
    <cellStyle name="Normal 4 2 2 2 2 2 6" xfId="5220" xr:uid="{8D425C41-DB49-4C08-8292-EEBA558AED65}"/>
    <cellStyle name="Normal 4 2 2 2 2 2 6 2" xfId="26102" xr:uid="{3797F20E-714F-47D7-AABA-4F2A42BBC04D}"/>
    <cellStyle name="Normal 4 2 2 2 2 2 6 3" xfId="14518" xr:uid="{1EF54C17-758F-4721-881E-32B942577160}"/>
    <cellStyle name="Normal 4 2 2 2 2 2 7" xfId="6971" xr:uid="{4D95FE9B-573B-4455-80C7-E879AF30CE0A}"/>
    <cellStyle name="Normal 4 2 2 2 2 2 7 2" xfId="17351" xr:uid="{5E91A820-70D7-4845-B9B2-02D632E906BC}"/>
    <cellStyle name="Normal 4 2 2 2 2 2 8" xfId="9804" xr:uid="{6435EA55-4A57-4026-BBFE-853758CC3F04}"/>
    <cellStyle name="Normal 4 2 2 2 2 2 8 2" xfId="20184" xr:uid="{0040778D-3436-4031-B47B-7043A6EDC977}"/>
    <cellStyle name="Normal 4 2 2 2 2 2 9" xfId="22804" xr:uid="{405BFEED-439C-4ECB-9DD2-C937295F820A}"/>
    <cellStyle name="Normal 4 2 2 2 2 3" xfId="2763" xr:uid="{00000000-0005-0000-0000-00005E050000}"/>
    <cellStyle name="Normal 4 2 2 2 2 3 2" xfId="3279" xr:uid="{00000000-0005-0000-0000-00005F050000}"/>
    <cellStyle name="Normal 4 2 2 2 2 3 2 2" xfId="6337" xr:uid="{6F599886-50AC-44C8-BB63-387A109B2C0C}"/>
    <cellStyle name="Normal 4 2 2 2 2 3 2 2 2" xfId="28293" xr:uid="{C3D29537-2C39-45E4-9B83-9A7C9FBB291E}"/>
    <cellStyle name="Normal 4 2 2 2 2 3 2 2 3" xfId="15906" xr:uid="{12E46451-17A2-49E9-B949-BA87973F3990}"/>
    <cellStyle name="Normal 4 2 2 2 2 3 2 3" xfId="8359" xr:uid="{CAAA5857-6B10-4F1C-BD3B-47F91B744DDD}"/>
    <cellStyle name="Normal 4 2 2 2 2 3 2 3 2" xfId="18739" xr:uid="{366D2C2C-2663-4830-93C1-A3A75DC980BA}"/>
    <cellStyle name="Normal 4 2 2 2 2 3 2 4" xfId="11192" xr:uid="{AF994CEA-8DDC-4B2D-8F5B-4191DA0CEAA3}"/>
    <cellStyle name="Normal 4 2 2 2 2 3 2 4 2" xfId="21572" xr:uid="{3E972101-8543-4643-99BC-C2BC9EA6E181}"/>
    <cellStyle name="Normal 4 2 2 2 2 3 2 5" xfId="23818" xr:uid="{8317A978-06D6-47EF-A1A5-03A902BCAEFE}"/>
    <cellStyle name="Normal 4 2 2 2 2 3 2 6" xfId="13830" xr:uid="{33CB82B1-B3D6-4C39-97FB-08508AEE9FCB}"/>
    <cellStyle name="Normal 4 2 2 2 2 3 3" xfId="4321" xr:uid="{C3395475-EFDB-4698-84AF-97E8EB448CA9}"/>
    <cellStyle name="Normal 4 2 2 2 2 3 3 2" xfId="9093" xr:uid="{064CBE81-A934-4A21-A818-105ED985EC0D}"/>
    <cellStyle name="Normal 4 2 2 2 2 3 3 2 2" xfId="29136" xr:uid="{00C57CEC-F247-4291-9634-6F04CED5819E}"/>
    <cellStyle name="Normal 4 2 2 2 2 3 3 2 3" xfId="19473" xr:uid="{B03D30EE-5FE1-497E-A5A7-ADF8B01A2439}"/>
    <cellStyle name="Normal 4 2 2 2 2 3 3 3" xfId="11926" xr:uid="{E304E41F-6D35-4010-8A1E-A3B506FC073C}"/>
    <cellStyle name="Normal 4 2 2 2 2 3 3 3 2" xfId="22306" xr:uid="{1CCC0997-75C1-4453-B046-2440FA702C06}"/>
    <cellStyle name="Normal 4 2 2 2 2 3 3 4" xfId="23904" xr:uid="{331EDECF-7D60-4CE5-A477-CF6F841D8940}"/>
    <cellStyle name="Normal 4 2 2 2 2 3 3 5" xfId="16640" xr:uid="{DC8E110D-2CDC-4699-92F3-98582196137E}"/>
    <cellStyle name="Normal 4 2 2 2 2 3 4" xfId="5981" xr:uid="{82511949-F407-4787-AB88-3B911D3733BD}"/>
    <cellStyle name="Normal 4 2 2 2 2 3 4 2" xfId="28544" xr:uid="{567136AE-C2C4-4AD1-97D8-639A684F147D}"/>
    <cellStyle name="Normal 4 2 2 2 2 3 4 3" xfId="15434" xr:uid="{74A6AA41-E4EB-43E7-9C1E-5328428D32C7}"/>
    <cellStyle name="Normal 4 2 2 2 2 3 5" xfId="7887" xr:uid="{DE58D20C-2F88-4D7D-BD01-3512CBDC095E}"/>
    <cellStyle name="Normal 4 2 2 2 2 3 5 2" xfId="18267" xr:uid="{184D57AF-D37C-42E0-A9BF-D97A730CC4A5}"/>
    <cellStyle name="Normal 4 2 2 2 2 3 6" xfId="10720" xr:uid="{0B4729B8-3E78-47E4-A1D3-CC04345AB3EF}"/>
    <cellStyle name="Normal 4 2 2 2 2 3 6 2" xfId="21100" xr:uid="{3D377C8A-6FB9-41F2-BFA6-AE9A8EB3742C}"/>
    <cellStyle name="Normal 4 2 2 2 2 3 7" xfId="23861" xr:uid="{6D28C593-A7B1-439A-855E-26108A25625D}"/>
    <cellStyle name="Normal 4 2 2 2 2 3 8" xfId="13211" xr:uid="{2F74BFD1-832B-4EDB-8525-BB152BCEF047}"/>
    <cellStyle name="Normal 4 2 2 2 2 4" xfId="3280" xr:uid="{00000000-0005-0000-0000-000060050000}"/>
    <cellStyle name="Normal 4 2 2 2 2 4 2" xfId="4504" xr:uid="{A423A57F-4B31-4ABC-94E5-261B442008F4}"/>
    <cellStyle name="Normal 4 2 2 2 2 4 2 2" xfId="9276" xr:uid="{01125D3C-A911-41C1-A52A-E9713F0CA091}"/>
    <cellStyle name="Normal 4 2 2 2 2 4 2 2 2" xfId="19656" xr:uid="{4EAFBCB5-9E0A-4E27-87FE-F6B6E7A1E05A}"/>
    <cellStyle name="Normal 4 2 2 2 2 4 2 3" xfId="12109" xr:uid="{0C9A767A-4E2E-44B8-83BE-81C71939CEFE}"/>
    <cellStyle name="Normal 4 2 2 2 2 4 2 3 2" xfId="22489" xr:uid="{2A927B39-6FD2-4FF0-AB17-9AE29384958F}"/>
    <cellStyle name="Normal 4 2 2 2 2 4 2 4" xfId="27941" xr:uid="{7426BC20-4997-46FE-BA4F-2F944E01A8DB}"/>
    <cellStyle name="Normal 4 2 2 2 2 4 2 5" xfId="16823" xr:uid="{95E11B15-F74B-4978-B820-74FD92A3F434}"/>
    <cellStyle name="Normal 4 2 2 2 2 4 3" xfId="6338" xr:uid="{FF70B162-4850-4388-B5CA-EEFAEB34D3E2}"/>
    <cellStyle name="Normal 4 2 2 2 2 4 3 2" xfId="15907" xr:uid="{C215E602-59B2-4BC4-B2B0-158367296468}"/>
    <cellStyle name="Normal 4 2 2 2 2 4 4" xfId="8360" xr:uid="{A19C8D5D-4DAD-4D76-AEEE-A5DC9E9F75B7}"/>
    <cellStyle name="Normal 4 2 2 2 2 4 4 2" xfId="18740" xr:uid="{A805E533-3D68-46DF-A972-069B1DB12A96}"/>
    <cellStyle name="Normal 4 2 2 2 2 4 5" xfId="11193" xr:uid="{1E7601FC-DD29-49F5-AE25-E5EF8894E07D}"/>
    <cellStyle name="Normal 4 2 2 2 2 4 5 2" xfId="21573" xr:uid="{78D30B21-FCE6-4C62-B0A2-8757813E3BA7}"/>
    <cellStyle name="Normal 4 2 2 2 2 4 6" xfId="23533" xr:uid="{98E53F46-CB64-45E1-84CB-035C4715276C}"/>
    <cellStyle name="Normal 4 2 2 2 2 4 7" xfId="13831" xr:uid="{F6122276-2D32-4C10-8C43-5F49D34D894B}"/>
    <cellStyle name="Normal 4 2 2 2 2 5" xfId="3275" xr:uid="{00000000-0005-0000-0000-000061050000}"/>
    <cellStyle name="Normal 4 2 2 2 2 5 2" xfId="6333" xr:uid="{60F73424-790C-46E1-B5C6-885A1AF07FF6}"/>
    <cellStyle name="Normal 4 2 2 2 2 5 2 2" xfId="27999" xr:uid="{8BC18318-709F-4054-902A-E7AE5D25BFF9}"/>
    <cellStyle name="Normal 4 2 2 2 2 5 2 3" xfId="15902" xr:uid="{9C0574D4-FB05-4BD5-826A-8C05666DCD78}"/>
    <cellStyle name="Normal 4 2 2 2 2 5 3" xfId="8355" xr:uid="{CD849E83-F7D1-4A92-955F-9C1A6644143D}"/>
    <cellStyle name="Normal 4 2 2 2 2 5 3 2" xfId="18735" xr:uid="{4F487EA7-6651-4245-BF24-630B16ED073B}"/>
    <cellStyle name="Normal 4 2 2 2 2 5 4" xfId="11188" xr:uid="{D225D92F-E41F-42B4-B89D-25457A02BFCA}"/>
    <cellStyle name="Normal 4 2 2 2 2 5 4 2" xfId="21568" xr:uid="{12619C35-F315-4D9D-A84E-273D6CC5238A}"/>
    <cellStyle name="Normal 4 2 2 2 2 5 5" xfId="24251" xr:uid="{A296CF64-4476-444F-98F6-78180AB82126}"/>
    <cellStyle name="Normal 4 2 2 2 2 5 6" xfId="13826" xr:uid="{5FE98964-64C5-40FC-87C7-397116A3E87B}"/>
    <cellStyle name="Normal 4 2 2 2 2 6" xfId="2557" xr:uid="{00000000-0005-0000-0000-000062050000}"/>
    <cellStyle name="Normal 4 2 2 2 2 6 2" xfId="5827" xr:uid="{0DF684C7-764C-4AAC-8CD8-14201A6C6590}"/>
    <cellStyle name="Normal 4 2 2 2 2 6 2 2" xfId="27215" xr:uid="{0B025752-5132-41E9-99B4-38149AF0795A}"/>
    <cellStyle name="Normal 4 2 2 2 2 6 2 3" xfId="15229" xr:uid="{58068AC9-58D3-461F-BB08-9F9B2240891D}"/>
    <cellStyle name="Normal 4 2 2 2 2 6 3" xfId="7682" xr:uid="{230B2416-A2F5-44E7-8B0D-FE6882FF5675}"/>
    <cellStyle name="Normal 4 2 2 2 2 6 3 2" xfId="18062" xr:uid="{CC6576D4-B509-4518-9ED6-F821A660E7F9}"/>
    <cellStyle name="Normal 4 2 2 2 2 6 4" xfId="10515" xr:uid="{FDB8EBD0-01F4-4E5C-A1B8-6FB6E9030363}"/>
    <cellStyle name="Normal 4 2 2 2 2 6 4 2" xfId="20895" xr:uid="{7CF60288-1231-484C-BDA0-74CA89989A7F}"/>
    <cellStyle name="Normal 4 2 2 2 2 6 5" xfId="24946" xr:uid="{20493766-E88B-4D6A-BA0E-13FDFE62A073}"/>
    <cellStyle name="Normal 4 2 2 2 2 6 6" xfId="12945" xr:uid="{8A840297-6404-4D8D-BFD8-B0944E3D8CE5}"/>
    <cellStyle name="Normal 4 2 2 2 2 7" xfId="2251" xr:uid="{00000000-0005-0000-0000-000058050000}"/>
    <cellStyle name="Normal 4 2 2 2 2 7 2" xfId="7378" xr:uid="{6254E648-DD1A-4488-82E8-25A0BE964A06}"/>
    <cellStyle name="Normal 4 2 2 2 2 7 2 2" xfId="17758" xr:uid="{52AE3BC1-BB63-4E5C-BE16-6713D509A65E}"/>
    <cellStyle name="Normal 4 2 2 2 2 7 3" xfId="10211" xr:uid="{1E482F3D-96F8-440C-BE60-A80086D8B3A8}"/>
    <cellStyle name="Normal 4 2 2 2 2 7 3 2" xfId="20591" xr:uid="{6CC03342-5797-44F3-996E-B8275468CEDF}"/>
    <cellStyle name="Normal 4 2 2 2 2 7 4" xfId="22789" xr:uid="{9BCF720B-752D-48A4-9E53-8CFF0F96D762}"/>
    <cellStyle name="Normal 4 2 2 2 2 7 5" xfId="14925" xr:uid="{0FBE1125-EB6C-4287-97AB-777916CFB58B}"/>
    <cellStyle name="Normal 4 2 2 2 2 8" xfId="3802" xr:uid="{24DA41A7-685F-424A-BFC2-2BBAB9FDCAE4}"/>
    <cellStyle name="Normal 4 2 2 2 2 8 2" xfId="8638" xr:uid="{EE91C2E1-CEEC-4FA3-B153-68C755A4A508}"/>
    <cellStyle name="Normal 4 2 2 2 2 8 2 2" xfId="19018" xr:uid="{592F2261-B02C-4FA5-B080-1625E0E8FD5F}"/>
    <cellStyle name="Normal 4 2 2 2 2 8 3" xfId="11471" xr:uid="{3B65E4CB-832D-49D9-97A9-556C3AFB1965}"/>
    <cellStyle name="Normal 4 2 2 2 2 8 3 2" xfId="21851" xr:uid="{E01C12FF-0186-410A-A58F-A8D094EE9F31}"/>
    <cellStyle name="Normal 4 2 2 2 2 8 4" xfId="16185" xr:uid="{16C9592A-6A5B-4535-B26D-DF226ACE4CCA}"/>
    <cellStyle name="Normal 4 2 2 2 2 9" xfId="5219" xr:uid="{098FB361-0977-449C-A54A-751652BABDB3}"/>
    <cellStyle name="Normal 4 2 2 2 2 9 2" xfId="14517" xr:uid="{6C2C943B-1F73-4481-B253-8FC5292D5710}"/>
    <cellStyle name="Normal 4 2 2 2 3" xfId="917" xr:uid="{00000000-0005-0000-0000-000047050000}"/>
    <cellStyle name="Normal 4 2 2 2 3 10" xfId="9805" xr:uid="{47D7B61C-4B5F-48EF-AE2A-F6164E629AC3}"/>
    <cellStyle name="Normal 4 2 2 2 3 10 2" xfId="20185" xr:uid="{D188C3D8-E33C-44DA-A6D5-05210E795B88}"/>
    <cellStyle name="Normal 4 2 2 2 3 11" xfId="23764" xr:uid="{1FA630D4-DC6C-4FED-822C-365CE5A7D548}"/>
    <cellStyle name="Normal 4 2 2 2 3 12" xfId="12583" xr:uid="{56C1FD10-DAD2-4CAA-A17F-5A72D2C2C2C9}"/>
    <cellStyle name="Normal 4 2 2 2 3 2" xfId="2765" xr:uid="{00000000-0005-0000-0000-000064050000}"/>
    <cellStyle name="Normal 4 2 2 2 3 2 2" xfId="3282" xr:uid="{00000000-0005-0000-0000-000065050000}"/>
    <cellStyle name="Normal 4 2 2 2 3 2 2 2" xfId="6340" xr:uid="{23D571E8-0208-4D73-98AA-0AAC948AC8F0}"/>
    <cellStyle name="Normal 4 2 2 2 3 2 2 2 2" xfId="28085" xr:uid="{5BC5DC13-3946-4B4D-95D2-B4BCFDD9D2AE}"/>
    <cellStyle name="Normal 4 2 2 2 3 2 2 2 3" xfId="15909" xr:uid="{08EA4DAE-CBBF-42F3-991F-65568DD9D8C9}"/>
    <cellStyle name="Normal 4 2 2 2 3 2 2 3" xfId="8362" xr:uid="{5209D608-A312-4385-A725-D938A6D35EC6}"/>
    <cellStyle name="Normal 4 2 2 2 3 2 2 3 2" xfId="18742" xr:uid="{D9A02B23-C4B8-47F7-9E8B-68A9D5E2F43D}"/>
    <cellStyle name="Normal 4 2 2 2 3 2 2 4" xfId="11195" xr:uid="{9F13AB9E-7EC7-4554-AB2B-4E151B9AA314}"/>
    <cellStyle name="Normal 4 2 2 2 3 2 2 4 2" xfId="21575" xr:uid="{4EC84CC0-3C85-4F09-8318-6F62D9478C5A}"/>
    <cellStyle name="Normal 4 2 2 2 3 2 2 5" xfId="24053" xr:uid="{CB7E155F-202C-4244-8B23-502BD8CB1D41}"/>
    <cellStyle name="Normal 4 2 2 2 3 2 2 6" xfId="13833" xr:uid="{6E75D810-67ED-4B4C-8F20-A0E3D6FECAFB}"/>
    <cellStyle name="Normal 4 2 2 2 3 2 3" xfId="4323" xr:uid="{4FABEAB4-BFF2-4733-B2E3-5947C5455FC7}"/>
    <cellStyle name="Normal 4 2 2 2 3 2 3 2" xfId="9095" xr:uid="{640A9CF6-988B-43DD-9C1D-13B8166CF6A6}"/>
    <cellStyle name="Normal 4 2 2 2 3 2 3 2 2" xfId="29138" xr:uid="{ED13436E-3563-44D4-B170-08A5FAEABBCA}"/>
    <cellStyle name="Normal 4 2 2 2 3 2 3 2 3" xfId="19475" xr:uid="{DA1B4311-E792-4739-AAF3-B687F4D4F731}"/>
    <cellStyle name="Normal 4 2 2 2 3 2 3 3" xfId="11928" xr:uid="{B2075360-9661-4E49-A14A-B7FF820019B4}"/>
    <cellStyle name="Normal 4 2 2 2 3 2 3 3 2" xfId="22308" xr:uid="{3ED2E095-0567-4CF4-A874-D928FDC61044}"/>
    <cellStyle name="Normal 4 2 2 2 3 2 3 4" xfId="24001" xr:uid="{E80D8598-27AE-4BB1-93E8-53F0FDEABD7D}"/>
    <cellStyle name="Normal 4 2 2 2 3 2 3 5" xfId="16642" xr:uid="{77361467-D4BA-4CAE-AEE8-26900A67AE3F}"/>
    <cellStyle name="Normal 4 2 2 2 3 2 4" xfId="5983" xr:uid="{C72175AA-C9EA-4F44-8B5C-0438F0FD2F0B}"/>
    <cellStyle name="Normal 4 2 2 2 3 2 4 2" xfId="26191" xr:uid="{5C3FD90B-B17F-43D9-BD17-983240DFCE39}"/>
    <cellStyle name="Normal 4 2 2 2 3 2 4 3" xfId="15436" xr:uid="{27BBE414-D942-48C6-9663-F4403ACCD803}"/>
    <cellStyle name="Normal 4 2 2 2 3 2 5" xfId="7889" xr:uid="{41896ECE-885C-4CE2-8060-2565205E09B1}"/>
    <cellStyle name="Normal 4 2 2 2 3 2 5 2" xfId="18269" xr:uid="{65AEFC6B-78E4-4DB4-A21E-9056ED9F7F28}"/>
    <cellStyle name="Normal 4 2 2 2 3 2 6" xfId="10722" xr:uid="{FCBF7084-238B-4855-B8E2-AAD00D84AC09}"/>
    <cellStyle name="Normal 4 2 2 2 3 2 6 2" xfId="21102" xr:uid="{2774C62D-697B-41CD-9CAE-8906AD8BD80D}"/>
    <cellStyle name="Normal 4 2 2 2 3 2 7" xfId="24601" xr:uid="{23407B31-2950-4252-B410-1E954824E197}"/>
    <cellStyle name="Normal 4 2 2 2 3 2 8" xfId="13213" xr:uid="{8A13A376-05AC-4A95-9E3A-B70CB94A17E3}"/>
    <cellStyle name="Normal 4 2 2 2 3 3" xfId="3283" xr:uid="{00000000-0005-0000-0000-000066050000}"/>
    <cellStyle name="Normal 4 2 2 2 3 3 2" xfId="4505" xr:uid="{B51A62CE-E34A-4E74-9C18-46C2C94512CA}"/>
    <cellStyle name="Normal 4 2 2 2 3 3 2 2" xfId="9277" xr:uid="{2CCC404B-302C-4853-908C-10864B09B373}"/>
    <cellStyle name="Normal 4 2 2 2 3 3 2 2 2" xfId="29258" xr:uid="{A03F0689-EB93-4231-8FD5-B048413C71AC}"/>
    <cellStyle name="Normal 4 2 2 2 3 3 2 2 3" xfId="19657" xr:uid="{889C5688-D942-4CF4-92A9-4775679CC015}"/>
    <cellStyle name="Normal 4 2 2 2 3 3 2 3" xfId="12110" xr:uid="{9055429D-ECF7-46AB-9299-2C04CEFF549E}"/>
    <cellStyle name="Normal 4 2 2 2 3 3 2 3 2" xfId="22490" xr:uid="{B1D25EE4-F4B9-4EEE-BBE8-2F5C3345CEF8}"/>
    <cellStyle name="Normal 4 2 2 2 3 3 2 4" xfId="25059" xr:uid="{38AD75FE-55CD-4010-BCC9-A1FAA2F90A67}"/>
    <cellStyle name="Normal 4 2 2 2 3 3 2 5" xfId="16824" xr:uid="{2A67E511-EDDD-4A20-9C27-078451C900C7}"/>
    <cellStyle name="Normal 4 2 2 2 3 3 3" xfId="6341" xr:uid="{63CF34C2-9C02-4748-BD86-E2B2E19C348A}"/>
    <cellStyle name="Normal 4 2 2 2 3 3 3 2" xfId="26158" xr:uid="{8280DF36-EEE6-491A-9D09-664698192FC7}"/>
    <cellStyle name="Normal 4 2 2 2 3 3 3 3" xfId="15910" xr:uid="{34FDF884-0B17-49C1-BACF-F02E078DE7F8}"/>
    <cellStyle name="Normal 4 2 2 2 3 3 4" xfId="8363" xr:uid="{343CF02A-958B-4B44-8833-A4B600F0E7EC}"/>
    <cellStyle name="Normal 4 2 2 2 3 3 4 2" xfId="18743" xr:uid="{C508E7EE-F3B7-434D-BEF2-A9B5219E428B}"/>
    <cellStyle name="Normal 4 2 2 2 3 3 5" xfId="11196" xr:uid="{CD0BAF0A-1603-43A8-BCA6-7C56D9B4F913}"/>
    <cellStyle name="Normal 4 2 2 2 3 3 5 2" xfId="21576" xr:uid="{EF6C10FF-43B8-4280-B1FA-DF459CAE5F5E}"/>
    <cellStyle name="Normal 4 2 2 2 3 3 6" xfId="25017" xr:uid="{12EB2416-BD58-454B-9959-18E03C063F32}"/>
    <cellStyle name="Normal 4 2 2 2 3 3 7" xfId="13834" xr:uid="{CB5DEEED-B8EE-485A-9634-C2434881B8F5}"/>
    <cellStyle name="Normal 4 2 2 2 3 4" xfId="3281" xr:uid="{00000000-0005-0000-0000-000067050000}"/>
    <cellStyle name="Normal 4 2 2 2 3 4 2" xfId="6339" xr:uid="{84906B7B-D4F1-47A1-ABC3-A02A1312675E}"/>
    <cellStyle name="Normal 4 2 2 2 3 4 2 2" xfId="26646" xr:uid="{2C145300-C97C-4971-BF83-8398451F4330}"/>
    <cellStyle name="Normal 4 2 2 2 3 4 2 3" xfId="15908" xr:uid="{75841195-DF04-4BA5-82DE-9684B1D713F6}"/>
    <cellStyle name="Normal 4 2 2 2 3 4 3" xfId="8361" xr:uid="{AC708855-A337-4B62-A848-0B24072AFEEF}"/>
    <cellStyle name="Normal 4 2 2 2 3 4 3 2" xfId="18741" xr:uid="{0E1C300D-5ABE-4497-B2C7-47C2748CE773}"/>
    <cellStyle name="Normal 4 2 2 2 3 4 4" xfId="11194" xr:uid="{92CF7EB8-8E4F-4F3D-81F3-11FF89BB63E3}"/>
    <cellStyle name="Normal 4 2 2 2 3 4 4 2" xfId="21574" xr:uid="{19C844FD-E66B-4B11-A942-0C0DFBE1AA29}"/>
    <cellStyle name="Normal 4 2 2 2 3 4 5" xfId="24916" xr:uid="{11FE66E9-72D7-4C23-867F-9FD3DA77D68A}"/>
    <cellStyle name="Normal 4 2 2 2 3 4 6" xfId="13832" xr:uid="{ADE1AFF2-8C1A-4670-BFA5-266DCD9E2748}"/>
    <cellStyle name="Normal 4 2 2 2 3 5" xfId="2600" xr:uid="{00000000-0005-0000-0000-000068050000}"/>
    <cellStyle name="Normal 4 2 2 2 3 5 2" xfId="5865" xr:uid="{83688F7B-15CE-4845-A4A9-062CEA153E02}"/>
    <cellStyle name="Normal 4 2 2 2 3 5 2 2" xfId="28038" xr:uid="{66BDFECE-8E62-482C-B315-AAC3B030A9AD}"/>
    <cellStyle name="Normal 4 2 2 2 3 5 2 3" xfId="15272" xr:uid="{DA135101-8362-4D70-B2BA-A90EDCAD79F7}"/>
    <cellStyle name="Normal 4 2 2 2 3 5 3" xfId="7725" xr:uid="{722BF4E1-1CE2-4E31-B297-1429B8FCA87C}"/>
    <cellStyle name="Normal 4 2 2 2 3 5 3 2" xfId="18105" xr:uid="{B88ECCA1-EE4B-4376-B76B-EE8330706F0A}"/>
    <cellStyle name="Normal 4 2 2 2 3 5 4" xfId="10558" xr:uid="{88BE88D3-ECFE-4943-A802-391E49668A93}"/>
    <cellStyle name="Normal 4 2 2 2 3 5 4 2" xfId="20938" xr:uid="{16CB8B2A-B38A-40C8-86CD-E0877DEE8032}"/>
    <cellStyle name="Normal 4 2 2 2 3 5 5" xfId="25356" xr:uid="{0EE88708-E060-41B8-818F-1CF83BF59345}"/>
    <cellStyle name="Normal 4 2 2 2 3 5 6" xfId="12988" xr:uid="{4073137C-AB90-4AC6-B6E9-DEA045DBF4FF}"/>
    <cellStyle name="Normal 4 2 2 2 3 6" xfId="2349" xr:uid="{00000000-0005-0000-0000-000063050000}"/>
    <cellStyle name="Normal 4 2 2 2 3 6 2" xfId="7476" xr:uid="{225E50F3-147D-4227-B435-E86D71DD914B}"/>
    <cellStyle name="Normal 4 2 2 2 3 6 2 2" xfId="17856" xr:uid="{DD96CC2C-E349-4109-910F-25D613F735DA}"/>
    <cellStyle name="Normal 4 2 2 2 3 6 3" xfId="10309" xr:uid="{67DC567D-8371-4415-9382-97D6CD20ED76}"/>
    <cellStyle name="Normal 4 2 2 2 3 6 3 2" xfId="20689" xr:uid="{A9BB8DD5-D192-499E-AC36-22D30AAA30D7}"/>
    <cellStyle name="Normal 4 2 2 2 3 6 4" xfId="25411" xr:uid="{C30C510D-244E-47DB-8CD0-D58F70CF0CB9}"/>
    <cellStyle name="Normal 4 2 2 2 3 6 5" xfId="15023" xr:uid="{4657A565-7808-4B27-A1D8-8288D0C19352}"/>
    <cellStyle name="Normal 4 2 2 2 3 7" xfId="3879" xr:uid="{E15CBF60-A602-42B3-95FB-FF35C357C80E}"/>
    <cellStyle name="Normal 4 2 2 2 3 7 2" xfId="8711" xr:uid="{ECDC04D8-486B-4194-BB3F-DEAF1FC0A0BB}"/>
    <cellStyle name="Normal 4 2 2 2 3 7 2 2" xfId="19091" xr:uid="{3795D105-2DB6-4577-A405-88F1F3197116}"/>
    <cellStyle name="Normal 4 2 2 2 3 7 3" xfId="11544" xr:uid="{0789174A-1A15-4801-B531-51CDAB9C9C5E}"/>
    <cellStyle name="Normal 4 2 2 2 3 7 3 2" xfId="21924" xr:uid="{6233EBAD-153E-450C-85F9-6C2FB7690721}"/>
    <cellStyle name="Normal 4 2 2 2 3 7 4" xfId="16258" xr:uid="{E432F5C8-8152-420F-97B2-73F079D96A03}"/>
    <cellStyle name="Normal 4 2 2 2 3 8" xfId="5221" xr:uid="{86A7BF5F-C068-4C30-B73F-407DE4B95413}"/>
    <cellStyle name="Normal 4 2 2 2 3 8 2" xfId="14519" xr:uid="{9D8A3E58-18AD-4423-877D-AEAB447B1ABE}"/>
    <cellStyle name="Normal 4 2 2 2 3 9" xfId="6972" xr:uid="{728DC7B3-75EB-41E7-B869-E512F28904D9}"/>
    <cellStyle name="Normal 4 2 2 2 3 9 2" xfId="17352" xr:uid="{9727448C-8D0A-45F4-ABF5-A72216390A5E}"/>
    <cellStyle name="Normal 4 2 2 2 4" xfId="918" xr:uid="{00000000-0005-0000-0000-000048050000}"/>
    <cellStyle name="Normal 4 2 2 2 4 2" xfId="3284" xr:uid="{00000000-0005-0000-0000-00006A050000}"/>
    <cellStyle name="Normal 4 2 2 2 4 2 2" xfId="6342" xr:uid="{C4B46A48-1CA9-4BE2-8607-B3BB86308C02}"/>
    <cellStyle name="Normal 4 2 2 2 4 2 2 2" xfId="27136" xr:uid="{9F1F8244-E3A0-411C-A856-32B4C10DF939}"/>
    <cellStyle name="Normal 4 2 2 2 4 2 2 3" xfId="15911" xr:uid="{6A91B766-9518-4FD0-A550-63A3B3381BDF}"/>
    <cellStyle name="Normal 4 2 2 2 4 2 3" xfId="8364" xr:uid="{BFEB444A-B39A-427F-B850-AD955D810C96}"/>
    <cellStyle name="Normal 4 2 2 2 4 2 3 2" xfId="18744" xr:uid="{E249B219-2AFA-47BD-8707-2135478E115B}"/>
    <cellStyle name="Normal 4 2 2 2 4 2 4" xfId="11197" xr:uid="{290D993C-746C-436D-9BCC-EB5510327F57}"/>
    <cellStyle name="Normal 4 2 2 2 4 2 4 2" xfId="21577" xr:uid="{721941F7-07FA-487B-94A7-208AF6FD6CE7}"/>
    <cellStyle name="Normal 4 2 2 2 4 2 5" xfId="25408" xr:uid="{E82479EF-244A-4211-8851-32C1278A617F}"/>
    <cellStyle name="Normal 4 2 2 2 4 2 6" xfId="13835" xr:uid="{26738D8C-7092-4F23-9798-02C9AA1BC30E}"/>
    <cellStyle name="Normal 4 2 2 2 4 3" xfId="2762" xr:uid="{00000000-0005-0000-0000-00006B050000}"/>
    <cellStyle name="Normal 4 2 2 2 4 3 2" xfId="5980" xr:uid="{F98D6499-6964-458E-9AE0-1B03993E33FA}"/>
    <cellStyle name="Normal 4 2 2 2 4 3 2 2" xfId="28499" xr:uid="{04F6BEF0-094C-48B6-8107-1B362795A795}"/>
    <cellStyle name="Normal 4 2 2 2 4 3 2 3" xfId="15433" xr:uid="{D2312F29-7028-4CF6-8554-2D350BCC4FFB}"/>
    <cellStyle name="Normal 4 2 2 2 4 3 3" xfId="7886" xr:uid="{7CDFBBFC-194A-45A6-B073-04F587ED3E3F}"/>
    <cellStyle name="Normal 4 2 2 2 4 3 3 2" xfId="18266" xr:uid="{EC834A35-9453-4CAF-8950-F802DDB5DC6F}"/>
    <cellStyle name="Normal 4 2 2 2 4 3 4" xfId="10719" xr:uid="{FFBDCC92-C1E4-4C2B-AFAF-FBBADFEBAF62}"/>
    <cellStyle name="Normal 4 2 2 2 4 3 4 2" xfId="21099" xr:uid="{16B084A0-4AE6-498C-8517-15E85C982633}"/>
    <cellStyle name="Normal 4 2 2 2 4 3 5" xfId="24259" xr:uid="{D529CCF3-D1BC-4EC1-95A5-211BF8DDAEEA}"/>
    <cellStyle name="Normal 4 2 2 2 4 3 6" xfId="13210" xr:uid="{F91EB318-9735-4FC2-A7D6-63C57C1DAE43}"/>
    <cellStyle name="Normal 4 2 2 2 4 4" xfId="4179" xr:uid="{09F09E15-871D-4244-890C-93B16B2D3BE3}"/>
    <cellStyle name="Normal 4 2 2 2 4 4 2" xfId="8951" xr:uid="{3C265B06-A5BF-48AD-89A9-2D22F9A5D61E}"/>
    <cellStyle name="Normal 4 2 2 2 4 4 2 2" xfId="19331" xr:uid="{521178AC-315A-4187-A6DA-D40BCC284914}"/>
    <cellStyle name="Normal 4 2 2 2 4 4 3" xfId="11784" xr:uid="{D142966C-F984-4520-B50F-9E4FE6BA102C}"/>
    <cellStyle name="Normal 4 2 2 2 4 4 3 2" xfId="22164" xr:uid="{BDDD4821-8C01-4D78-BB38-35D03234A43C}"/>
    <cellStyle name="Normal 4 2 2 2 4 4 4" xfId="22774" xr:uid="{6B039AF2-98CF-4B6D-96D8-00C613B9D56F}"/>
    <cellStyle name="Normal 4 2 2 2 4 4 5" xfId="16498" xr:uid="{B917C92B-E32B-457D-9BDE-48FA35C389D2}"/>
    <cellStyle name="Normal 4 2 2 2 4 5" xfId="5222" xr:uid="{5C4D6AF4-82E1-41DD-BCC0-3E46B66D7E15}"/>
    <cellStyle name="Normal 4 2 2 2 4 5 2" xfId="14520" xr:uid="{B460FFE8-EBCA-443B-A0C9-5E288F9C981F}"/>
    <cellStyle name="Normal 4 2 2 2 4 6" xfId="6973" xr:uid="{C75A9B51-C5CA-4ADE-84AB-FF4ECCBA604E}"/>
    <cellStyle name="Normal 4 2 2 2 4 6 2" xfId="17353" xr:uid="{869329D5-6304-41A1-949E-A1C36BADE2D0}"/>
    <cellStyle name="Normal 4 2 2 2 4 7" xfId="9806" xr:uid="{A3D628FC-B9AB-4888-8202-144FB0F1C438}"/>
    <cellStyle name="Normal 4 2 2 2 4 7 2" xfId="20186" xr:uid="{3DB03CB8-537F-46DC-B9B9-47CADBD84AB8}"/>
    <cellStyle name="Normal 4 2 2 2 4 8" xfId="24896" xr:uid="{91E13E85-9BCB-4769-8D67-49E29F2EAF30}"/>
    <cellStyle name="Normal 4 2 2 2 4 9" xfId="12741" xr:uid="{9C685099-7178-41A6-87FD-6B656B7C8790}"/>
    <cellStyle name="Normal 4 2 2 2 5" xfId="3285" xr:uid="{00000000-0005-0000-0000-00006C050000}"/>
    <cellStyle name="Normal 4 2 2 2 5 2" xfId="4506" xr:uid="{C38558B0-20A2-4476-87DA-6BFF6065FB72}"/>
    <cellStyle name="Normal 4 2 2 2 5 2 2" xfId="9278" xr:uid="{E0806218-B591-4968-A464-B3CFC314A602}"/>
    <cellStyle name="Normal 4 2 2 2 5 2 2 2" xfId="29259" xr:uid="{CBE4C94A-BFEF-4921-B9D4-BDF3799D9EC4}"/>
    <cellStyle name="Normal 4 2 2 2 5 2 2 3" xfId="19658" xr:uid="{7F52E468-4C7D-4963-8EFE-B305532A9E98}"/>
    <cellStyle name="Normal 4 2 2 2 5 2 3" xfId="12111" xr:uid="{3FA5C244-90D7-448B-A003-E813D33AB845}"/>
    <cellStyle name="Normal 4 2 2 2 5 2 3 2" xfId="22491" xr:uid="{33C03823-B642-4C57-8C16-AAEC2EFF685B}"/>
    <cellStyle name="Normal 4 2 2 2 5 2 4" xfId="23422" xr:uid="{D869F22B-A0AF-40DB-AAF7-0AA930C414B2}"/>
    <cellStyle name="Normal 4 2 2 2 5 2 5" xfId="16825" xr:uid="{956D3CA5-05CC-4296-A22F-A38646B755B3}"/>
    <cellStyle name="Normal 4 2 2 2 5 3" xfId="6343" xr:uid="{EEC73034-AAE7-44A5-BFE4-E5EE8526D30F}"/>
    <cellStyle name="Normal 4 2 2 2 5 3 2" xfId="27663" xr:uid="{F78D3E12-E12D-48EB-9C6A-35C5A4F5082F}"/>
    <cellStyle name="Normal 4 2 2 2 5 3 3" xfId="15912" xr:uid="{D1C4BCCB-C9E7-43E1-B5D0-57A511DF6D74}"/>
    <cellStyle name="Normal 4 2 2 2 5 4" xfId="8365" xr:uid="{654E4D6B-CABE-4867-BC98-A2411752ACCC}"/>
    <cellStyle name="Normal 4 2 2 2 5 4 2" xfId="18745" xr:uid="{A97C0CFD-ACBD-4FA9-95F8-B58DB1F0A5EB}"/>
    <cellStyle name="Normal 4 2 2 2 5 5" xfId="11198" xr:uid="{0D07C26D-2E8B-4E1B-AB67-B08E32EB68DA}"/>
    <cellStyle name="Normal 4 2 2 2 5 5 2" xfId="21578" xr:uid="{DE9345F1-CDD7-4ABB-AC3F-44D7879809BD}"/>
    <cellStyle name="Normal 4 2 2 2 5 6" xfId="23625" xr:uid="{94716677-757A-4C82-AEF7-D595FF518AED}"/>
    <cellStyle name="Normal 4 2 2 2 5 7" xfId="13836" xr:uid="{F629A4FF-E862-472E-A6DE-BF2634491564}"/>
    <cellStyle name="Normal 4 2 2 2 6" xfId="2925" xr:uid="{00000000-0005-0000-0000-00006D050000}"/>
    <cellStyle name="Normal 4 2 2 2 6 2" xfId="6105" xr:uid="{EC6B6115-246A-4E2D-A4D0-BCBFD219C349}"/>
    <cellStyle name="Normal 4 2 2 2 6 2 2" xfId="27551" xr:uid="{E87F3D8D-DCB9-4655-8DE1-DCDB851F043B}"/>
    <cellStyle name="Normal 4 2 2 2 6 2 3" xfId="15583" xr:uid="{64957473-5187-4040-BCE6-86D8A7C2F96B}"/>
    <cellStyle name="Normal 4 2 2 2 6 3" xfId="8036" xr:uid="{4E390FF0-81EF-4B05-A5D5-D107E8BA8641}"/>
    <cellStyle name="Normal 4 2 2 2 6 3 2" xfId="18416" xr:uid="{4C9FF954-9B95-4E4F-94CC-9D81B58025F3}"/>
    <cellStyle name="Normal 4 2 2 2 6 4" xfId="10869" xr:uid="{C7D9EEDE-59CB-4892-A90E-D6CBAA776294}"/>
    <cellStyle name="Normal 4 2 2 2 6 4 2" xfId="21249" xr:uid="{013422BF-270B-44C7-AC44-3A278CD4DF6B}"/>
    <cellStyle name="Normal 4 2 2 2 6 5" xfId="22643" xr:uid="{E1543EFA-274E-4B41-AC5A-2033AED55C16}"/>
    <cellStyle name="Normal 4 2 2 2 6 6" xfId="13439" xr:uid="{1B856EAC-F127-4C13-9933-1ED8CDE6CD7F}"/>
    <cellStyle name="Normal 4 2 2 2 7" xfId="2497" xr:uid="{00000000-0005-0000-0000-00006E050000}"/>
    <cellStyle name="Normal 4 2 2 2 7 2" xfId="5780" xr:uid="{2155F36A-BC96-4357-8425-D920261F69FF}"/>
    <cellStyle name="Normal 4 2 2 2 7 2 2" xfId="26761" xr:uid="{ADAD11F8-F25F-4855-BAE8-EFC94FBD37D3}"/>
    <cellStyle name="Normal 4 2 2 2 7 2 3" xfId="15169" xr:uid="{E80883C3-46A1-47FD-B5AC-8A846D7591A9}"/>
    <cellStyle name="Normal 4 2 2 2 7 3" xfId="7622" xr:uid="{6DD1F1C5-4FF3-43BB-8726-56F22B3580A5}"/>
    <cellStyle name="Normal 4 2 2 2 7 3 2" xfId="18002" xr:uid="{543D6EC0-4DF1-47AB-A541-7269906FF7A8}"/>
    <cellStyle name="Normal 4 2 2 2 7 4" xfId="10455" xr:uid="{7B541D81-392E-494B-9E52-B84DFE8720F2}"/>
    <cellStyle name="Normal 4 2 2 2 7 4 2" xfId="20835" xr:uid="{9B9851DE-6809-4B6A-A05F-EFB36E3F281E}"/>
    <cellStyle name="Normal 4 2 2 2 7 5" xfId="25183" xr:uid="{1A35A034-AFBA-4F4A-875C-3A3926CBB46C}"/>
    <cellStyle name="Normal 4 2 2 2 7 6" xfId="12885" xr:uid="{973CBE25-492A-4DEE-9351-36187EA70F9D}"/>
    <cellStyle name="Normal 4 2 2 2 8" xfId="2191" xr:uid="{00000000-0005-0000-0000-000057050000}"/>
    <cellStyle name="Normal 4 2 2 2 8 2" xfId="7318" xr:uid="{202650CD-28B0-4E67-8827-41E01F03D3C2}"/>
    <cellStyle name="Normal 4 2 2 2 8 2 2" xfId="17698" xr:uid="{22E13DBB-C16D-40EB-A3AE-92B11712B437}"/>
    <cellStyle name="Normal 4 2 2 2 8 3" xfId="10151" xr:uid="{DDC1FFF8-DCB9-41A1-AD22-A544A04EC073}"/>
    <cellStyle name="Normal 4 2 2 2 8 3 2" xfId="20531" xr:uid="{282BB72D-2582-4555-8080-50D626A4473B}"/>
    <cellStyle name="Normal 4 2 2 2 8 4" xfId="22872" xr:uid="{18F331D2-7DF0-4D44-AC68-C52BAE4D538F}"/>
    <cellStyle name="Normal 4 2 2 2 8 5" xfId="14865" xr:uid="{C4251E7B-F494-4BCD-A000-9A36D0D12557}"/>
    <cellStyle name="Normal 4 2 2 2 9" xfId="3970" xr:uid="{E3924D78-0A6A-4160-954B-7BDD5285864D}"/>
    <cellStyle name="Normal 4 2 2 2 9 2" xfId="8794" xr:uid="{AB6CF9CE-B9D0-4210-B8E0-DC6533CA4258}"/>
    <cellStyle name="Normal 4 2 2 2 9 2 2" xfId="19174" xr:uid="{71695F3D-89F5-4DE4-B18F-DCFA154EECDC}"/>
    <cellStyle name="Normal 4 2 2 2 9 3" xfId="11627" xr:uid="{7AC8E88D-7772-433F-995A-E060E7D40B17}"/>
    <cellStyle name="Normal 4 2 2 2 9 3 2" xfId="22007" xr:uid="{881B4292-B64F-467F-B0F4-E3DBBC28FE57}"/>
    <cellStyle name="Normal 4 2 2 2 9 4" xfId="16341" xr:uid="{1D3749AB-17A1-4775-9954-ED2D5FA48BCC}"/>
    <cellStyle name="Normal 4 2 2 3" xfId="919" xr:uid="{00000000-0005-0000-0000-000049050000}"/>
    <cellStyle name="Normal 4 2 2 3 10" xfId="5223" xr:uid="{4C8EB03A-B9E6-4ADB-83F2-4632A0FD4A2B}"/>
    <cellStyle name="Normal 4 2 2 3 10 2" xfId="14521" xr:uid="{7B904648-2E13-475E-8929-1CAFDB91392D}"/>
    <cellStyle name="Normal 4 2 2 3 11" xfId="6974" xr:uid="{A6B2F5C6-3548-4D10-BB4C-0DD9C94E11B5}"/>
    <cellStyle name="Normal 4 2 2 3 11 2" xfId="17354" xr:uid="{81E6248D-E257-462A-8568-10D278AD3795}"/>
    <cellStyle name="Normal 4 2 2 3 12" xfId="9807" xr:uid="{27B0B000-06A1-4CF3-AE41-AC14DEA3D8C1}"/>
    <cellStyle name="Normal 4 2 2 3 12 2" xfId="20187" xr:uid="{F709525A-B072-44F6-B4E0-E5E26CF316E0}"/>
    <cellStyle name="Normal 4 2 2 3 13" xfId="23660" xr:uid="{5661E3C3-41EC-4747-A0C2-DAC047C18CE2}"/>
    <cellStyle name="Normal 4 2 2 3 14" xfId="12460" xr:uid="{45C8C42A-A7F7-4A77-9F12-E8B7335646F6}"/>
    <cellStyle name="Normal 4 2 2 3 2" xfId="920" xr:uid="{00000000-0005-0000-0000-00004A050000}"/>
    <cellStyle name="Normal 4 2 2 3 2 10" xfId="9808" xr:uid="{DE249236-C757-4834-993F-5C73C75AA67F}"/>
    <cellStyle name="Normal 4 2 2 3 2 10 2" xfId="20188" xr:uid="{F789E804-F60C-4EE6-897A-5E66BF106061}"/>
    <cellStyle name="Normal 4 2 2 3 2 11" xfId="25500" xr:uid="{CE144F7C-62F7-4442-9C6C-8946645A422A}"/>
    <cellStyle name="Normal 4 2 2 3 2 12" xfId="12584" xr:uid="{EDE6596E-3C0A-4452-99A5-DAF699009E35}"/>
    <cellStyle name="Normal 4 2 2 3 2 2" xfId="921" xr:uid="{00000000-0005-0000-0000-00004B050000}"/>
    <cellStyle name="Normal 4 2 2 3 2 2 2" xfId="3287" xr:uid="{00000000-0005-0000-0000-000072050000}"/>
    <cellStyle name="Normal 4 2 2 3 2 2 2 2" xfId="6345" xr:uid="{6A54CE14-D909-4302-97CD-DFEA3C63DEFE}"/>
    <cellStyle name="Normal 4 2 2 3 2 2 2 2 2" xfId="27287" xr:uid="{74314792-9A52-4FD3-83EA-A9758D019597}"/>
    <cellStyle name="Normal 4 2 2 3 2 2 2 2 3" xfId="26808" xr:uid="{B31CB6F5-F9A0-42C4-91F0-13935C43AE2C}"/>
    <cellStyle name="Normal 4 2 2 3 2 2 2 2 4" xfId="15914" xr:uid="{A27C0814-8A83-4DDB-8F7C-B1439C12E70C}"/>
    <cellStyle name="Normal 4 2 2 3 2 2 2 3" xfId="8367" xr:uid="{CF2509EC-CF3A-42B5-AB21-5E4FA426CA7D}"/>
    <cellStyle name="Normal 4 2 2 3 2 2 2 3 2" xfId="28897" xr:uid="{E9459B4A-E860-4D0C-B117-ECDB048044CA}"/>
    <cellStyle name="Normal 4 2 2 3 2 2 2 3 3" xfId="18747" xr:uid="{83C0937A-826D-42BF-9A56-14B96ACA789F}"/>
    <cellStyle name="Normal 4 2 2 3 2 2 2 4" xfId="11200" xr:uid="{B1333805-23F5-42D1-A06A-B10B1039CC81}"/>
    <cellStyle name="Normal 4 2 2 3 2 2 2 4 2" xfId="21580" xr:uid="{3B9F75CD-5554-435A-BE1A-EC7F02967A5D}"/>
    <cellStyle name="Normal 4 2 2 3 2 2 2 5" xfId="23526" xr:uid="{41D0B654-967F-4713-B25A-9593268AA2D9}"/>
    <cellStyle name="Normal 4 2 2 3 2 2 2 6" xfId="13838" xr:uid="{FC3937F6-94BF-45BD-BFF6-3D475EA41BE5}"/>
    <cellStyle name="Normal 4 2 2 3 2 2 3" xfId="4325" xr:uid="{B2787D4B-7961-437E-9E35-5D6DDF9D9A8E}"/>
    <cellStyle name="Normal 4 2 2 3 2 2 3 2" xfId="9097" xr:uid="{E9AC06A7-A309-4A91-99B9-7D5C2085F1AC}"/>
    <cellStyle name="Normal 4 2 2 3 2 2 3 2 2" xfId="29140" xr:uid="{75F295F7-4C31-466A-82B8-B55628C300EF}"/>
    <cellStyle name="Normal 4 2 2 3 2 2 3 2 3" xfId="19477" xr:uid="{E9EE146E-DB2D-4132-9FCC-ADA79ADCFB0B}"/>
    <cellStyle name="Normal 4 2 2 3 2 2 3 3" xfId="11930" xr:uid="{EA49450A-8459-4CB3-8CA4-26B90595B325}"/>
    <cellStyle name="Normal 4 2 2 3 2 2 3 3 2" xfId="22310" xr:uid="{86C4B435-7388-4D54-82D1-41ACDEF81221}"/>
    <cellStyle name="Normal 4 2 2 3 2 2 3 4" xfId="25507" xr:uid="{0D38197A-44CC-4C81-B138-82303A9591BC}"/>
    <cellStyle name="Normal 4 2 2 3 2 2 3 5" xfId="16644" xr:uid="{23980CF4-E09C-4D13-B87E-5CCFA853EF8E}"/>
    <cellStyle name="Normal 4 2 2 3 2 2 4" xfId="5225" xr:uid="{C90F8EC9-0711-4445-A27F-548BD7ABFFF8}"/>
    <cellStyle name="Normal 4 2 2 3 2 2 4 2" xfId="26824" xr:uid="{8A36930A-77D3-4494-8377-A6B36B48A0AA}"/>
    <cellStyle name="Normal 4 2 2 3 2 2 4 3" xfId="14523" xr:uid="{591D5692-58AF-4158-844E-AF60AA0FCE90}"/>
    <cellStyle name="Normal 4 2 2 3 2 2 5" xfId="6976" xr:uid="{E6250537-DD63-4B3A-BA35-405BF6064E52}"/>
    <cellStyle name="Normal 4 2 2 3 2 2 5 2" xfId="17356" xr:uid="{702F81DF-B704-48B8-85F6-1713D67E71D8}"/>
    <cellStyle name="Normal 4 2 2 3 2 2 6" xfId="9809" xr:uid="{C4E51B45-3297-4D8A-9EED-5C6B21E518ED}"/>
    <cellStyle name="Normal 4 2 2 3 2 2 6 2" xfId="20189" xr:uid="{1EFB45F9-AA05-429D-A87D-98B6282F9883}"/>
    <cellStyle name="Normal 4 2 2 3 2 2 7" xfId="24422" xr:uid="{CC96FF20-3507-443E-844E-77D6A8BEC4D1}"/>
    <cellStyle name="Normal 4 2 2 3 2 2 8" xfId="13215" xr:uid="{0E02A5E9-2AF7-4929-B622-2CFCBE6193BB}"/>
    <cellStyle name="Normal 4 2 2 3 2 3" xfId="3288" xr:uid="{00000000-0005-0000-0000-000073050000}"/>
    <cellStyle name="Normal 4 2 2 3 2 3 2" xfId="4507" xr:uid="{C36D94FA-6760-4288-AB2F-C8BAEE966C3F}"/>
    <cellStyle name="Normal 4 2 2 3 2 3 2 2" xfId="9279" xr:uid="{6303850A-18D2-40CD-83FF-372915C50C2A}"/>
    <cellStyle name="Normal 4 2 2 3 2 3 2 2 2" xfId="29260" xr:uid="{6EE79945-357E-4B97-8754-EA1A514ED2DD}"/>
    <cellStyle name="Normal 4 2 2 3 2 3 2 2 3" xfId="19659" xr:uid="{38C642DD-E7D8-458B-94A1-D590D07B8655}"/>
    <cellStyle name="Normal 4 2 2 3 2 3 2 3" xfId="12112" xr:uid="{B18BB930-11BE-45B0-A95D-58F13AC6782B}"/>
    <cellStyle name="Normal 4 2 2 3 2 3 2 3 2" xfId="22492" xr:uid="{5C6F0A01-4396-4DDA-817B-0CB09248E996}"/>
    <cellStyle name="Normal 4 2 2 3 2 3 2 4" xfId="24866" xr:uid="{729C037F-17CF-48D9-81BE-F87240CF6698}"/>
    <cellStyle name="Normal 4 2 2 3 2 3 2 5" xfId="16826" xr:uid="{EE1BA9C0-5CBB-4AB9-BBDE-109F29F2BBF9}"/>
    <cellStyle name="Normal 4 2 2 3 2 3 3" xfId="6346" xr:uid="{89E13BB4-452B-4B4E-B512-6F4C7AB53434}"/>
    <cellStyle name="Normal 4 2 2 3 2 3 3 2" xfId="28335" xr:uid="{41BDAC96-9A6F-49BB-8160-E581AB4DDD33}"/>
    <cellStyle name="Normal 4 2 2 3 2 3 3 3" xfId="15915" xr:uid="{61890395-B9E6-41F5-9477-2927DBD163D7}"/>
    <cellStyle name="Normal 4 2 2 3 2 3 4" xfId="8368" xr:uid="{7B3AB6B3-5718-43AF-973E-91A1BEB64A71}"/>
    <cellStyle name="Normal 4 2 2 3 2 3 4 2" xfId="18748" xr:uid="{46A5317C-FB63-4E74-8202-BFD9F96392BA}"/>
    <cellStyle name="Normal 4 2 2 3 2 3 5" xfId="11201" xr:uid="{062485BB-F023-41D3-95F6-7DFC4C3DDB9B}"/>
    <cellStyle name="Normal 4 2 2 3 2 3 5 2" xfId="21581" xr:uid="{50F5A99C-A45E-4535-B4A3-3AE894577F2B}"/>
    <cellStyle name="Normal 4 2 2 3 2 3 6" xfId="22704" xr:uid="{4B8116B2-847D-4D06-9AD9-012C0CA83F0C}"/>
    <cellStyle name="Normal 4 2 2 3 2 3 7" xfId="13839" xr:uid="{E5627E8D-234A-4478-BD39-83DA09E9BC12}"/>
    <cellStyle name="Normal 4 2 2 3 2 4" xfId="3286" xr:uid="{00000000-0005-0000-0000-000074050000}"/>
    <cellStyle name="Normal 4 2 2 3 2 4 2" xfId="6344" xr:uid="{D240B1F4-A6D0-448A-8BDF-63F85E91C8F8}"/>
    <cellStyle name="Normal 4 2 2 3 2 4 2 2" xfId="28473" xr:uid="{18314E4A-AE67-4B6F-B508-912FB11A91DB}"/>
    <cellStyle name="Normal 4 2 2 3 2 4 2 3" xfId="15913" xr:uid="{57CB71E1-FF78-4EF7-8785-8F6EDFBCB33B}"/>
    <cellStyle name="Normal 4 2 2 3 2 4 3" xfId="8366" xr:uid="{92240B2D-38C1-454D-B56E-7E3D0956F970}"/>
    <cellStyle name="Normal 4 2 2 3 2 4 3 2" xfId="18746" xr:uid="{55706EA9-509C-4177-8277-C7D144419419}"/>
    <cellStyle name="Normal 4 2 2 3 2 4 4" xfId="11199" xr:uid="{020EB1DA-255C-4C76-AB91-43E46051CB40}"/>
    <cellStyle name="Normal 4 2 2 3 2 4 4 2" xfId="21579" xr:uid="{211767A5-3246-4480-9B39-F538EC29A29B}"/>
    <cellStyle name="Normal 4 2 2 3 2 4 5" xfId="24203" xr:uid="{9082D8DB-4C96-4830-BD21-A262EBAE688D}"/>
    <cellStyle name="Normal 4 2 2 3 2 4 6" xfId="13837" xr:uid="{F70D6774-E243-4164-A7AF-951DE2E9E02A}"/>
    <cellStyle name="Normal 4 2 2 3 2 5" xfId="2534" xr:uid="{00000000-0005-0000-0000-000075050000}"/>
    <cellStyle name="Normal 4 2 2 3 2 5 2" xfId="5808" xr:uid="{FDCA5AD5-95DA-412D-8D47-258CC2B41DD1}"/>
    <cellStyle name="Normal 4 2 2 3 2 5 2 2" xfId="26977" xr:uid="{DD5C1E70-C5F2-4324-8FC2-7D920610937F}"/>
    <cellStyle name="Normal 4 2 2 3 2 5 2 3" xfId="15206" xr:uid="{80C0A50B-A75B-41D2-8A38-2CD2CE4DFE08}"/>
    <cellStyle name="Normal 4 2 2 3 2 5 3" xfId="7659" xr:uid="{4EEB0860-2372-458C-B5F9-A0CC253A1AE3}"/>
    <cellStyle name="Normal 4 2 2 3 2 5 3 2" xfId="18039" xr:uid="{EC5DD510-18CA-4DBC-A34C-F3120B2B44E6}"/>
    <cellStyle name="Normal 4 2 2 3 2 5 4" xfId="10492" xr:uid="{BA2AC357-34BA-4763-A738-292D2A44C02D}"/>
    <cellStyle name="Normal 4 2 2 3 2 5 4 2" xfId="20872" xr:uid="{97F0FD2C-82B5-497E-BD95-3C5AF1BAADE6}"/>
    <cellStyle name="Normal 4 2 2 3 2 5 5" xfId="23286" xr:uid="{AD5C5887-0803-4E20-9BB9-7BB57DB48E1C}"/>
    <cellStyle name="Normal 4 2 2 3 2 5 6" xfId="12922" xr:uid="{68E2A869-D5B2-42EE-8820-A9D0C6D71C9E}"/>
    <cellStyle name="Normal 4 2 2 3 2 6" xfId="2350" xr:uid="{00000000-0005-0000-0000-000070050000}"/>
    <cellStyle name="Normal 4 2 2 3 2 6 2" xfId="7477" xr:uid="{B3F065FD-3BF3-41C5-98FB-7285E0CEF677}"/>
    <cellStyle name="Normal 4 2 2 3 2 6 2 2" xfId="17857" xr:uid="{BDC82D49-BB9F-499F-BD8E-F48F4542180F}"/>
    <cellStyle name="Normal 4 2 2 3 2 6 3" xfId="10310" xr:uid="{7F6C7885-EA64-4EDE-A8FA-6AAF050F0977}"/>
    <cellStyle name="Normal 4 2 2 3 2 6 3 2" xfId="20690" xr:uid="{6FE03C0A-13E8-4886-927D-BBE3FE3D81F0}"/>
    <cellStyle name="Normal 4 2 2 3 2 6 4" xfId="24129" xr:uid="{E708F31D-9929-434E-A242-2DCD60721706}"/>
    <cellStyle name="Normal 4 2 2 3 2 6 5" xfId="15024" xr:uid="{DB145D00-6261-49DE-B2D9-6277AC08AB4C}"/>
    <cellStyle name="Normal 4 2 2 3 2 7" xfId="3891" xr:uid="{D96A2613-E50C-4D2C-900D-398FAFA7F405}"/>
    <cellStyle name="Normal 4 2 2 3 2 7 2" xfId="8723" xr:uid="{6B9C5CFA-735E-40A8-BC44-5B567045E3DA}"/>
    <cellStyle name="Normal 4 2 2 3 2 7 2 2" xfId="19103" xr:uid="{F878870E-6795-4137-B63C-DC6965F96EA3}"/>
    <cellStyle name="Normal 4 2 2 3 2 7 3" xfId="11556" xr:uid="{313CA58C-0C94-491D-8B0D-3F823C796A86}"/>
    <cellStyle name="Normal 4 2 2 3 2 7 3 2" xfId="21936" xr:uid="{7B76D477-D22B-41C2-AD72-52B2987A93E9}"/>
    <cellStyle name="Normal 4 2 2 3 2 7 4" xfId="16270" xr:uid="{2AF31336-C692-4258-A919-C034B70AC8E1}"/>
    <cellStyle name="Normal 4 2 2 3 2 8" xfId="5224" xr:uid="{11FEB477-B239-4E41-BF3C-424859C341A2}"/>
    <cellStyle name="Normal 4 2 2 3 2 8 2" xfId="14522" xr:uid="{1C01992E-5370-4D5F-9595-794570A6E419}"/>
    <cellStyle name="Normal 4 2 2 3 2 9" xfId="6975" xr:uid="{CD0EAC3F-8B8F-4C1C-9E73-3D82BD185AD1}"/>
    <cellStyle name="Normal 4 2 2 3 2 9 2" xfId="17355" xr:uid="{24878BB0-662F-4A83-B137-81A7CAFD42EF}"/>
    <cellStyle name="Normal 4 2 2 3 3" xfId="922" xr:uid="{00000000-0005-0000-0000-00004C050000}"/>
    <cellStyle name="Normal 4 2 2 3 3 10" xfId="24832" xr:uid="{4EECE424-3A63-471E-922A-1E15FA2706A9}"/>
    <cellStyle name="Normal 4 2 2 3 3 11" xfId="12742" xr:uid="{5741375C-0DE7-4CD2-9B1D-266696C61809}"/>
    <cellStyle name="Normal 4 2 2 3 3 2" xfId="2766" xr:uid="{00000000-0005-0000-0000-000077050000}"/>
    <cellStyle name="Normal 4 2 2 3 3 2 2" xfId="3290" xr:uid="{00000000-0005-0000-0000-000078050000}"/>
    <cellStyle name="Normal 4 2 2 3 3 2 2 2" xfId="6348" xr:uid="{434E8FF1-E3A1-4A7A-9D1D-E422117A86E0}"/>
    <cellStyle name="Normal 4 2 2 3 3 2 2 2 2" xfId="26279" xr:uid="{FB0C84E7-0B72-4918-9970-2FC3865AE175}"/>
    <cellStyle name="Normal 4 2 2 3 3 2 2 2 3" xfId="15917" xr:uid="{85CEAFD0-7320-4AB2-80CA-F5BBF7272431}"/>
    <cellStyle name="Normal 4 2 2 3 3 2 2 3" xfId="8370" xr:uid="{5658B379-62E3-4B78-A892-615E0DBF142B}"/>
    <cellStyle name="Normal 4 2 2 3 3 2 2 3 2" xfId="18750" xr:uid="{36ECC6A3-E66B-48C9-98EC-F0563C4FCFAC}"/>
    <cellStyle name="Normal 4 2 2 3 3 2 2 4" xfId="11203" xr:uid="{670C891C-FEE6-465B-9F49-17016E61A29A}"/>
    <cellStyle name="Normal 4 2 2 3 3 2 2 4 2" xfId="21583" xr:uid="{D8613B90-EF87-4E98-9B45-90E0CED13444}"/>
    <cellStyle name="Normal 4 2 2 3 3 2 2 5" xfId="24182" xr:uid="{B1BC3264-4C98-4DA8-852B-AF3043EB1577}"/>
    <cellStyle name="Normal 4 2 2 3 3 2 2 6" xfId="13841" xr:uid="{DB97B712-1A9D-4DC8-8486-4307375B2E4A}"/>
    <cellStyle name="Normal 4 2 2 3 3 2 3" xfId="4326" xr:uid="{C5AA2334-1273-4173-B3B8-B5CB37BE8962}"/>
    <cellStyle name="Normal 4 2 2 3 3 2 3 2" xfId="9098" xr:uid="{44C37417-6B57-4553-AC9B-D229E9B997B9}"/>
    <cellStyle name="Normal 4 2 2 3 3 2 3 2 2" xfId="29141" xr:uid="{D40A5EC6-241A-409E-91AE-4819692CFC03}"/>
    <cellStyle name="Normal 4 2 2 3 3 2 3 2 3" xfId="19478" xr:uid="{CEB719ED-63A8-4C8C-A753-FF73A8613B6A}"/>
    <cellStyle name="Normal 4 2 2 3 3 2 3 3" xfId="11931" xr:uid="{38255705-73A4-431D-9719-044B4F097BEE}"/>
    <cellStyle name="Normal 4 2 2 3 3 2 3 3 2" xfId="22311" xr:uid="{B81C1962-FF7F-4612-8257-B61BE007B819}"/>
    <cellStyle name="Normal 4 2 2 3 3 2 3 4" xfId="23171" xr:uid="{42F1F596-555E-403E-AB74-6EB1CAF57960}"/>
    <cellStyle name="Normal 4 2 2 3 3 2 3 5" xfId="16645" xr:uid="{86BE4334-F088-405C-A088-DDE12CDBF8A8}"/>
    <cellStyle name="Normal 4 2 2 3 3 2 4" xfId="5984" xr:uid="{6CD26D58-AE40-4F2C-9636-48FA196B1729}"/>
    <cellStyle name="Normal 4 2 2 3 3 2 4 2" xfId="26935" xr:uid="{EFA6AA2A-AF5C-45A6-A72E-1404566ABC42}"/>
    <cellStyle name="Normal 4 2 2 3 3 2 4 3" xfId="15437" xr:uid="{285B8E85-9421-4D07-9D13-478ADF68C046}"/>
    <cellStyle name="Normal 4 2 2 3 3 2 5" xfId="7890" xr:uid="{DB69350F-17D3-47EA-8934-579359DD09E7}"/>
    <cellStyle name="Normal 4 2 2 3 3 2 5 2" xfId="18270" xr:uid="{19F0100D-EDEA-431D-AC57-2928E2AF4EA9}"/>
    <cellStyle name="Normal 4 2 2 3 3 2 6" xfId="10723" xr:uid="{8D1D27BC-5F8E-4036-A1FD-5FB484E3065D}"/>
    <cellStyle name="Normal 4 2 2 3 3 2 6 2" xfId="21103" xr:uid="{8504755E-2C9A-444D-B39B-5EDE58B524F6}"/>
    <cellStyle name="Normal 4 2 2 3 3 2 7" xfId="23628" xr:uid="{6EDC3B47-764A-4865-B633-DFCF9A7B1D0B}"/>
    <cellStyle name="Normal 4 2 2 3 3 2 8" xfId="13216" xr:uid="{FE14FB89-FCA9-4C38-86FA-EE6B4E306967}"/>
    <cellStyle name="Normal 4 2 2 3 3 3" xfId="3291" xr:uid="{00000000-0005-0000-0000-000079050000}"/>
    <cellStyle name="Normal 4 2 2 3 3 3 2" xfId="4508" xr:uid="{BFC336D4-79D3-4CAA-B822-E16C2E6AE884}"/>
    <cellStyle name="Normal 4 2 2 3 3 3 2 2" xfId="9280" xr:uid="{69DB0E82-7231-4EF9-8E5F-CF704D83CF63}"/>
    <cellStyle name="Normal 4 2 2 3 3 3 2 2 2" xfId="29261" xr:uid="{0F0D3CEC-3DB5-4FAC-AC4A-01334006FD4B}"/>
    <cellStyle name="Normal 4 2 2 3 3 3 2 2 3" xfId="19660" xr:uid="{CFAF9355-601D-4DE1-89FD-013215428D57}"/>
    <cellStyle name="Normal 4 2 2 3 3 3 2 3" xfId="12113" xr:uid="{366E67AA-5270-44E8-84F4-C6842E565697}"/>
    <cellStyle name="Normal 4 2 2 3 3 3 2 3 2" xfId="22493" xr:uid="{0500BF19-E3B2-49DE-8FEF-1901F44CB56F}"/>
    <cellStyle name="Normal 4 2 2 3 3 3 2 4" xfId="25754" xr:uid="{6D702D5A-D6DB-4458-8921-97DB530C6936}"/>
    <cellStyle name="Normal 4 2 2 3 3 3 2 5" xfId="16827" xr:uid="{2923CDDE-CA22-4AEA-8B4A-88A1559BE632}"/>
    <cellStyle name="Normal 4 2 2 3 3 3 3" xfId="6349" xr:uid="{8F703B92-FDC1-4FDC-9B8E-05ACB1B45D6E}"/>
    <cellStyle name="Normal 4 2 2 3 3 3 3 2" xfId="25964" xr:uid="{3F45C47A-2625-4291-B192-E78EA09675B3}"/>
    <cellStyle name="Normal 4 2 2 3 3 3 3 3" xfId="15918" xr:uid="{A0BF842F-4A42-4357-9C5B-00165141087F}"/>
    <cellStyle name="Normal 4 2 2 3 3 3 4" xfId="8371" xr:uid="{B0888013-3562-4F65-95A4-9E67D43E46AC}"/>
    <cellStyle name="Normal 4 2 2 3 3 3 4 2" xfId="18751" xr:uid="{21D2A06D-0C57-4B89-8E20-DDF5DE4C50D7}"/>
    <cellStyle name="Normal 4 2 2 3 3 3 5" xfId="11204" xr:uid="{263D0205-7975-4EC4-A778-7A0F41CF251E}"/>
    <cellStyle name="Normal 4 2 2 3 3 3 5 2" xfId="21584" xr:uid="{C7BEB32D-BD0A-49D8-90C0-5C0856A866F3}"/>
    <cellStyle name="Normal 4 2 2 3 3 3 6" xfId="24964" xr:uid="{6E8C3C21-6818-4122-918C-BC5DFBBDDB90}"/>
    <cellStyle name="Normal 4 2 2 3 3 3 7" xfId="13842" xr:uid="{910A00BA-AC07-4195-839B-F5610560FFD8}"/>
    <cellStyle name="Normal 4 2 2 3 3 4" xfId="3289" xr:uid="{00000000-0005-0000-0000-00007A050000}"/>
    <cellStyle name="Normal 4 2 2 3 3 4 2" xfId="6347" xr:uid="{9D7252F3-DDE2-4834-AB9B-3929F2551B73}"/>
    <cellStyle name="Normal 4 2 2 3 3 4 2 2" xfId="28217" xr:uid="{F6B88384-9DF5-4FA3-A23A-94A0036F0EF3}"/>
    <cellStyle name="Normal 4 2 2 3 3 4 2 3" xfId="15916" xr:uid="{D2CFF331-E80F-464C-8BD8-60BF12FB9868}"/>
    <cellStyle name="Normal 4 2 2 3 3 4 3" xfId="8369" xr:uid="{AB962451-27B1-4F41-907F-B83B4F094BB9}"/>
    <cellStyle name="Normal 4 2 2 3 3 4 3 2" xfId="18749" xr:uid="{4E5B0C8C-151E-4AE7-979F-2824FF775781}"/>
    <cellStyle name="Normal 4 2 2 3 3 4 4" xfId="11202" xr:uid="{CCFEC741-96B6-4F2B-861C-63947B09A4A2}"/>
    <cellStyle name="Normal 4 2 2 3 3 4 4 2" xfId="21582" xr:uid="{8075C9AE-18BC-4386-A1D9-B2B11FD4B470}"/>
    <cellStyle name="Normal 4 2 2 3 3 4 5" xfId="23624" xr:uid="{820FAFF3-85BA-46F3-AAD0-40AD2B2749BE}"/>
    <cellStyle name="Normal 4 2 2 3 3 4 6" xfId="13840" xr:uid="{4DCF245E-C65B-4C56-9A5E-0585997F88EA}"/>
    <cellStyle name="Normal 4 2 2 3 3 5" xfId="2636" xr:uid="{00000000-0005-0000-0000-00007B050000}"/>
    <cellStyle name="Normal 4 2 2 3 3 5 2" xfId="5898" xr:uid="{17B37AA6-44D7-4370-98C4-D7ADFAD06DBC}"/>
    <cellStyle name="Normal 4 2 2 3 3 5 2 2" xfId="27038" xr:uid="{AB735D45-9A65-4A06-8525-2BE8A5B2CA4E}"/>
    <cellStyle name="Normal 4 2 2 3 3 5 2 3" xfId="15308" xr:uid="{03EF8E35-A3A1-40B1-A0AA-3274B08F9661}"/>
    <cellStyle name="Normal 4 2 2 3 3 5 3" xfId="7761" xr:uid="{730417C8-A719-4F27-B372-024378348F48}"/>
    <cellStyle name="Normal 4 2 2 3 3 5 3 2" xfId="18141" xr:uid="{9FF1DF2C-01F2-4D8B-9F5C-4E775CC9B449}"/>
    <cellStyle name="Normal 4 2 2 3 3 5 4" xfId="10594" xr:uid="{294E3DBE-82FE-404A-A616-C1D88ED52E16}"/>
    <cellStyle name="Normal 4 2 2 3 3 5 4 2" xfId="20974" xr:uid="{7A13C033-EFA9-4D00-9684-980FCECCD704}"/>
    <cellStyle name="Normal 4 2 2 3 3 5 5" xfId="23756" xr:uid="{432E6AD6-4EAB-492F-A35F-066FE9DD9890}"/>
    <cellStyle name="Normal 4 2 2 3 3 5 6" xfId="13025" xr:uid="{0E272F77-BD25-4C27-874E-AAC8C858BB75}"/>
    <cellStyle name="Normal 4 2 2 3 3 6" xfId="4180" xr:uid="{68A65460-D581-4268-8738-E9DAC0BA2ACE}"/>
    <cellStyle name="Normal 4 2 2 3 3 6 2" xfId="8952" xr:uid="{72870363-4ED9-436B-8DEE-F3E4DCA9B767}"/>
    <cellStyle name="Normal 4 2 2 3 3 6 2 2" xfId="19332" xr:uid="{F882F131-A388-4A1E-A9EB-7BDB8A9DEB8B}"/>
    <cellStyle name="Normal 4 2 2 3 3 6 3" xfId="11785" xr:uid="{3BE2E3DF-31AB-4D27-8776-8E7A73C85BFD}"/>
    <cellStyle name="Normal 4 2 2 3 3 6 3 2" xfId="22165" xr:uid="{3E8C096E-150E-4CA9-8FF5-55CFDBD96955}"/>
    <cellStyle name="Normal 4 2 2 3 3 6 4" xfId="25528" xr:uid="{6CC007BE-C920-424C-8722-5B87DEBD6519}"/>
    <cellStyle name="Normal 4 2 2 3 3 6 5" xfId="16499" xr:uid="{6B8E4524-C743-4582-8A35-0455456AEA2D}"/>
    <cellStyle name="Normal 4 2 2 3 3 7" xfId="5226" xr:uid="{654DADEF-5BEE-4A70-B479-EA4DF0B5269A}"/>
    <cellStyle name="Normal 4 2 2 3 3 7 2" xfId="14524" xr:uid="{214E56C4-AA70-4B46-8A87-F958FFAF30CE}"/>
    <cellStyle name="Normal 4 2 2 3 3 8" xfId="6977" xr:uid="{390F904A-24B0-4B71-B52A-F039CB888172}"/>
    <cellStyle name="Normal 4 2 2 3 3 8 2" xfId="17357" xr:uid="{FD5706EA-289E-4389-8085-F4B3DF5D361C}"/>
    <cellStyle name="Normal 4 2 2 3 3 9" xfId="9810" xr:uid="{9DAC1ADE-E604-40E8-B25C-8AE52CB94EF7}"/>
    <cellStyle name="Normal 4 2 2 3 3 9 2" xfId="20190" xr:uid="{EE60523C-88E7-4D9D-A06E-BF65E4676508}"/>
    <cellStyle name="Normal 4 2 2 3 4" xfId="923" xr:uid="{00000000-0005-0000-0000-00004D050000}"/>
    <cellStyle name="Normal 4 2 2 3 4 2" xfId="3292" xr:uid="{00000000-0005-0000-0000-00007D050000}"/>
    <cellStyle name="Normal 4 2 2 3 4 2 2" xfId="6350" xr:uid="{903EC303-10FC-411F-B382-8CA196B0FA9E}"/>
    <cellStyle name="Normal 4 2 2 3 4 2 2 2" xfId="26393" xr:uid="{2E55253E-8D44-49E1-A081-9E916C148A99}"/>
    <cellStyle name="Normal 4 2 2 3 4 2 2 3" xfId="15919" xr:uid="{A099347E-D2C8-429B-9BAA-3E2A90202DBF}"/>
    <cellStyle name="Normal 4 2 2 3 4 2 3" xfId="8372" xr:uid="{5D141035-696A-4E11-878E-EBD242DE40E9}"/>
    <cellStyle name="Normal 4 2 2 3 4 2 3 2" xfId="18752" xr:uid="{E53136B3-33EB-4D74-B5D8-661977FAD2C2}"/>
    <cellStyle name="Normal 4 2 2 3 4 2 4" xfId="11205" xr:uid="{60653EEB-44E4-4338-A45A-F98B38267337}"/>
    <cellStyle name="Normal 4 2 2 3 4 2 4 2" xfId="21585" xr:uid="{6E290F7F-7490-44E8-8D1D-849FA539D956}"/>
    <cellStyle name="Normal 4 2 2 3 4 2 5" xfId="25066" xr:uid="{4B20A928-3BF0-4131-9850-99DBE8EFBC68}"/>
    <cellStyle name="Normal 4 2 2 3 4 2 6" xfId="13843" xr:uid="{95F8A9EF-9FB0-41A9-B6CE-9892A4E3E2E1}"/>
    <cellStyle name="Normal 4 2 2 3 4 3" xfId="4324" xr:uid="{CFA2580C-8217-414C-9859-71B9E67B7CAC}"/>
    <cellStyle name="Normal 4 2 2 3 4 3 2" xfId="9096" xr:uid="{CC5DD4F7-4287-46E7-B743-0798B1E276C8}"/>
    <cellStyle name="Normal 4 2 2 3 4 3 2 2" xfId="29139" xr:uid="{A6F36CBA-F00B-4B19-A6C4-D9E5F3632040}"/>
    <cellStyle name="Normal 4 2 2 3 4 3 2 3" xfId="19476" xr:uid="{DA4AA475-C3E8-4EFE-A1B6-E2E5B8F0A4AD}"/>
    <cellStyle name="Normal 4 2 2 3 4 3 3" xfId="11929" xr:uid="{44D23ACD-5634-446E-BD46-8522CCB2B94C}"/>
    <cellStyle name="Normal 4 2 2 3 4 3 3 2" xfId="22309" xr:uid="{495D3382-AF99-4460-A947-CE81718D8307}"/>
    <cellStyle name="Normal 4 2 2 3 4 3 4" xfId="23363" xr:uid="{D1C35386-1376-4B27-B1B7-1514218E98E7}"/>
    <cellStyle name="Normal 4 2 2 3 4 3 5" xfId="16643" xr:uid="{46F62C47-74B7-4BFF-9FB8-0CA1E0F68596}"/>
    <cellStyle name="Normal 4 2 2 3 4 4" xfId="5227" xr:uid="{B06EC196-D623-41BB-9755-7F3CAFA7877F}"/>
    <cellStyle name="Normal 4 2 2 3 4 4 2" xfId="27060" xr:uid="{D2008287-8AB6-4294-98BF-F42428FDFB1F}"/>
    <cellStyle name="Normal 4 2 2 3 4 4 3" xfId="14525" xr:uid="{ED31B2A9-EB38-4D6F-B778-406C4AA72E44}"/>
    <cellStyle name="Normal 4 2 2 3 4 5" xfId="6978" xr:uid="{BCF7E8DF-2D67-4C25-AD26-C7642BF978DD}"/>
    <cellStyle name="Normal 4 2 2 3 4 5 2" xfId="17358" xr:uid="{23DFBA90-FA5C-47BC-8F39-12985AF4A672}"/>
    <cellStyle name="Normal 4 2 2 3 4 6" xfId="9811" xr:uid="{49073248-F7CD-4E09-AC9C-9F9DD844E98F}"/>
    <cellStyle name="Normal 4 2 2 3 4 6 2" xfId="20191" xr:uid="{7EF81C41-C72F-47F2-8707-1A56334CA33A}"/>
    <cellStyle name="Normal 4 2 2 3 4 7" xfId="24453" xr:uid="{DDEAE3DF-9B4E-4BFF-996F-73C4E7C1C643}"/>
    <cellStyle name="Normal 4 2 2 3 4 8" xfId="13214" xr:uid="{38D7521A-ACA3-4633-9CD1-86380A409521}"/>
    <cellStyle name="Normal 4 2 2 3 5" xfId="3293" xr:uid="{00000000-0005-0000-0000-00007E050000}"/>
    <cellStyle name="Normal 4 2 2 3 5 2" xfId="4509" xr:uid="{EDD4B0BD-21AD-4575-B0BB-6E5584BA8968}"/>
    <cellStyle name="Normal 4 2 2 3 5 2 2" xfId="9281" xr:uid="{0C10E1BC-B471-4F26-B951-4FBEE845F0BF}"/>
    <cellStyle name="Normal 4 2 2 3 5 2 2 2" xfId="29262" xr:uid="{6F325DE0-354A-4F89-BB12-BC82C49ED3C2}"/>
    <cellStyle name="Normal 4 2 2 3 5 2 2 3" xfId="19661" xr:uid="{E4450B45-E98A-494F-B564-0E51C692795D}"/>
    <cellStyle name="Normal 4 2 2 3 5 2 3" xfId="12114" xr:uid="{03F9FCD8-517E-4619-B5ED-92190ADB52B7}"/>
    <cellStyle name="Normal 4 2 2 3 5 2 3 2" xfId="22494" xr:uid="{E8762A68-8649-4416-B5BE-17AD1E4B5093}"/>
    <cellStyle name="Normal 4 2 2 3 5 2 4" xfId="23387" xr:uid="{426B393D-1C8B-46A7-948C-4EBB83DAF223}"/>
    <cellStyle name="Normal 4 2 2 3 5 2 5" xfId="16828" xr:uid="{D154F8CF-A302-4A23-9698-C405646370A4}"/>
    <cellStyle name="Normal 4 2 2 3 5 3" xfId="6351" xr:uid="{CA67D7C3-161B-41BD-8E71-FC9DC48DD57B}"/>
    <cellStyle name="Normal 4 2 2 3 5 3 2" xfId="27005" xr:uid="{AC6B385D-7441-4676-BB30-362DA48ABD73}"/>
    <cellStyle name="Normal 4 2 2 3 5 3 3" xfId="15920" xr:uid="{294CEA23-2C85-4770-89C3-EFD50B0A0C71}"/>
    <cellStyle name="Normal 4 2 2 3 5 4" xfId="8373" xr:uid="{429CF405-1390-403A-B8DD-D74AEEEE382B}"/>
    <cellStyle name="Normal 4 2 2 3 5 4 2" xfId="18753" xr:uid="{F0567FDE-6F5E-4EFC-B339-D3D8F41EAC59}"/>
    <cellStyle name="Normal 4 2 2 3 5 5" xfId="11206" xr:uid="{B4123C7D-1D5B-4683-9284-7DF1184A0883}"/>
    <cellStyle name="Normal 4 2 2 3 5 5 2" xfId="21586" xr:uid="{06EA28BA-E65A-4A86-9AA2-F77EB29C3F6B}"/>
    <cellStyle name="Normal 4 2 2 3 5 6" xfId="25321" xr:uid="{727BCEBE-3334-4D89-8771-987FA425547D}"/>
    <cellStyle name="Normal 4 2 2 3 5 7" xfId="13844" xr:uid="{DEFA00F6-18FB-427B-B130-728411644C83}"/>
    <cellStyle name="Normal 4 2 2 3 6" xfId="2926" xr:uid="{00000000-0005-0000-0000-00007F050000}"/>
    <cellStyle name="Normal 4 2 2 3 6 2" xfId="6106" xr:uid="{9F3C0357-5F61-4F3B-8096-0CF0F6AC8D66}"/>
    <cellStyle name="Normal 4 2 2 3 6 2 2" xfId="27469" xr:uid="{2E14018F-0E47-45B2-97A9-91B205A340B5}"/>
    <cellStyle name="Normal 4 2 2 3 6 2 3" xfId="15584" xr:uid="{64C90382-7B55-45A0-BEEB-8B0C1A2287BB}"/>
    <cellStyle name="Normal 4 2 2 3 6 3" xfId="8037" xr:uid="{723D2E27-132C-4556-87F6-C96E666DA9E2}"/>
    <cellStyle name="Normal 4 2 2 3 6 3 2" xfId="18417" xr:uid="{01B60CE9-C58F-40AD-B2ED-E2917838A755}"/>
    <cellStyle name="Normal 4 2 2 3 6 4" xfId="10870" xr:uid="{331A1D25-1E24-4484-BA91-7328824DCA98}"/>
    <cellStyle name="Normal 4 2 2 3 6 4 2" xfId="21250" xr:uid="{88F54577-95BD-42A6-85D4-E866A4006185}"/>
    <cellStyle name="Normal 4 2 2 3 6 5" xfId="25420" xr:uid="{8FF3C58E-8BD4-46B2-8C6F-993942D0C36F}"/>
    <cellStyle name="Normal 4 2 2 3 6 6" xfId="13440" xr:uid="{82146FBA-DF5A-403F-A8F8-AB19096A80A2}"/>
    <cellStyle name="Normal 4 2 2 3 7" xfId="2474" xr:uid="{00000000-0005-0000-0000-000080050000}"/>
    <cellStyle name="Normal 4 2 2 3 7 2" xfId="5762" xr:uid="{EC9D5935-AF72-4A26-A29D-51DAFC622B55}"/>
    <cellStyle name="Normal 4 2 2 3 7 2 2" xfId="27988" xr:uid="{E237374A-B761-4C1C-982F-F03C3356940D}"/>
    <cellStyle name="Normal 4 2 2 3 7 2 3" xfId="15146" xr:uid="{846F4005-524B-4E01-9B61-46CAB7B98D9C}"/>
    <cellStyle name="Normal 4 2 2 3 7 3" xfId="7599" xr:uid="{2DB1E442-9720-4757-BAC5-E023FA285D05}"/>
    <cellStyle name="Normal 4 2 2 3 7 3 2" xfId="17979" xr:uid="{F54C884B-2F83-4B33-B9F3-5FCE05C53621}"/>
    <cellStyle name="Normal 4 2 2 3 7 4" xfId="10432" xr:uid="{FEFE2369-68AF-434E-BCD2-AD61EC64D19A}"/>
    <cellStyle name="Normal 4 2 2 3 7 4 2" xfId="20812" xr:uid="{9C38CEA3-60C5-4E85-A799-A8CCAF3CBCF0}"/>
    <cellStyle name="Normal 4 2 2 3 7 5" xfId="23478" xr:uid="{667CD572-A39D-4242-BDBE-6BD6CBDADC26}"/>
    <cellStyle name="Normal 4 2 2 3 7 6" xfId="12862" xr:uid="{B3F4EDBB-7567-4018-802F-FF91A3DACCD9}"/>
    <cellStyle name="Normal 4 2 2 3 8" xfId="2228" xr:uid="{00000000-0005-0000-0000-00006F050000}"/>
    <cellStyle name="Normal 4 2 2 3 8 2" xfId="7355" xr:uid="{251AE1BE-6A83-459C-AEFA-B7D341745D18}"/>
    <cellStyle name="Normal 4 2 2 3 8 2 2" xfId="17735" xr:uid="{725D5F2A-A59D-4980-976E-3DAD4C780A9A}"/>
    <cellStyle name="Normal 4 2 2 3 8 3" xfId="10188" xr:uid="{CEA25CFD-DE8E-42A7-A923-AE34B8E6132F}"/>
    <cellStyle name="Normal 4 2 2 3 8 3 2" xfId="20568" xr:uid="{3701C557-99FE-4970-9E68-4ADB8F989C0B}"/>
    <cellStyle name="Normal 4 2 2 3 8 4" xfId="22663" xr:uid="{9BF09DFD-D193-4044-B1FF-E169C922CF43}"/>
    <cellStyle name="Normal 4 2 2 3 8 5" xfId="14902" xr:uid="{6ACCD0C8-4CE4-4F2E-8108-56149E92E85E}"/>
    <cellStyle name="Normal 4 2 2 3 9" xfId="3971" xr:uid="{0782F743-45C0-44C0-AEAC-8FCADDB238D7}"/>
    <cellStyle name="Normal 4 2 2 3 9 2" xfId="8795" xr:uid="{4AA8DE3C-01B3-4E95-9784-D962C9D85806}"/>
    <cellStyle name="Normal 4 2 2 3 9 2 2" xfId="19175" xr:uid="{F6E00A14-FBCC-4F12-9770-F7BEB8332FD4}"/>
    <cellStyle name="Normal 4 2 2 3 9 3" xfId="11628" xr:uid="{39C37010-AD2B-4D73-A546-B0C121666EB7}"/>
    <cellStyle name="Normal 4 2 2 3 9 3 2" xfId="22008" xr:uid="{59BB1F7F-F732-4642-B32D-D5C9FB5DAD06}"/>
    <cellStyle name="Normal 4 2 2 3 9 4" xfId="16342" xr:uid="{4EFDA8A4-00E8-4C1A-9A8D-8A09CE090A7D}"/>
    <cellStyle name="Normal 4 2 2 4" xfId="924" xr:uid="{00000000-0005-0000-0000-00004E050000}"/>
    <cellStyle name="Normal 4 2 2 4 10" xfId="6979" xr:uid="{43E72B32-F5E5-4D7A-8456-82088F87763A}"/>
    <cellStyle name="Normal 4 2 2 4 10 2" xfId="17359" xr:uid="{04BDADEE-CE3C-48F0-9BF5-EEC502683A20}"/>
    <cellStyle name="Normal 4 2 2 4 11" xfId="9812" xr:uid="{096BC897-755D-4269-9E65-AD651079D9D0}"/>
    <cellStyle name="Normal 4 2 2 4 11 2" xfId="20192" xr:uid="{A6A89815-2657-4104-BB75-987E6C39D265}"/>
    <cellStyle name="Normal 4 2 2 4 12" xfId="23877" xr:uid="{DB376193-8776-4576-A119-EDD2E75704CF}"/>
    <cellStyle name="Normal 4 2 2 4 13" xfId="12440" xr:uid="{73433729-7ABE-457A-8D58-3712B623EA70}"/>
    <cellStyle name="Normal 4 2 2 4 2" xfId="925" xr:uid="{00000000-0005-0000-0000-00004F050000}"/>
    <cellStyle name="Normal 4 2 2 4 2 10" xfId="9813" xr:uid="{74B6838E-3A0E-4581-8315-134652AC2605}"/>
    <cellStyle name="Normal 4 2 2 4 2 10 2" xfId="20193" xr:uid="{FA79C592-F3E4-45B7-8425-361543C0209D}"/>
    <cellStyle name="Normal 4 2 2 4 2 11" xfId="25134" xr:uid="{FE895F79-E79E-42EB-9468-F7EA69AAFCBD}"/>
    <cellStyle name="Normal 4 2 2 4 2 12" xfId="12585" xr:uid="{65891DFD-AC75-4EF2-BE1B-E12741DF5688}"/>
    <cellStyle name="Normal 4 2 2 4 2 2" xfId="926" xr:uid="{00000000-0005-0000-0000-000050050000}"/>
    <cellStyle name="Normal 4 2 2 4 2 2 2" xfId="3295" xr:uid="{00000000-0005-0000-0000-000084050000}"/>
    <cellStyle name="Normal 4 2 2 4 2 2 2 2" xfId="6353" xr:uid="{57213AAF-F5C4-44D0-A2B0-97F183471ECE}"/>
    <cellStyle name="Normal 4 2 2 4 2 2 2 2 2" xfId="27079" xr:uid="{FA7FA6CA-809C-434A-98F6-EFA80E8E9178}"/>
    <cellStyle name="Normal 4 2 2 4 2 2 2 2 3" xfId="27739" xr:uid="{F68157DE-0A3F-47CF-9F36-F86C136DC849}"/>
    <cellStyle name="Normal 4 2 2 4 2 2 2 2 4" xfId="15922" xr:uid="{B20FDE2B-52F5-42DE-AA97-018AFF58F137}"/>
    <cellStyle name="Normal 4 2 2 4 2 2 2 3" xfId="8375" xr:uid="{94A78240-CA92-4263-8B92-90DC69479D83}"/>
    <cellStyle name="Normal 4 2 2 4 2 2 2 3 2" xfId="28898" xr:uid="{1E60605B-AFC0-40FC-BDC4-0FBEA0E3394C}"/>
    <cellStyle name="Normal 4 2 2 4 2 2 2 3 3" xfId="18755" xr:uid="{07EB8F78-4D54-41C2-9ADD-00AC7DE8CF58}"/>
    <cellStyle name="Normal 4 2 2 4 2 2 2 4" xfId="11208" xr:uid="{7D57D94D-2B60-458D-BA6C-47C53AE0F291}"/>
    <cellStyle name="Normal 4 2 2 4 2 2 2 4 2" xfId="21588" xr:uid="{7271D98C-9040-49C3-9D7A-7C7D325CC6FB}"/>
    <cellStyle name="Normal 4 2 2 4 2 2 2 5" xfId="23383" xr:uid="{AA79B49B-DA04-48DE-850B-55B9AFF31B3F}"/>
    <cellStyle name="Normal 4 2 2 4 2 2 2 6" xfId="13846" xr:uid="{A33995DC-CE48-435F-9431-9C4EE806C447}"/>
    <cellStyle name="Normal 4 2 2 4 2 2 3" xfId="4327" xr:uid="{88AADD46-078C-4A1A-86CD-8C746649C1D3}"/>
    <cellStyle name="Normal 4 2 2 4 2 2 3 2" xfId="9099" xr:uid="{5AAA42F9-F8DA-4B91-9EB6-E9FE37649223}"/>
    <cellStyle name="Normal 4 2 2 4 2 2 3 2 2" xfId="29142" xr:uid="{B9E1C12C-87CA-4909-B0CC-617106AB27B7}"/>
    <cellStyle name="Normal 4 2 2 4 2 2 3 2 3" xfId="19479" xr:uid="{9F7414B7-8F52-4B89-BCA5-DE0EAD9F4546}"/>
    <cellStyle name="Normal 4 2 2 4 2 2 3 3" xfId="11932" xr:uid="{4502D610-E4EF-4C5E-9328-75FA8F718928}"/>
    <cellStyle name="Normal 4 2 2 4 2 2 3 3 2" xfId="22312" xr:uid="{11411F55-E273-4FE0-A186-04C1753E8C00}"/>
    <cellStyle name="Normal 4 2 2 4 2 2 3 4" xfId="25540" xr:uid="{954FFE69-45B1-4E9A-BDCD-E82D809935BA}"/>
    <cellStyle name="Normal 4 2 2 4 2 2 3 5" xfId="16646" xr:uid="{5B7A3110-2BE7-496F-AC9D-2E711862E030}"/>
    <cellStyle name="Normal 4 2 2 4 2 2 4" xfId="5230" xr:uid="{71A08C51-E181-4520-A87B-EB59AC28F586}"/>
    <cellStyle name="Normal 4 2 2 4 2 2 4 2" xfId="27674" xr:uid="{45FB5C57-856C-454C-9E6A-DB8981F59C9F}"/>
    <cellStyle name="Normal 4 2 2 4 2 2 4 3" xfId="14528" xr:uid="{9693F6C0-C7B6-4EB2-AC80-24099C13C0B3}"/>
    <cellStyle name="Normal 4 2 2 4 2 2 5" xfId="6981" xr:uid="{C34822D5-4980-4FB2-A8AB-9A66281BCD4A}"/>
    <cellStyle name="Normal 4 2 2 4 2 2 5 2" xfId="17361" xr:uid="{5B29B84B-2882-495A-A6A1-674BEE0C4A87}"/>
    <cellStyle name="Normal 4 2 2 4 2 2 6" xfId="9814" xr:uid="{B3D2A0E6-EF4F-442A-A3F6-CF3EBD577BB0}"/>
    <cellStyle name="Normal 4 2 2 4 2 2 6 2" xfId="20194" xr:uid="{8A7864B9-710E-45C3-B548-9810DBD6652D}"/>
    <cellStyle name="Normal 4 2 2 4 2 2 7" xfId="24868" xr:uid="{A3223941-99C9-4708-A4D9-962243FD31A6}"/>
    <cellStyle name="Normal 4 2 2 4 2 2 8" xfId="13218" xr:uid="{C4FAC374-CD0C-427D-9D1F-54A139A334CB}"/>
    <cellStyle name="Normal 4 2 2 4 2 3" xfId="3296" xr:uid="{00000000-0005-0000-0000-000085050000}"/>
    <cellStyle name="Normal 4 2 2 4 2 3 2" xfId="4510" xr:uid="{0818EA2E-927A-481A-859A-BCB273EFD974}"/>
    <cellStyle name="Normal 4 2 2 4 2 3 2 2" xfId="9282" xr:uid="{CCB918E8-A93E-4B16-84D4-AC3489B98F89}"/>
    <cellStyle name="Normal 4 2 2 4 2 3 2 2 2" xfId="29263" xr:uid="{EEDF7A42-8E48-4406-B6EE-1FF2A7C945F6}"/>
    <cellStyle name="Normal 4 2 2 4 2 3 2 2 3" xfId="19662" xr:uid="{AFB95E2C-728A-4693-BDBD-8364CF8A08B1}"/>
    <cellStyle name="Normal 4 2 2 4 2 3 2 3" xfId="12115" xr:uid="{93B9522D-5B6A-40E6-84CC-70C7765501C8}"/>
    <cellStyle name="Normal 4 2 2 4 2 3 2 3 2" xfId="22495" xr:uid="{67AD3FC9-E43D-458A-A5E2-6BC6C9BE5C24}"/>
    <cellStyle name="Normal 4 2 2 4 2 3 2 4" xfId="25271" xr:uid="{2DC845AD-6C37-486A-A7B8-01497128D10F}"/>
    <cellStyle name="Normal 4 2 2 4 2 3 2 5" xfId="16829" xr:uid="{0633965A-7B30-4EC2-8C0E-2C8A62B26074}"/>
    <cellStyle name="Normal 4 2 2 4 2 3 3" xfId="6354" xr:uid="{FDDB43A5-ABEA-49F9-8B54-B851083D45D7}"/>
    <cellStyle name="Normal 4 2 2 4 2 3 3 2" xfId="28218" xr:uid="{86F5E978-9FED-4FBE-BC62-5099C0089DEE}"/>
    <cellStyle name="Normal 4 2 2 4 2 3 3 3" xfId="15923" xr:uid="{55403D2F-1CF3-4059-A788-591AE8339692}"/>
    <cellStyle name="Normal 4 2 2 4 2 3 4" xfId="8376" xr:uid="{543F9E0E-EB2C-4DB4-8FC4-7742DCCA1393}"/>
    <cellStyle name="Normal 4 2 2 4 2 3 4 2" xfId="18756" xr:uid="{083473DA-79F7-4E5D-9210-F776595C2A0E}"/>
    <cellStyle name="Normal 4 2 2 4 2 3 5" xfId="11209" xr:uid="{A96EA365-06FB-400A-A0A0-F3301435CF8D}"/>
    <cellStyle name="Normal 4 2 2 4 2 3 5 2" xfId="21589" xr:uid="{2702454B-AC90-417A-B4E6-1021B0A56BC9}"/>
    <cellStyle name="Normal 4 2 2 4 2 3 6" xfId="23088" xr:uid="{DE759B16-35D1-44DC-BFF4-D8C2C2A31E68}"/>
    <cellStyle name="Normal 4 2 2 4 2 3 7" xfId="13847" xr:uid="{0ADE618F-B6AE-4C45-95BD-9B1583E34E61}"/>
    <cellStyle name="Normal 4 2 2 4 2 4" xfId="3294" xr:uid="{00000000-0005-0000-0000-000086050000}"/>
    <cellStyle name="Normal 4 2 2 4 2 4 2" xfId="6352" xr:uid="{AAF72A24-F1C6-480B-98DC-4A89960A15A5}"/>
    <cellStyle name="Normal 4 2 2 4 2 4 2 2" xfId="26248" xr:uid="{7442A6A0-3EDD-4480-B062-C50A51984114}"/>
    <cellStyle name="Normal 4 2 2 4 2 4 2 3" xfId="15921" xr:uid="{DA566C5C-2C16-4232-AE10-7BEF4D950917}"/>
    <cellStyle name="Normal 4 2 2 4 2 4 3" xfId="8374" xr:uid="{20768569-174D-40A4-9A7F-25676938BB96}"/>
    <cellStyle name="Normal 4 2 2 4 2 4 3 2" xfId="18754" xr:uid="{20CE6C7A-761A-46D0-96C2-AD0FF85A7D94}"/>
    <cellStyle name="Normal 4 2 2 4 2 4 4" xfId="11207" xr:uid="{DA374353-C8F8-4AE2-8C96-8538D52C51F7}"/>
    <cellStyle name="Normal 4 2 2 4 2 4 4 2" xfId="21587" xr:uid="{CFF0B452-282C-4DD8-9127-B61CE55EEAA7}"/>
    <cellStyle name="Normal 4 2 2 4 2 4 5" xfId="25394" xr:uid="{E892D505-0A99-41BD-8E5A-1F3F82763A3C}"/>
    <cellStyle name="Normal 4 2 2 4 2 4 6" xfId="13845" xr:uid="{06B5F8F0-3CB7-4B3F-9C0A-9D8FF13D20B1}"/>
    <cellStyle name="Normal 4 2 2 4 2 5" xfId="2617" xr:uid="{00000000-0005-0000-0000-000087050000}"/>
    <cellStyle name="Normal 4 2 2 4 2 5 2" xfId="5879" xr:uid="{171A5BF7-BC41-4681-85A6-995E693AE31B}"/>
    <cellStyle name="Normal 4 2 2 4 2 5 2 2" xfId="25851" xr:uid="{BE7B5EEC-EA53-42AF-B95F-D971A9CF9890}"/>
    <cellStyle name="Normal 4 2 2 4 2 5 2 3" xfId="15289" xr:uid="{85F14D3C-8ABE-4C7B-8EB9-96863347B539}"/>
    <cellStyle name="Normal 4 2 2 4 2 5 3" xfId="7742" xr:uid="{26A12828-DFE0-4715-9316-629A4B9DBE36}"/>
    <cellStyle name="Normal 4 2 2 4 2 5 3 2" xfId="18122" xr:uid="{AE099D59-17E4-4E4F-AA29-D90E573E0551}"/>
    <cellStyle name="Normal 4 2 2 4 2 5 4" xfId="10575" xr:uid="{3D7714DE-F127-4500-8005-EFFB419DAD0C}"/>
    <cellStyle name="Normal 4 2 2 4 2 5 4 2" xfId="20955" xr:uid="{38B96024-71F1-4D35-B8AD-4060713747C2}"/>
    <cellStyle name="Normal 4 2 2 4 2 5 5" xfId="25467" xr:uid="{39726886-B996-427D-9878-F32605EC1946}"/>
    <cellStyle name="Normal 4 2 2 4 2 5 6" xfId="13005" xr:uid="{F1E4B336-E499-4981-8108-CA3BBF41F09A}"/>
    <cellStyle name="Normal 4 2 2 4 2 6" xfId="2351" xr:uid="{00000000-0005-0000-0000-000082050000}"/>
    <cellStyle name="Normal 4 2 2 4 2 6 2" xfId="7478" xr:uid="{B1557CEC-49F6-4432-A9B6-3FA38E9ECDD5}"/>
    <cellStyle name="Normal 4 2 2 4 2 6 2 2" xfId="17858" xr:uid="{0E89E44A-523E-472B-943B-FA6A00816B8D}"/>
    <cellStyle name="Normal 4 2 2 4 2 6 3" xfId="10311" xr:uid="{8C71FD11-9122-4445-B3C1-70AB7805FDB4}"/>
    <cellStyle name="Normal 4 2 2 4 2 6 3 2" xfId="20691" xr:uid="{80D63F16-10E5-4DA3-A974-0043DAC15398}"/>
    <cellStyle name="Normal 4 2 2 4 2 6 4" xfId="24882" xr:uid="{3D4B304D-F455-457D-A90B-E2E5A08C7EA4}"/>
    <cellStyle name="Normal 4 2 2 4 2 6 5" xfId="15025" xr:uid="{B669BB6C-6997-4AD8-8732-EA1A33D9B286}"/>
    <cellStyle name="Normal 4 2 2 4 2 7" xfId="3892" xr:uid="{B1EFC525-476C-434F-9E37-E08229CCCE26}"/>
    <cellStyle name="Normal 4 2 2 4 2 7 2" xfId="8724" xr:uid="{FCE14AAF-D21D-4506-9395-355BAD6D8146}"/>
    <cellStyle name="Normal 4 2 2 4 2 7 2 2" xfId="19104" xr:uid="{F27D2E40-C611-4140-9B54-38E2E2EE971B}"/>
    <cellStyle name="Normal 4 2 2 4 2 7 3" xfId="11557" xr:uid="{AA35E4C3-6C6B-47D8-B322-4B463ED45D22}"/>
    <cellStyle name="Normal 4 2 2 4 2 7 3 2" xfId="21937" xr:uid="{23C4568E-9550-4B68-846A-7D11E933FE72}"/>
    <cellStyle name="Normal 4 2 2 4 2 7 4" xfId="16271" xr:uid="{6E29289B-C7EC-4ECC-B39D-909A5086C9CB}"/>
    <cellStyle name="Normal 4 2 2 4 2 8" xfId="5229" xr:uid="{50D16BA2-8008-491C-BC3B-413F344C97FB}"/>
    <cellStyle name="Normal 4 2 2 4 2 8 2" xfId="14527" xr:uid="{4C3EE0CF-CA2D-48BF-95C6-4BF5421807AC}"/>
    <cellStyle name="Normal 4 2 2 4 2 9" xfId="6980" xr:uid="{875A6027-B59C-4A05-9E65-B3598367CBD9}"/>
    <cellStyle name="Normal 4 2 2 4 2 9 2" xfId="17360" xr:uid="{31A635BB-04AE-4C97-823E-027693102A10}"/>
    <cellStyle name="Normal 4 2 2 4 3" xfId="927" xr:uid="{00000000-0005-0000-0000-000051050000}"/>
    <cellStyle name="Normal 4 2 2 4 3 2" xfId="3297" xr:uid="{00000000-0005-0000-0000-000089050000}"/>
    <cellStyle name="Normal 4 2 2 4 3 2 2" xfId="6355" xr:uid="{DB7ED969-706E-4EF0-8AEF-B44F27724A10}"/>
    <cellStyle name="Normal 4 2 2 4 3 2 2 2" xfId="23126" xr:uid="{9FE4B55D-C27F-4451-A7C1-C9A4141F9F8A}"/>
    <cellStyle name="Normal 4 2 2 4 3 2 2 3" xfId="27251" xr:uid="{CA430E71-5522-4843-98CF-6155ACFE8AD5}"/>
    <cellStyle name="Normal 4 2 2 4 3 2 2 4" xfId="15924" xr:uid="{C8B4B23E-964D-45F0-BD2E-16FB4962FA6A}"/>
    <cellStyle name="Normal 4 2 2 4 3 2 3" xfId="8377" xr:uid="{E71EE9B8-8A89-4351-94DC-B421A5A739E6}"/>
    <cellStyle name="Normal 4 2 2 4 3 2 3 2" xfId="28899" xr:uid="{8A9BB08A-E1CA-405D-AAF2-CCC73066E3DE}"/>
    <cellStyle name="Normal 4 2 2 4 3 2 3 3" xfId="18757" xr:uid="{39935B28-D386-4C98-8C09-EB303EB0DF92}"/>
    <cellStyle name="Normal 4 2 2 4 3 2 4" xfId="11210" xr:uid="{2C0893F6-16AC-4C83-9939-1FC44AAE1A9C}"/>
    <cellStyle name="Normal 4 2 2 4 3 2 4 2" xfId="21590" xr:uid="{A416532E-34D5-4011-986D-89B29049DD01}"/>
    <cellStyle name="Normal 4 2 2 4 3 2 5" xfId="23638" xr:uid="{ADB69F83-0DC2-4AB2-A25E-152CDECDF452}"/>
    <cellStyle name="Normal 4 2 2 4 3 2 6" xfId="13848" xr:uid="{A4050B32-F993-42F5-8D2A-3EA26B22D6A8}"/>
    <cellStyle name="Normal 4 2 2 4 3 3" xfId="2767" xr:uid="{00000000-0005-0000-0000-00008A050000}"/>
    <cellStyle name="Normal 4 2 2 4 3 3 2" xfId="5985" xr:uid="{D714554F-13C7-4848-82DA-F99578ED663A}"/>
    <cellStyle name="Normal 4 2 2 4 3 3 2 2" xfId="26167" xr:uid="{4A8A2886-3655-4331-8314-C7D89A290E72}"/>
    <cellStyle name="Normal 4 2 2 4 3 3 2 3" xfId="15438" xr:uid="{BC108CB3-8816-4F88-B024-2E3BE8906A44}"/>
    <cellStyle name="Normal 4 2 2 4 3 3 3" xfId="7891" xr:uid="{F9E1BE4C-D1B0-4252-8D15-CA52ECD0B49B}"/>
    <cellStyle name="Normal 4 2 2 4 3 3 3 2" xfId="18271" xr:uid="{9D3BCCF4-1B4A-4E65-BE42-0D0D7784F0B5}"/>
    <cellStyle name="Normal 4 2 2 4 3 3 4" xfId="10724" xr:uid="{F08D7AC6-7D0D-40B5-9DBE-C91C9CF97BB7}"/>
    <cellStyle name="Normal 4 2 2 4 3 3 4 2" xfId="21104" xr:uid="{8FB6AC6A-4B64-430D-A14E-25FF3B69A30F}"/>
    <cellStyle name="Normal 4 2 2 4 3 3 5" xfId="23729" xr:uid="{CF92C751-6CFD-4CA8-A398-128DAAC974AF}"/>
    <cellStyle name="Normal 4 2 2 4 3 3 6" xfId="13217" xr:uid="{E7F360B1-F7E5-46C2-A001-A68EAD7EDD58}"/>
    <cellStyle name="Normal 4 2 2 4 3 4" xfId="4181" xr:uid="{C41374AA-398E-49B6-93FD-E1A9331CDFBC}"/>
    <cellStyle name="Normal 4 2 2 4 3 4 2" xfId="8953" xr:uid="{2AE103A5-42BD-4788-B14D-BCB8209021C1}"/>
    <cellStyle name="Normal 4 2 2 4 3 4 2 2" xfId="29041" xr:uid="{1A00E0E5-F5CE-451B-9F9A-DA9C7B5273AD}"/>
    <cellStyle name="Normal 4 2 2 4 3 4 2 3" xfId="19333" xr:uid="{110560D6-4830-4636-B47C-84D0AA400F01}"/>
    <cellStyle name="Normal 4 2 2 4 3 4 3" xfId="11786" xr:uid="{4AB957CD-0568-492F-99FA-8AA901196C47}"/>
    <cellStyle name="Normal 4 2 2 4 3 4 3 2" xfId="22166" xr:uid="{959B2846-8940-444B-9242-3D2D882B8289}"/>
    <cellStyle name="Normal 4 2 2 4 3 4 4" xfId="23593" xr:uid="{85AB795E-D515-4FF1-B160-6B8D05B87815}"/>
    <cellStyle name="Normal 4 2 2 4 3 4 5" xfId="16500" xr:uid="{041B70B4-5B7D-41AE-8F55-49F80D50D331}"/>
    <cellStyle name="Normal 4 2 2 4 3 5" xfId="5231" xr:uid="{C79EFE5B-41C6-462D-B4AC-220D9794CBC6}"/>
    <cellStyle name="Normal 4 2 2 4 3 5 2" xfId="28284" xr:uid="{A131D15C-124D-4DEB-BDDF-DD0D370252B0}"/>
    <cellStyle name="Normal 4 2 2 4 3 5 3" xfId="14529" xr:uid="{239FF3B8-81F4-4B1E-8621-980706B91857}"/>
    <cellStyle name="Normal 4 2 2 4 3 6" xfId="6982" xr:uid="{13FAE052-AAAF-4089-9B8C-AC0A9A30A793}"/>
    <cellStyle name="Normal 4 2 2 4 3 6 2" xfId="17362" xr:uid="{798452EE-FFD2-46AE-A248-D50DB1B3F953}"/>
    <cellStyle name="Normal 4 2 2 4 3 7" xfId="9815" xr:uid="{F6094285-A40A-4F54-8464-644AB105B121}"/>
    <cellStyle name="Normal 4 2 2 4 3 7 2" xfId="20195" xr:uid="{E0FCD560-82AA-48F0-8626-A9CDB155C7F6}"/>
    <cellStyle name="Normal 4 2 2 4 3 8" xfId="23927" xr:uid="{B8BD615D-BCC6-44CB-97AB-FCFF8CC4069D}"/>
    <cellStyle name="Normal 4 2 2 4 3 9" xfId="12743" xr:uid="{EF6AB516-E6BA-436B-8008-52FF10DC7C72}"/>
    <cellStyle name="Normal 4 2 2 4 4" xfId="928" xr:uid="{00000000-0005-0000-0000-000052050000}"/>
    <cellStyle name="Normal 4 2 2 4 4 2" xfId="4511" xr:uid="{7F0BAE6F-8248-4C02-BF04-CC0E1E710B11}"/>
    <cellStyle name="Normal 4 2 2 4 4 2 2" xfId="9283" xr:uid="{C5A7C9DC-C510-4E40-89A9-1A786C2F8733}"/>
    <cellStyle name="Normal 4 2 2 4 4 2 2 2" xfId="29264" xr:uid="{9B6D7F25-F703-4899-B377-A6929FFA8706}"/>
    <cellStyle name="Normal 4 2 2 4 4 2 2 3" xfId="19663" xr:uid="{75DA1B32-F879-4F31-9D4A-AE0B31D392BA}"/>
    <cellStyle name="Normal 4 2 2 4 4 2 3" xfId="12116" xr:uid="{90B7D2CC-CB4E-4D61-8F2C-37CD29D6B66B}"/>
    <cellStyle name="Normal 4 2 2 4 4 2 3 2" xfId="22496" xr:uid="{12E16E5C-8897-4BE6-B2B0-329C403E707D}"/>
    <cellStyle name="Normal 4 2 2 4 4 2 4" xfId="25604" xr:uid="{95370623-BF1A-416E-987A-4E99F4F097B5}"/>
    <cellStyle name="Normal 4 2 2 4 4 2 5" xfId="16830" xr:uid="{5AF74597-6190-4DBE-B557-1DC9EE8ABB2C}"/>
    <cellStyle name="Normal 4 2 2 4 4 3" xfId="5232" xr:uid="{DC98DC4E-5DC0-4CF2-B1E2-0640CA7891F1}"/>
    <cellStyle name="Normal 4 2 2 4 4 3 2" xfId="25858" xr:uid="{39A713B4-432B-4920-8061-C58CD61DE077}"/>
    <cellStyle name="Normal 4 2 2 4 4 3 3" xfId="14530" xr:uid="{E125828D-806B-441F-8960-87D5B184F968}"/>
    <cellStyle name="Normal 4 2 2 4 4 4" xfId="6983" xr:uid="{B589063A-5A25-4BE9-873F-199C25D2C403}"/>
    <cellStyle name="Normal 4 2 2 4 4 4 2" xfId="17363" xr:uid="{5DA7FAB8-26C6-4D3C-AD00-27D33ACB7DE0}"/>
    <cellStyle name="Normal 4 2 2 4 4 5" xfId="9816" xr:uid="{5FDF8056-D649-42E6-86D3-515DFA2885AE}"/>
    <cellStyle name="Normal 4 2 2 4 4 5 2" xfId="20196" xr:uid="{9694BB31-BBB1-4DE5-AE33-972C3DB25A66}"/>
    <cellStyle name="Normal 4 2 2 4 4 6" xfId="22922" xr:uid="{38504A9F-730E-4AFE-84EC-6873EF8F377A}"/>
    <cellStyle name="Normal 4 2 2 4 4 7" xfId="13849" xr:uid="{48C4D6CF-5E56-4CE8-BED3-BA3B24319385}"/>
    <cellStyle name="Normal 4 2 2 4 5" xfId="2927" xr:uid="{00000000-0005-0000-0000-00008C050000}"/>
    <cellStyle name="Normal 4 2 2 4 5 2" xfId="6107" xr:uid="{94E986A0-9D03-4141-BAA9-6B86CD95BC63}"/>
    <cellStyle name="Normal 4 2 2 4 5 2 2" xfId="25712" xr:uid="{E5329199-FF78-4B4A-8B5D-D953DEA46CC1}"/>
    <cellStyle name="Normal 4 2 2 4 5 2 3" xfId="27965" xr:uid="{2BA4E496-5583-47CD-A334-E7ADA2E23914}"/>
    <cellStyle name="Normal 4 2 2 4 5 2 4" xfId="15585" xr:uid="{C60D9B1A-07BB-4E09-9939-2FD56421173C}"/>
    <cellStyle name="Normal 4 2 2 4 5 3" xfId="8038" xr:uid="{7DA0102F-5996-450F-A2F8-FD7CA9B9A43A}"/>
    <cellStyle name="Normal 4 2 2 4 5 3 2" xfId="28241" xr:uid="{4B0F276F-F12C-461C-96E8-541A24B9A97B}"/>
    <cellStyle name="Normal 4 2 2 4 5 3 3" xfId="18418" xr:uid="{66C3041F-BB06-46A9-8916-6826EF97BC08}"/>
    <cellStyle name="Normal 4 2 2 4 5 4" xfId="10871" xr:uid="{D17C5C4B-F940-4D53-86D1-51EE1CD3A322}"/>
    <cellStyle name="Normal 4 2 2 4 5 4 2" xfId="21251" xr:uid="{529D701B-8938-44F3-9B41-8B7D3475A218}"/>
    <cellStyle name="Normal 4 2 2 4 5 5" xfId="25270" xr:uid="{89D46EA6-8B48-4DE6-96C0-708E1778CD65}"/>
    <cellStyle name="Normal 4 2 2 4 5 6" xfId="13441" xr:uid="{0433115D-CD86-4F97-9A69-0CD7588BD6CA}"/>
    <cellStyle name="Normal 4 2 2 4 6" xfId="2454" xr:uid="{00000000-0005-0000-0000-00008D050000}"/>
    <cellStyle name="Normal 4 2 2 4 6 2" xfId="5746" xr:uid="{6B248BF3-FE3E-4975-ACF5-E79D0C31AE6B}"/>
    <cellStyle name="Normal 4 2 2 4 6 2 2" xfId="27108" xr:uid="{6D5AABAF-7EA6-482E-A3D3-B00D19E543D5}"/>
    <cellStyle name="Normal 4 2 2 4 6 2 3" xfId="15126" xr:uid="{472856FF-6085-4563-98BB-CE62A8294F52}"/>
    <cellStyle name="Normal 4 2 2 4 6 3" xfId="7579" xr:uid="{F76A5DB4-AE73-4355-9086-9B46F7852BB8}"/>
    <cellStyle name="Normal 4 2 2 4 6 3 2" xfId="17959" xr:uid="{735D299E-C6F1-4BB1-8DDD-5D65C0A2C320}"/>
    <cellStyle name="Normal 4 2 2 4 6 4" xfId="10412" xr:uid="{9021F540-409A-4C40-A5B4-87DF8A106FF3}"/>
    <cellStyle name="Normal 4 2 2 4 6 4 2" xfId="20792" xr:uid="{7220C185-106B-4FC8-9093-434972A947E8}"/>
    <cellStyle name="Normal 4 2 2 4 6 5" xfId="22676" xr:uid="{A71608BB-3685-495F-8A97-BC62EF5BA3EA}"/>
    <cellStyle name="Normal 4 2 2 4 6 6" xfId="12842" xr:uid="{0DD415B8-547E-4632-B007-51AFF8BE85A1}"/>
    <cellStyle name="Normal 4 2 2 4 7" xfId="2208" xr:uid="{00000000-0005-0000-0000-000081050000}"/>
    <cellStyle name="Normal 4 2 2 4 7 2" xfId="7335" xr:uid="{3BF7C5D6-6D70-4BAB-9DE4-9D0AB1537E19}"/>
    <cellStyle name="Normal 4 2 2 4 7 2 2" xfId="17715" xr:uid="{A5A87725-B542-456C-8C24-5938A5086B56}"/>
    <cellStyle name="Normal 4 2 2 4 7 3" xfId="10168" xr:uid="{4DC94CEA-72D3-4462-AEBD-33D0D4D37B08}"/>
    <cellStyle name="Normal 4 2 2 4 7 3 2" xfId="20548" xr:uid="{812DAA69-B456-4A1B-A0AE-237CBC55FE00}"/>
    <cellStyle name="Normal 4 2 2 4 7 4" xfId="25096" xr:uid="{59F58065-4199-4106-9A15-BD2C5391B7B0}"/>
    <cellStyle name="Normal 4 2 2 4 7 5" xfId="14882" xr:uid="{0112D7EC-2D98-4DEC-B91B-F1F848280BB9}"/>
    <cellStyle name="Normal 4 2 2 4 8" xfId="3972" xr:uid="{0ED48F26-5E12-4166-A72C-6C4C5EBBF6E1}"/>
    <cellStyle name="Normal 4 2 2 4 8 2" xfId="8796" xr:uid="{B54FB584-BA06-4EA1-8EA4-E90091879801}"/>
    <cellStyle name="Normal 4 2 2 4 8 2 2" xfId="19176" xr:uid="{43D71011-D7FA-43E6-AE67-38BB7485609A}"/>
    <cellStyle name="Normal 4 2 2 4 8 3" xfId="11629" xr:uid="{768F07F0-1087-4E61-808E-A14C0851C388}"/>
    <cellStyle name="Normal 4 2 2 4 8 3 2" xfId="22009" xr:uid="{46234296-031E-4FFD-AB74-AEB0A33D65BC}"/>
    <cellStyle name="Normal 4 2 2 4 8 4" xfId="16343" xr:uid="{EBCA9866-59FB-4AE0-99FD-11E1A4B490BA}"/>
    <cellStyle name="Normal 4 2 2 4 9" xfId="5228" xr:uid="{141EB3B9-3DBB-46EA-A0E2-EEA3709D310A}"/>
    <cellStyle name="Normal 4 2 2 4 9 2" xfId="14526" xr:uid="{5959E2D1-4D58-4EA5-A4A4-9B85D8ADCB59}"/>
    <cellStyle name="Normal 4 2 2 5" xfId="929" xr:uid="{00000000-0005-0000-0000-000053050000}"/>
    <cellStyle name="Normal 4 2 2 5 10" xfId="9817" xr:uid="{58171749-EBE0-41BC-A70E-179CEEF4D561}"/>
    <cellStyle name="Normal 4 2 2 5 10 2" xfId="20197" xr:uid="{F2D3F1B8-6D2E-44D4-A005-7B245604EB93}"/>
    <cellStyle name="Normal 4 2 2 5 11" xfId="23639" xr:uid="{4F6A9DC8-DC4E-49AC-9523-A707C70EEC77}"/>
    <cellStyle name="Normal 4 2 2 5 12" xfId="12586" xr:uid="{4A902344-3DCA-4B79-8C03-DAFE5EFE6440}"/>
    <cellStyle name="Normal 4 2 2 5 2" xfId="930" xr:uid="{00000000-0005-0000-0000-000054050000}"/>
    <cellStyle name="Normal 4 2 2 5 2 2" xfId="931" xr:uid="{00000000-0005-0000-0000-000055050000}"/>
    <cellStyle name="Normal 4 2 2 5 2 2 2" xfId="5235" xr:uid="{BB2A55E1-3D3F-4778-BABA-3D7670BAE9A7}"/>
    <cellStyle name="Normal 4 2 2 5 2 2 2 2" xfId="24780" xr:uid="{74E8F1D5-1987-43CF-86B6-92E1C1DC5CAE}"/>
    <cellStyle name="Normal 4 2 2 5 2 2 2 3" xfId="27415" xr:uid="{91A993C5-8F2D-4A39-B491-DF055DE86D3F}"/>
    <cellStyle name="Normal 4 2 2 5 2 2 2 4" xfId="14533" xr:uid="{A58CF70A-7684-468F-AF9E-72F91CDEE923}"/>
    <cellStyle name="Normal 4 2 2 5 2 2 3" xfId="6986" xr:uid="{B06B3D5D-2FFD-47A5-9374-E7A749D7EB10}"/>
    <cellStyle name="Normal 4 2 2 5 2 2 3 2" xfId="27617" xr:uid="{686F00C0-92AF-48EF-8F7F-341E1897A390}"/>
    <cellStyle name="Normal 4 2 2 5 2 2 3 3" xfId="27354" xr:uid="{702B176F-70B9-4C22-9475-A180B82C544E}"/>
    <cellStyle name="Normal 4 2 2 5 2 2 3 4" xfId="17366" xr:uid="{7DE463CC-A07F-486F-BB45-A1F85BEC3835}"/>
    <cellStyle name="Normal 4 2 2 5 2 2 4" xfId="9819" xr:uid="{D5FE8D46-57A1-4FC6-9783-A476A8A2C32E}"/>
    <cellStyle name="Normal 4 2 2 5 2 2 4 2" xfId="29413" xr:uid="{68BE820C-826A-4F57-ADEA-F7F33A39BF0A}"/>
    <cellStyle name="Normal 4 2 2 5 2 2 4 3" xfId="20199" xr:uid="{F308CD53-9FA7-4232-AE58-24B2EA28331A}"/>
    <cellStyle name="Normal 4 2 2 5 2 2 5" xfId="24679" xr:uid="{1AB2CD9D-E3DE-4EBE-B49B-256598088DFA}"/>
    <cellStyle name="Normal 4 2 2 5 2 2 6" xfId="13850" xr:uid="{D5346BBC-C88F-434A-BAD1-F6962974956D}"/>
    <cellStyle name="Normal 4 2 2 5 2 3" xfId="2768" xr:uid="{00000000-0005-0000-0000-000091050000}"/>
    <cellStyle name="Normal 4 2 2 5 2 3 2" xfId="5986" xr:uid="{4F79CE1D-FD04-4C1D-A924-F43EB3944698}"/>
    <cellStyle name="Normal 4 2 2 5 2 3 2 2" xfId="27660" xr:uid="{78AB8423-D389-4A4C-AA7F-9649141E7E78}"/>
    <cellStyle name="Normal 4 2 2 5 2 3 2 3" xfId="15439" xr:uid="{531E4F4E-25E5-4752-B345-7AB1E9CE93D1}"/>
    <cellStyle name="Normal 4 2 2 5 2 3 3" xfId="7892" xr:uid="{CF0B3C64-E9A4-45CB-A1FE-9AC51949BCF2}"/>
    <cellStyle name="Normal 4 2 2 5 2 3 3 2" xfId="18272" xr:uid="{2B965257-6DF8-4838-AC3B-96710552853B}"/>
    <cellStyle name="Normal 4 2 2 5 2 3 4" xfId="10725" xr:uid="{9D62CC09-3D0C-4422-B8FC-85CA6C106737}"/>
    <cellStyle name="Normal 4 2 2 5 2 3 4 2" xfId="21105" xr:uid="{BFCBB2F2-3BD5-4435-B291-1D9922CF1C77}"/>
    <cellStyle name="Normal 4 2 2 5 2 3 5" xfId="24430" xr:uid="{B81F789B-A9FC-42A8-8330-5722F5ED092D}"/>
    <cellStyle name="Normal 4 2 2 5 2 3 6" xfId="13219" xr:uid="{0AE12896-55C9-400E-B3AD-39B52619F1E1}"/>
    <cellStyle name="Normal 4 2 2 5 2 4" xfId="4182" xr:uid="{C65CDB0D-6C14-4C4C-87D1-96C498932E52}"/>
    <cellStyle name="Normal 4 2 2 5 2 4 2" xfId="8954" xr:uid="{AEBCDB12-132A-452C-88C9-3FC1C24CFE4E}"/>
    <cellStyle name="Normal 4 2 2 5 2 4 2 2" xfId="29042" xr:uid="{26AD6E36-E1A2-433D-A82E-BC36F2F67C15}"/>
    <cellStyle name="Normal 4 2 2 5 2 4 2 3" xfId="19334" xr:uid="{C7C432BD-09CF-4123-8F42-D072425FBBA1}"/>
    <cellStyle name="Normal 4 2 2 5 2 4 3" xfId="11787" xr:uid="{A55D2D27-6739-4D76-82E6-630FED310E41}"/>
    <cellStyle name="Normal 4 2 2 5 2 4 3 2" xfId="22167" xr:uid="{321A2C97-4639-4556-BBDC-487AF3689163}"/>
    <cellStyle name="Normal 4 2 2 5 2 4 4" xfId="25058" xr:uid="{1F29A50C-4EA9-4D04-AC66-CEF83CD20367}"/>
    <cellStyle name="Normal 4 2 2 5 2 4 5" xfId="16501" xr:uid="{440D7215-C38F-4516-A4CE-2A597E91CD6C}"/>
    <cellStyle name="Normal 4 2 2 5 2 5" xfId="5234" xr:uid="{5B25C12D-A192-48CA-AC6B-FE90824957C4}"/>
    <cellStyle name="Normal 4 2 2 5 2 5 2" xfId="26476" xr:uid="{783D4596-487B-4E3C-BB7C-A9BBBD3AC4AA}"/>
    <cellStyle name="Normal 4 2 2 5 2 5 3" xfId="14532" xr:uid="{3D001904-949B-4072-A028-E4CB6746FFCE}"/>
    <cellStyle name="Normal 4 2 2 5 2 6" xfId="6985" xr:uid="{45EC6BC5-5E6F-4537-B521-428A8AFBB9A5}"/>
    <cellStyle name="Normal 4 2 2 5 2 6 2" xfId="17365" xr:uid="{862A1209-6E22-4B39-845A-AFB905B8255E}"/>
    <cellStyle name="Normal 4 2 2 5 2 7" xfId="9818" xr:uid="{AAC5116F-CB34-4B2F-8E39-FFF7ED7A0A97}"/>
    <cellStyle name="Normal 4 2 2 5 2 7 2" xfId="20198" xr:uid="{7412C043-D4CC-480B-86F4-33890837420C}"/>
    <cellStyle name="Normal 4 2 2 5 2 8" xfId="24650" xr:uid="{88F5A006-EB78-4F59-BF5B-E07823D4D7C3}"/>
    <cellStyle name="Normal 4 2 2 5 2 9" xfId="12744" xr:uid="{431D2F21-2C4D-4F5F-BA8F-7DD2E2FAB5CD}"/>
    <cellStyle name="Normal 4 2 2 5 3" xfId="932" xr:uid="{00000000-0005-0000-0000-000056050000}"/>
    <cellStyle name="Normal 4 2 2 5 3 2" xfId="4512" xr:uid="{E049B8BE-D8B3-4C11-B71A-CECFADEA9B46}"/>
    <cellStyle name="Normal 4 2 2 5 3 2 2" xfId="9284" xr:uid="{59266FD9-2CBC-409D-BE2A-DADD88089D21}"/>
    <cellStyle name="Normal 4 2 2 5 3 2 2 2" xfId="29265" xr:uid="{8F65F3E8-198E-4DC9-B2F5-2F429F94C8C2}"/>
    <cellStyle name="Normal 4 2 2 5 3 2 2 3" xfId="19664" xr:uid="{171404A7-91D5-4668-BD99-3D813849E06B}"/>
    <cellStyle name="Normal 4 2 2 5 3 2 3" xfId="12117" xr:uid="{729A547F-B580-400E-A1FF-6F5B18CD426C}"/>
    <cellStyle name="Normal 4 2 2 5 3 2 3 2" xfId="22497" xr:uid="{0D8505EA-1315-4A5E-B875-2CCF2ABF7183}"/>
    <cellStyle name="Normal 4 2 2 5 3 2 4" xfId="23437" xr:uid="{05B6868B-10CB-4611-8174-C49205B1C086}"/>
    <cellStyle name="Normal 4 2 2 5 3 2 5" xfId="16831" xr:uid="{04DF7987-3D04-4196-95B7-14D3FE0348E2}"/>
    <cellStyle name="Normal 4 2 2 5 3 3" xfId="5236" xr:uid="{D0DC0D79-6B0D-42F4-8359-B63BD6B67808}"/>
    <cellStyle name="Normal 4 2 2 5 3 3 2" xfId="23029" xr:uid="{6C72D273-C781-4929-9BDC-EC14BA3726CA}"/>
    <cellStyle name="Normal 4 2 2 5 3 3 3" xfId="27282" xr:uid="{FEC6DF22-1838-4905-B289-846F6F736681}"/>
    <cellStyle name="Normal 4 2 2 5 3 3 4" xfId="14534" xr:uid="{9362DCF5-4498-4EE8-8D1C-A467273DD596}"/>
    <cellStyle name="Normal 4 2 2 5 3 4" xfId="6987" xr:uid="{901345E2-1587-469C-939D-B36370FF6A42}"/>
    <cellStyle name="Normal 4 2 2 5 3 4 2" xfId="25625" xr:uid="{3D7F0D0C-9321-4763-AD34-9EF0AE3FF06C}"/>
    <cellStyle name="Normal 4 2 2 5 3 4 3" xfId="28580" xr:uid="{63F75DC7-B827-4F4B-831E-0EB2CFD23B86}"/>
    <cellStyle name="Normal 4 2 2 5 3 4 4" xfId="17367" xr:uid="{8DCB8E37-B49A-46AC-82EB-538434DD6566}"/>
    <cellStyle name="Normal 4 2 2 5 3 5" xfId="9820" xr:uid="{22B8E61A-940A-44EF-A67B-1FEF8E888503}"/>
    <cellStyle name="Normal 4 2 2 5 3 5 2" xfId="29414" xr:uid="{8E69B30C-E9F1-4BF1-A24F-F3AC703D1500}"/>
    <cellStyle name="Normal 4 2 2 5 3 5 3" xfId="20200" xr:uid="{AC92B244-EF5E-4695-B110-FEA706E96ED0}"/>
    <cellStyle name="Normal 4 2 2 5 3 6" xfId="23036" xr:uid="{B1C54EFA-4EE1-4FC3-8C1B-3F4ED1734102}"/>
    <cellStyle name="Normal 4 2 2 5 3 7" xfId="13851" xr:uid="{BAFA886D-9DEC-4C30-B41C-4298CE465B14}"/>
    <cellStyle name="Normal 4 2 2 5 4" xfId="933" xr:uid="{00000000-0005-0000-0000-000057050000}"/>
    <cellStyle name="Normal 4 2 2 5 4 2" xfId="5237" xr:uid="{FBF7B6F4-DCA5-464C-A60C-8751E1E408E9}"/>
    <cellStyle name="Normal 4 2 2 5 4 2 2" xfId="24703" xr:uid="{C7485AA5-B669-4551-9315-FC080ED8CFEA}"/>
    <cellStyle name="Normal 4 2 2 5 4 2 3" xfId="26233" xr:uid="{6AD5F11A-EA59-4309-8090-DC567E72943C}"/>
    <cellStyle name="Normal 4 2 2 5 4 2 4" xfId="14535" xr:uid="{7ECE356E-313B-42CB-A1D3-FCC2375DFF9A}"/>
    <cellStyle name="Normal 4 2 2 5 4 3" xfId="6988" xr:uid="{E84AAD02-12D7-498D-988A-7DE82B4F9F15}"/>
    <cellStyle name="Normal 4 2 2 5 4 3 2" xfId="27045" xr:uid="{699BE569-BFB6-4A74-9F07-4D458083C0BC}"/>
    <cellStyle name="Normal 4 2 2 5 4 3 3" xfId="17368" xr:uid="{A1361F66-D4AA-4CF8-9DAD-7AD2D9E3D438}"/>
    <cellStyle name="Normal 4 2 2 5 4 4" xfId="9821" xr:uid="{BE39222B-A1CF-424C-B8B8-0E83D50105AB}"/>
    <cellStyle name="Normal 4 2 2 5 4 4 2" xfId="20201" xr:uid="{E020F430-1093-46F8-9E00-662975A4E683}"/>
    <cellStyle name="Normal 4 2 2 5 4 5" xfId="24315" xr:uid="{31FBF425-6E7C-4A0E-B0B8-02059FDD6E19}"/>
    <cellStyle name="Normal 4 2 2 5 4 6" xfId="13442" xr:uid="{1695C9F3-8203-4C46-A191-BA26B2A9EFE9}"/>
    <cellStyle name="Normal 4 2 2 5 5" xfId="2514" xr:uid="{00000000-0005-0000-0000-000094050000}"/>
    <cellStyle name="Normal 4 2 2 5 5 2" xfId="5792" xr:uid="{77BAEC64-5E37-4042-98C2-8298A57D0226}"/>
    <cellStyle name="Normal 4 2 2 5 5 2 2" xfId="27529" xr:uid="{AD85F3C9-B223-4255-90FB-AD6300F365A0}"/>
    <cellStyle name="Normal 4 2 2 5 5 2 3" xfId="15186" xr:uid="{3C121F72-D4F8-4D10-8449-508995BBCF3A}"/>
    <cellStyle name="Normal 4 2 2 5 5 3" xfId="7639" xr:uid="{F8DB22E3-7B6D-4144-802D-7AA035B0A0EE}"/>
    <cellStyle name="Normal 4 2 2 5 5 3 2" xfId="18019" xr:uid="{A4DF8C86-0048-4F64-8F80-FAD5B89C41FF}"/>
    <cellStyle name="Normal 4 2 2 5 5 4" xfId="10472" xr:uid="{8C3DC2F1-19B5-4410-B4B5-C002ABC268E2}"/>
    <cellStyle name="Normal 4 2 2 5 5 4 2" xfId="20852" xr:uid="{CF407E97-4759-4A15-ABD7-8BBA39E492D5}"/>
    <cellStyle name="Normal 4 2 2 5 5 5" xfId="24481" xr:uid="{8D7EE892-8887-495A-A9A0-AD53852F641B}"/>
    <cellStyle name="Normal 4 2 2 5 5 6" xfId="12902" xr:uid="{D6A48E63-4E4B-45EA-A18E-8440363B7741}"/>
    <cellStyle name="Normal 4 2 2 5 6" xfId="2352" xr:uid="{00000000-0005-0000-0000-00008E050000}"/>
    <cellStyle name="Normal 4 2 2 5 6 2" xfId="7479" xr:uid="{DB22DD5E-9B79-40A0-9C8D-3FA9C2E3A5B5}"/>
    <cellStyle name="Normal 4 2 2 5 6 2 2" xfId="28092" xr:uid="{71BE59F2-93C1-40BC-814A-90D10CD9E6F6}"/>
    <cellStyle name="Normal 4 2 2 5 6 2 3" xfId="17859" xr:uid="{F9370712-E4E1-4873-B0F5-71AD2E79E593}"/>
    <cellStyle name="Normal 4 2 2 5 6 3" xfId="10312" xr:uid="{EFD862F5-19BF-4263-BCA2-5A933F86B82B}"/>
    <cellStyle name="Normal 4 2 2 5 6 3 2" xfId="20692" xr:uid="{41724785-511B-42F5-800E-97FAF9D83914}"/>
    <cellStyle name="Normal 4 2 2 5 6 4" xfId="23717" xr:uid="{D1BE1319-0532-4686-98EF-6512B4ADDEDD}"/>
    <cellStyle name="Normal 4 2 2 5 6 5" xfId="15026" xr:uid="{7E22B584-62AC-47F9-A90D-CB5E498CB451}"/>
    <cellStyle name="Normal 4 2 2 5 7" xfId="3973" xr:uid="{C4ACFCEF-14B3-40AE-ABFF-B000279843F1}"/>
    <cellStyle name="Normal 4 2 2 5 7 2" xfId="8797" xr:uid="{C5D84EDB-E9B5-4072-9365-B9F8F88EE448}"/>
    <cellStyle name="Normal 4 2 2 5 7 2 2" xfId="19177" xr:uid="{9E213812-8C20-4C0B-BA78-7AFC9E58DEB3}"/>
    <cellStyle name="Normal 4 2 2 5 7 3" xfId="11630" xr:uid="{C23ADEDA-2837-47F1-9E98-FDE60199FEC2}"/>
    <cellStyle name="Normal 4 2 2 5 7 3 2" xfId="22010" xr:uid="{2254D8D2-FDA5-4C97-B63B-61350D6E97E8}"/>
    <cellStyle name="Normal 4 2 2 5 7 4" xfId="28327" xr:uid="{9E80C560-B7C3-4DF8-8EF7-1A19A15D5A9C}"/>
    <cellStyle name="Normal 4 2 2 5 7 5" xfId="16344" xr:uid="{4A3E1B43-F1F0-4F84-A199-892F3592355D}"/>
    <cellStyle name="Normal 4 2 2 5 8" xfId="5233" xr:uid="{99EDCC47-7759-4792-8EE3-30957819F237}"/>
    <cellStyle name="Normal 4 2 2 5 8 2" xfId="14531" xr:uid="{05C04DB2-3738-498B-8248-64DBEBF26A1B}"/>
    <cellStyle name="Normal 4 2 2 5 9" xfId="6984" xr:uid="{7234C7C5-2619-42B4-9EBE-929194430821}"/>
    <cellStyle name="Normal 4 2 2 5 9 2" xfId="17364" xr:uid="{5C19578B-13BB-4230-930C-8CB16E58F99E}"/>
    <cellStyle name="Normal 4 2 2 6" xfId="934" xr:uid="{00000000-0005-0000-0000-000058050000}"/>
    <cellStyle name="Normal 4 2 2 6 10" xfId="9822" xr:uid="{2561D18D-4E72-4AE6-AA97-22DF5CAF4D20}"/>
    <cellStyle name="Normal 4 2 2 6 10 2" xfId="20202" xr:uid="{DD89E622-D3D6-4B3E-B7AD-5A25DA26FF2A}"/>
    <cellStyle name="Normal 4 2 2 6 11" xfId="23590" xr:uid="{11A9B7DB-80B6-4EA4-A830-7E6CBC498292}"/>
    <cellStyle name="Normal 4 2 2 6 12" xfId="12587" xr:uid="{E2F84217-4F6D-4768-A087-B3CEB335A4E4}"/>
    <cellStyle name="Normal 4 2 2 6 2" xfId="935" xr:uid="{00000000-0005-0000-0000-000059050000}"/>
    <cellStyle name="Normal 4 2 2 6 2 2" xfId="936" xr:uid="{00000000-0005-0000-0000-00005A050000}"/>
    <cellStyle name="Normal 4 2 2 6 2 2 2" xfId="5240" xr:uid="{6F5B2623-C032-414D-8BC1-BDCFC1F6835C}"/>
    <cellStyle name="Normal 4 2 2 6 2 2 2 2" xfId="22743" xr:uid="{09CD513C-488E-4419-97B1-B67AF03D62BA}"/>
    <cellStyle name="Normal 4 2 2 6 2 2 2 3" xfId="27580" xr:uid="{DFB8FFD9-D5C8-4DA4-8614-F96625D45145}"/>
    <cellStyle name="Normal 4 2 2 6 2 2 2 4" xfId="14538" xr:uid="{A5EF2391-BEAF-477E-8940-36D03BE1E800}"/>
    <cellStyle name="Normal 4 2 2 6 2 2 3" xfId="6991" xr:uid="{95F4974A-894F-4860-8699-13AB1BEB70AB}"/>
    <cellStyle name="Normal 4 2 2 6 2 2 3 2" xfId="27618" xr:uid="{ED699511-B2B0-4ECF-BFA3-495CB59F5F4E}"/>
    <cellStyle name="Normal 4 2 2 6 2 2 3 3" xfId="26660" xr:uid="{EF9AA21E-2E22-4858-8F3D-7B1CA787E389}"/>
    <cellStyle name="Normal 4 2 2 6 2 2 3 4" xfId="17371" xr:uid="{5F93B48C-62FE-4CC8-ADE3-9E2B782D49B9}"/>
    <cellStyle name="Normal 4 2 2 6 2 2 4" xfId="9824" xr:uid="{1D8DD49B-3C79-41E4-9C8F-9484788576C5}"/>
    <cellStyle name="Normal 4 2 2 6 2 2 4 2" xfId="29415" xr:uid="{CCD0D234-5A2B-4730-A0F9-0150433F8D5E}"/>
    <cellStyle name="Normal 4 2 2 6 2 2 4 3" xfId="20204" xr:uid="{C31C3F99-CC06-43B0-A424-4AF2C4049761}"/>
    <cellStyle name="Normal 4 2 2 6 2 2 5" xfId="24361" xr:uid="{4C68074B-E687-4033-8FEB-9F77E550AE00}"/>
    <cellStyle name="Normal 4 2 2 6 2 2 6" xfId="13852" xr:uid="{DAA0A645-9EEE-48A8-AF04-A76D1DCAD4DD}"/>
    <cellStyle name="Normal 4 2 2 6 2 3" xfId="2769" xr:uid="{00000000-0005-0000-0000-000098050000}"/>
    <cellStyle name="Normal 4 2 2 6 2 3 2" xfId="5987" xr:uid="{77158A41-DC44-4BAC-82C0-46E3F59185DA}"/>
    <cellStyle name="Normal 4 2 2 6 2 3 2 2" xfId="26907" xr:uid="{B6EF9791-E7B2-44FD-ACE6-D90AB1367990}"/>
    <cellStyle name="Normal 4 2 2 6 2 3 2 3" xfId="15440" xr:uid="{3320EA68-7558-45B0-AFEC-B1ADC52F4049}"/>
    <cellStyle name="Normal 4 2 2 6 2 3 3" xfId="7893" xr:uid="{44AC1D0C-A867-43BA-A801-5D1DFE078152}"/>
    <cellStyle name="Normal 4 2 2 6 2 3 3 2" xfId="18273" xr:uid="{8879CEAB-EFBF-4490-9446-1A37C0675D06}"/>
    <cellStyle name="Normal 4 2 2 6 2 3 4" xfId="10726" xr:uid="{FC74A597-35EC-4AFA-97DC-58E59BEF5AB2}"/>
    <cellStyle name="Normal 4 2 2 6 2 3 4 2" xfId="21106" xr:uid="{6F74B78A-DFE0-4366-8219-445536C6F776}"/>
    <cellStyle name="Normal 4 2 2 6 2 3 5" xfId="25358" xr:uid="{5DD0AF5D-8B3F-444E-AA6A-9DCDDE37FF46}"/>
    <cellStyle name="Normal 4 2 2 6 2 3 6" xfId="13220" xr:uid="{9A48E49D-3543-4A53-84C3-D924CEF31E0D}"/>
    <cellStyle name="Normal 4 2 2 6 2 4" xfId="4183" xr:uid="{4A600C20-B7B2-4CC1-8893-32A614127785}"/>
    <cellStyle name="Normal 4 2 2 6 2 4 2" xfId="8955" xr:uid="{EA0D9F9D-E07C-4CB9-BE3E-87351E77F228}"/>
    <cellStyle name="Normal 4 2 2 6 2 4 2 2" xfId="29043" xr:uid="{2DBA315C-5C30-47D3-A2FB-DEF876A68A13}"/>
    <cellStyle name="Normal 4 2 2 6 2 4 2 3" xfId="19335" xr:uid="{975FDC66-83DC-45C1-BC2E-40F9A9AC5561}"/>
    <cellStyle name="Normal 4 2 2 6 2 4 3" xfId="11788" xr:uid="{CA5CD5B8-C598-4FC7-9B17-45027E2B06BD}"/>
    <cellStyle name="Normal 4 2 2 6 2 4 3 2" xfId="22168" xr:uid="{A0187298-99B6-4651-BD1A-6C1C79138CB1}"/>
    <cellStyle name="Normal 4 2 2 6 2 4 4" xfId="23964" xr:uid="{388895BE-FD39-4AF5-B105-8FDC92A42E0B}"/>
    <cellStyle name="Normal 4 2 2 6 2 4 5" xfId="16502" xr:uid="{C5169F37-8B69-4859-8714-687CB20A635B}"/>
    <cellStyle name="Normal 4 2 2 6 2 5" xfId="5239" xr:uid="{662E116E-9EC3-4A06-979B-4EFE42AE6890}"/>
    <cellStyle name="Normal 4 2 2 6 2 5 2" xfId="28372" xr:uid="{70454BAD-28A9-4101-AE6B-D9ED288DDA2B}"/>
    <cellStyle name="Normal 4 2 2 6 2 5 3" xfId="14537" xr:uid="{5187D604-5B23-4136-BC05-65A19767659B}"/>
    <cellStyle name="Normal 4 2 2 6 2 6" xfId="6990" xr:uid="{FF310834-285A-481B-9925-936D55C32865}"/>
    <cellStyle name="Normal 4 2 2 6 2 6 2" xfId="17370" xr:uid="{3DB2F12C-026A-4A45-B982-D32BF14048DC}"/>
    <cellStyle name="Normal 4 2 2 6 2 7" xfId="9823" xr:uid="{ECA44F94-06E9-4180-9BDD-88E77CCD4115}"/>
    <cellStyle name="Normal 4 2 2 6 2 7 2" xfId="20203" xr:uid="{E0440E39-4A6D-45F4-8B3C-3D4577E20CFE}"/>
    <cellStyle name="Normal 4 2 2 6 2 8" xfId="22932" xr:uid="{1FA73B3E-1D31-499C-8A57-0C8195DC023A}"/>
    <cellStyle name="Normal 4 2 2 6 2 9" xfId="12745" xr:uid="{F073804B-386A-4A13-9194-C1CB16759E4B}"/>
    <cellStyle name="Normal 4 2 2 6 3" xfId="937" xr:uid="{00000000-0005-0000-0000-00005B050000}"/>
    <cellStyle name="Normal 4 2 2 6 3 2" xfId="4513" xr:uid="{3C535D30-4F3D-46CB-AFA7-72D4C11D4890}"/>
    <cellStyle name="Normal 4 2 2 6 3 2 2" xfId="9285" xr:uid="{9A792B1F-E3F2-44F4-BC2C-B5A5BE9CC4A8}"/>
    <cellStyle name="Normal 4 2 2 6 3 2 2 2" xfId="29266" xr:uid="{8CF39A1A-A244-4345-BA53-8293D37B0FDB}"/>
    <cellStyle name="Normal 4 2 2 6 3 2 2 3" xfId="19665" xr:uid="{2A9B5CC3-3017-488E-97D0-098DAD78554D}"/>
    <cellStyle name="Normal 4 2 2 6 3 2 3" xfId="12118" xr:uid="{1A834563-6AB8-48AC-BECC-0CB2AF0093DD}"/>
    <cellStyle name="Normal 4 2 2 6 3 2 3 2" xfId="22498" xr:uid="{7C83541A-4FC0-4BB7-82C5-06FE99E97000}"/>
    <cellStyle name="Normal 4 2 2 6 3 2 4" xfId="24962" xr:uid="{F3290EC6-C128-4396-83B4-C190E6F07075}"/>
    <cellStyle name="Normal 4 2 2 6 3 2 5" xfId="16832" xr:uid="{2607B29E-3790-41F8-B887-50EC8B36D73A}"/>
    <cellStyle name="Normal 4 2 2 6 3 3" xfId="5241" xr:uid="{90D8FC7C-E81B-4DA4-BA7F-0935FFDDE95B}"/>
    <cellStyle name="Normal 4 2 2 6 3 3 2" xfId="26822" xr:uid="{4FF99E2A-6C61-4C03-ACCE-44D4D0A6E67D}"/>
    <cellStyle name="Normal 4 2 2 6 3 3 3" xfId="27486" xr:uid="{2C8E640E-2B5A-4837-A3E7-41231A33D013}"/>
    <cellStyle name="Normal 4 2 2 6 3 3 4" xfId="14539" xr:uid="{AE953FB9-649F-4C31-9347-AD2DA4997FA0}"/>
    <cellStyle name="Normal 4 2 2 6 3 4" xfId="6992" xr:uid="{3C5B5C16-8376-49F8-B0CB-5AB1F34D0DFB}"/>
    <cellStyle name="Normal 4 2 2 6 3 4 2" xfId="27285" xr:uid="{3980CFEC-2FE6-4C5C-BED4-9B7570AFD8E2}"/>
    <cellStyle name="Normal 4 2 2 6 3 4 3" xfId="27272" xr:uid="{862D206E-6C31-4D59-A121-52856B57CFD7}"/>
    <cellStyle name="Normal 4 2 2 6 3 4 4" xfId="17372" xr:uid="{550094BF-19E4-4FD0-8B2B-5979CB7F0FF3}"/>
    <cellStyle name="Normal 4 2 2 6 3 5" xfId="9825" xr:uid="{CEB9C7F4-F0A1-4722-B955-5F2C1D176CBB}"/>
    <cellStyle name="Normal 4 2 2 6 3 5 2" xfId="29416" xr:uid="{26618566-766D-4872-8583-5618A3E842C7}"/>
    <cellStyle name="Normal 4 2 2 6 3 5 3" xfId="20205" xr:uid="{B3B95895-399D-4E1D-BF34-EA2962EEC19E}"/>
    <cellStyle name="Normal 4 2 2 6 3 6" xfId="24230" xr:uid="{514BFD68-60B8-4E2A-BEBA-EB6872B3289A}"/>
    <cellStyle name="Normal 4 2 2 6 3 7" xfId="13853" xr:uid="{5C8A8026-B8CF-48C7-B291-F159243D9733}"/>
    <cellStyle name="Normal 4 2 2 6 4" xfId="938" xr:uid="{00000000-0005-0000-0000-00005C050000}"/>
    <cellStyle name="Normal 4 2 2 6 4 2" xfId="5242" xr:uid="{8B7500D1-1045-40FB-A876-21499B7F35D7}"/>
    <cellStyle name="Normal 4 2 2 6 4 2 2" xfId="23326" xr:uid="{9F3982A5-F9A4-42BF-94FD-1144EC865199}"/>
    <cellStyle name="Normal 4 2 2 6 4 2 3" xfId="26270" xr:uid="{0A351F3D-29E9-459A-BE2F-2BDA2C34C3E0}"/>
    <cellStyle name="Normal 4 2 2 6 4 2 4" xfId="14540" xr:uid="{E29ABD2C-8DF0-401D-B148-402D0B0DBC6B}"/>
    <cellStyle name="Normal 4 2 2 6 4 3" xfId="6993" xr:uid="{4F566D0D-B754-4C10-8F65-41EB9DAD07DA}"/>
    <cellStyle name="Normal 4 2 2 6 4 3 2" xfId="27219" xr:uid="{A972ADBB-CA94-4267-9428-02104DFCED14}"/>
    <cellStyle name="Normal 4 2 2 6 4 3 3" xfId="17373" xr:uid="{F7CBC127-F930-4B83-8A23-AF06F29B60B2}"/>
    <cellStyle name="Normal 4 2 2 6 4 4" xfId="9826" xr:uid="{EA920DFB-FD30-4FB8-BCE4-997A3CE84931}"/>
    <cellStyle name="Normal 4 2 2 6 4 4 2" xfId="20206" xr:uid="{FAE1C70A-5106-450B-8D57-D90B25E4D0FB}"/>
    <cellStyle name="Normal 4 2 2 6 4 5" xfId="23582" xr:uid="{ECD4C5CC-E49D-4568-8896-C362906263EC}"/>
    <cellStyle name="Normal 4 2 2 6 4 6" xfId="13443" xr:uid="{6CB2BAB9-19E6-4059-BDB0-2427D88FA990}"/>
    <cellStyle name="Normal 4 2 2 6 5" xfId="2577" xr:uid="{00000000-0005-0000-0000-00009B050000}"/>
    <cellStyle name="Normal 4 2 2 6 5 2" xfId="5842" xr:uid="{BB13DED3-5EA3-43B9-963D-8ACB59D162CF}"/>
    <cellStyle name="Normal 4 2 2 6 5 2 2" xfId="26839" xr:uid="{437FD476-A855-46B3-934E-248641D8A05B}"/>
    <cellStyle name="Normal 4 2 2 6 5 2 3" xfId="15249" xr:uid="{693E8A13-DBC6-4777-94D9-DF3033BB3255}"/>
    <cellStyle name="Normal 4 2 2 6 5 3" xfId="7702" xr:uid="{D062841D-12D1-4B74-8218-F4536D4677E6}"/>
    <cellStyle name="Normal 4 2 2 6 5 3 2" xfId="18082" xr:uid="{F8220E91-E151-48CE-B448-569CB90D494F}"/>
    <cellStyle name="Normal 4 2 2 6 5 4" xfId="10535" xr:uid="{DD7E7BC7-C813-4AA2-801A-51231DD1A7A6}"/>
    <cellStyle name="Normal 4 2 2 6 5 4 2" xfId="20915" xr:uid="{16A8D1CD-5EC0-4376-BDD5-9CC83AA89412}"/>
    <cellStyle name="Normal 4 2 2 6 5 5" xfId="24970" xr:uid="{6D93BF68-17F3-41CB-9DDA-E8C0E8DEE6BD}"/>
    <cellStyle name="Normal 4 2 2 6 5 6" xfId="12965" xr:uid="{1B54A201-D8DB-4CA1-9906-E4EF9C822C61}"/>
    <cellStyle name="Normal 4 2 2 6 6" xfId="2353" xr:uid="{00000000-0005-0000-0000-000095050000}"/>
    <cellStyle name="Normal 4 2 2 6 6 2" xfId="7480" xr:uid="{FAEF91AF-9211-4435-A837-B87E36160B8C}"/>
    <cellStyle name="Normal 4 2 2 6 6 2 2" xfId="26930" xr:uid="{5B19A4BC-3F78-4EE6-8F92-C8895AE3E6EA}"/>
    <cellStyle name="Normal 4 2 2 6 6 2 3" xfId="17860" xr:uid="{5525B37D-CB38-447D-85B6-6EE5E847F0DC}"/>
    <cellStyle name="Normal 4 2 2 6 6 3" xfId="10313" xr:uid="{DA2AEF52-F208-4F89-A091-302F21486427}"/>
    <cellStyle name="Normal 4 2 2 6 6 3 2" xfId="20693" xr:uid="{B4B6196F-62E2-4FDD-996A-245C9E1D4C98}"/>
    <cellStyle name="Normal 4 2 2 6 6 4" xfId="23031" xr:uid="{09ED6ABB-BDED-4F80-B8BB-8E7246681CA1}"/>
    <cellStyle name="Normal 4 2 2 6 6 5" xfId="15027" xr:uid="{C22F411D-7C67-4A71-B13B-8EE2229526A0}"/>
    <cellStyle name="Normal 4 2 2 6 7" xfId="3974" xr:uid="{3C44D71E-0ED7-4B64-B21F-FB171EDB30F8}"/>
    <cellStyle name="Normal 4 2 2 6 7 2" xfId="8798" xr:uid="{CDB8CAFA-399C-4118-97FE-5516055D49DA}"/>
    <cellStyle name="Normal 4 2 2 6 7 2 2" xfId="19178" xr:uid="{285168F4-5223-4535-A0CE-271C75819637}"/>
    <cellStyle name="Normal 4 2 2 6 7 3" xfId="11631" xr:uid="{A488E30D-91C2-44D5-AB3E-7785E8398C46}"/>
    <cellStyle name="Normal 4 2 2 6 7 3 2" xfId="22011" xr:uid="{F707871D-780D-4C95-B221-B241EF4E1839}"/>
    <cellStyle name="Normal 4 2 2 6 7 4" xfId="27575" xr:uid="{36575FDE-8F80-4BA2-AC5B-6CB7E45CBDEC}"/>
    <cellStyle name="Normal 4 2 2 6 7 5" xfId="16345" xr:uid="{AFC830DC-84AB-4ED2-BEE4-C2ADF3452D36}"/>
    <cellStyle name="Normal 4 2 2 6 8" xfId="5238" xr:uid="{5BDB20EC-E8E3-44DF-84B7-9AFAC17D679F}"/>
    <cellStyle name="Normal 4 2 2 6 8 2" xfId="14536" xr:uid="{7843AA79-BD79-4A07-84FF-0BAB2ADCF180}"/>
    <cellStyle name="Normal 4 2 2 6 9" xfId="6989" xr:uid="{7A743304-F793-4464-8858-A840A2C99EAD}"/>
    <cellStyle name="Normal 4 2 2 6 9 2" xfId="17369" xr:uid="{2C470E94-78DF-49F4-ADD7-DE0028853463}"/>
    <cellStyle name="Normal 4 2 2 7" xfId="939" xr:uid="{00000000-0005-0000-0000-00005D050000}"/>
    <cellStyle name="Normal 4 2 2 7 10" xfId="12588" xr:uid="{F487EBE3-2457-4BE7-A555-B738C8F4B1CC}"/>
    <cellStyle name="Normal 4 2 2 7 2" xfId="940" xr:uid="{00000000-0005-0000-0000-00005E050000}"/>
    <cellStyle name="Normal 4 2 2 7 2 2" xfId="2928" xr:uid="{00000000-0005-0000-0000-00009E050000}"/>
    <cellStyle name="Normal 4 2 2 7 2 2 2" xfId="6108" xr:uid="{57C0A4CB-A731-4894-954B-67C4835C67DD}"/>
    <cellStyle name="Normal 4 2 2 7 2 2 2 2" xfId="28550" xr:uid="{00EB9B60-60AE-47DF-87FC-A929CF3ECBC9}"/>
    <cellStyle name="Normal 4 2 2 7 2 2 2 3" xfId="28559" xr:uid="{0D04EC90-A42A-42BA-BEC8-C572A8A71233}"/>
    <cellStyle name="Normal 4 2 2 7 2 2 2 4" xfId="15586" xr:uid="{989D8687-E2BC-414E-B06B-B1EEA33901DE}"/>
    <cellStyle name="Normal 4 2 2 7 2 2 3" xfId="8039" xr:uid="{E11D03F5-4B64-441A-B3A8-AF846F4FD19D}"/>
    <cellStyle name="Normal 4 2 2 7 2 2 3 2" xfId="28545" xr:uid="{B1383DD4-151F-44B8-845C-866CCE70ABA6}"/>
    <cellStyle name="Normal 4 2 2 7 2 2 3 3" xfId="18419" xr:uid="{0D9E908E-557F-4CB0-8D4D-439C683CD112}"/>
    <cellStyle name="Normal 4 2 2 7 2 2 4" xfId="10872" xr:uid="{CD1F0151-0780-4C32-A907-04B6AC3F91C0}"/>
    <cellStyle name="Normal 4 2 2 7 2 2 4 2" xfId="21252" xr:uid="{E173457F-7059-4390-9D22-FBD5B29E91A9}"/>
    <cellStyle name="Normal 4 2 2 7 2 2 5" xfId="24334" xr:uid="{9B020136-7BA9-4ECA-901B-0B93B9691C85}"/>
    <cellStyle name="Normal 4 2 2 7 2 2 6" xfId="13444" xr:uid="{CB385DE0-E6B5-435B-8AB0-FC43CF144F09}"/>
    <cellStyle name="Normal 4 2 2 7 2 3" xfId="5244" xr:uid="{D04BEBCB-D9B3-46E7-9F67-2B62050C65D8}"/>
    <cellStyle name="Normal 4 2 2 7 2 3 2" xfId="22814" xr:uid="{6EC1EBB6-14EB-46B1-B179-3A987D46FA48}"/>
    <cellStyle name="Normal 4 2 2 7 2 3 3" xfId="27002" xr:uid="{BABBEF22-2173-49D7-B125-D2184A702964}"/>
    <cellStyle name="Normal 4 2 2 7 2 3 4" xfId="14542" xr:uid="{BD1DD18D-ADD1-4FCB-9B93-1322F539C844}"/>
    <cellStyle name="Normal 4 2 2 7 2 4" xfId="6995" xr:uid="{86F6412A-F37C-4495-A69A-3EA4E32F3A34}"/>
    <cellStyle name="Normal 4 2 2 7 2 4 2" xfId="26234" xr:uid="{FEE8BE2B-87B2-4DAA-9A76-C334EC6AE9DB}"/>
    <cellStyle name="Normal 4 2 2 7 2 4 3" xfId="28378" xr:uid="{EA9DC767-E875-4F33-9676-DFF1AE133D23}"/>
    <cellStyle name="Normal 4 2 2 7 2 4 4" xfId="17375" xr:uid="{DFCFE355-5189-466F-8882-4EDE43DCB1DD}"/>
    <cellStyle name="Normal 4 2 2 7 2 5" xfId="9828" xr:uid="{7F2563CD-AD6A-483B-8E73-61E5882B47DA}"/>
    <cellStyle name="Normal 4 2 2 7 2 5 2" xfId="29417" xr:uid="{441BBF49-982E-411F-A346-AEDD884F8C83}"/>
    <cellStyle name="Normal 4 2 2 7 2 5 3" xfId="20208" xr:uid="{7AB1868C-4F40-4E23-939E-075A2BBFBB20}"/>
    <cellStyle name="Normal 4 2 2 7 2 6" xfId="25431" xr:uid="{31D5A380-4290-46FB-957A-611FB36B4545}"/>
    <cellStyle name="Normal 4 2 2 7 2 7" xfId="12746" xr:uid="{22704B4E-8FE0-49EF-A78F-8EA5E20E7E73}"/>
    <cellStyle name="Normal 4 2 2 7 3" xfId="941" xr:uid="{00000000-0005-0000-0000-00005F050000}"/>
    <cellStyle name="Normal 4 2 2 7 3 2" xfId="5245" xr:uid="{B40BB902-CB0E-40C3-A0CD-B7F27874C6B2}"/>
    <cellStyle name="Normal 4 2 2 7 3 2 2" xfId="27668" xr:uid="{17E9F41F-C4CD-4EDE-ABF5-8174F052771D}"/>
    <cellStyle name="Normal 4 2 2 7 3 2 3" xfId="27516" xr:uid="{FD804A08-F8CC-4A4A-A913-C66336A6B8B3}"/>
    <cellStyle name="Normal 4 2 2 7 3 2 4" xfId="14543" xr:uid="{DBF67581-FF04-4376-8D32-9033CD4C85DC}"/>
    <cellStyle name="Normal 4 2 2 7 3 3" xfId="6996" xr:uid="{43D0183A-0402-46DC-A9A6-746377F5DC85}"/>
    <cellStyle name="Normal 4 2 2 7 3 3 2" xfId="27612" xr:uid="{877A84E7-BEAE-42D5-98EC-569717F4AA35}"/>
    <cellStyle name="Normal 4 2 2 7 3 3 3" xfId="27754" xr:uid="{1AA65364-8454-410A-83E3-AA9DDBDD96C7}"/>
    <cellStyle name="Normal 4 2 2 7 3 3 4" xfId="17376" xr:uid="{BBDB9507-B01F-4BEC-AB97-141A5F057185}"/>
    <cellStyle name="Normal 4 2 2 7 3 4" xfId="9829" xr:uid="{CB5FE095-E508-4487-95A1-4C0A4FB94C21}"/>
    <cellStyle name="Normal 4 2 2 7 3 4 2" xfId="29418" xr:uid="{F8ED6E61-114B-4280-81CA-949C17B9017D}"/>
    <cellStyle name="Normal 4 2 2 7 3 4 3" xfId="20209" xr:uid="{F73018EA-2BD9-4911-861A-F3E27C3C8E03}"/>
    <cellStyle name="Normal 4 2 2 7 3 5" xfId="22780" xr:uid="{3C1090F0-CECB-4396-8D62-6EE60CEF2CBA}"/>
    <cellStyle name="Normal 4 2 2 7 3 6" xfId="13221" xr:uid="{F238A0EC-F728-491D-AB52-3CBDDEEC0F2B}"/>
    <cellStyle name="Normal 4 2 2 7 4" xfId="2354" xr:uid="{00000000-0005-0000-0000-00009C050000}"/>
    <cellStyle name="Normal 4 2 2 7 4 2" xfId="7481" xr:uid="{AF381B43-6F28-42FB-ADF6-39881F3664B6}"/>
    <cellStyle name="Normal 4 2 2 7 4 2 2" xfId="27340" xr:uid="{4C124964-6D75-43BD-87A3-DB5968AB63FC}"/>
    <cellStyle name="Normal 4 2 2 7 4 2 3" xfId="17861" xr:uid="{1AA920BF-D970-4DB5-96D4-82BE17E020E1}"/>
    <cellStyle name="Normal 4 2 2 7 4 3" xfId="10314" xr:uid="{17223411-B143-474A-9153-83094A1A8D56}"/>
    <cellStyle name="Normal 4 2 2 7 4 3 2" xfId="20694" xr:uid="{578AB773-C1CD-4F3D-AAA2-422DB0737571}"/>
    <cellStyle name="Normal 4 2 2 7 4 4" xfId="24350" xr:uid="{3E4651B1-E0F7-4322-977E-C1E96A9EB270}"/>
    <cellStyle name="Normal 4 2 2 7 4 5" xfId="15028" xr:uid="{C73873C5-A60C-4636-A163-84B1757B618D}"/>
    <cellStyle name="Normal 4 2 2 7 5" xfId="3975" xr:uid="{934EA604-89F8-4E07-B3A6-51317F9C39B3}"/>
    <cellStyle name="Normal 4 2 2 7 5 2" xfId="8799" xr:uid="{E97C1750-D686-46D2-90C1-4907475BF21F}"/>
    <cellStyle name="Normal 4 2 2 7 5 2 2" xfId="28985" xr:uid="{16F49C96-6BD1-419D-918F-631C11AFE1DC}"/>
    <cellStyle name="Normal 4 2 2 7 5 2 3" xfId="19179" xr:uid="{911759E1-9787-40A1-8AE4-7B1622E8E587}"/>
    <cellStyle name="Normal 4 2 2 7 5 3" xfId="11632" xr:uid="{3CEC2403-4157-40CA-9E59-0F5F1916D13A}"/>
    <cellStyle name="Normal 4 2 2 7 5 3 2" xfId="22012" xr:uid="{A5C5B410-8379-4663-B995-C71596118E97}"/>
    <cellStyle name="Normal 4 2 2 7 5 4" xfId="22971" xr:uid="{4BDC54B1-DED7-41CA-BED8-E15591FD4457}"/>
    <cellStyle name="Normal 4 2 2 7 5 5" xfId="16346" xr:uid="{2A1BC78A-509C-4FA4-9AE8-1B2CDACF40D9}"/>
    <cellStyle name="Normal 4 2 2 7 6" xfId="5243" xr:uid="{258B6F67-E5EF-4F01-8939-97492B16C45F}"/>
    <cellStyle name="Normal 4 2 2 7 6 2" xfId="27171" xr:uid="{4124BC3B-E978-4BFE-B8F2-6D9FFD167813}"/>
    <cellStyle name="Normal 4 2 2 7 6 3" xfId="28733" xr:uid="{58230EF1-BA5D-4231-AA59-4E83E22C59CC}"/>
    <cellStyle name="Normal 4 2 2 7 6 4" xfId="14541" xr:uid="{F4F19B9C-E86A-4A6A-B6B4-A7727EA94E00}"/>
    <cellStyle name="Normal 4 2 2 7 7" xfId="6994" xr:uid="{AA130C79-5346-4DC8-A7EA-6C1A6065897D}"/>
    <cellStyle name="Normal 4 2 2 7 7 2" xfId="26939" xr:uid="{612954AE-D8B5-49B2-89B9-2B002DFA3236}"/>
    <cellStyle name="Normal 4 2 2 7 7 3" xfId="17374" xr:uid="{A97E16E6-D345-4653-842F-738BB3BAE9E2}"/>
    <cellStyle name="Normal 4 2 2 7 8" xfId="9827" xr:uid="{184DB9DC-A051-4499-9310-FBC8AE4FAFAB}"/>
    <cellStyle name="Normal 4 2 2 7 8 2" xfId="20207" xr:uid="{0D6BC51B-4DDB-4E0B-AD2F-F96D6CB6D943}"/>
    <cellStyle name="Normal 4 2 2 7 9" xfId="23191" xr:uid="{188E0066-9312-4677-B353-400A1C65B06B}"/>
    <cellStyle name="Normal 4 2 2 8" xfId="942" xr:uid="{00000000-0005-0000-0000-000060050000}"/>
    <cellStyle name="Normal 4 2 2 8 10" xfId="12589" xr:uid="{B079923D-5E20-4831-A1EE-294B4200D102}"/>
    <cellStyle name="Normal 4 2 2 8 2" xfId="943" xr:uid="{00000000-0005-0000-0000-000061050000}"/>
    <cellStyle name="Normal 4 2 2 8 2 2" xfId="2929" xr:uid="{00000000-0005-0000-0000-0000A2050000}"/>
    <cellStyle name="Normal 4 2 2 8 2 2 2" xfId="6109" xr:uid="{09581792-6878-4251-A402-1BF73B90A971}"/>
    <cellStyle name="Normal 4 2 2 8 2 2 2 2" xfId="27834" xr:uid="{FE74F500-C292-4503-BFFC-57F6AAF580A9}"/>
    <cellStyle name="Normal 4 2 2 8 2 2 2 3" xfId="25969" xr:uid="{1EC5700D-4A61-4448-AD6F-E00583B5722B}"/>
    <cellStyle name="Normal 4 2 2 8 2 2 2 4" xfId="15587" xr:uid="{69769A35-F4BD-42E6-B479-E5B6925471AA}"/>
    <cellStyle name="Normal 4 2 2 8 2 2 3" xfId="8040" xr:uid="{64C8C9E2-9C80-4C86-96BF-735E47896E8C}"/>
    <cellStyle name="Normal 4 2 2 8 2 2 3 2" xfId="26181" xr:uid="{C1C144FB-D2B9-41FE-823D-8E407FAFD562}"/>
    <cellStyle name="Normal 4 2 2 8 2 2 3 3" xfId="18420" xr:uid="{AB733DD3-59EB-44FD-88FE-C553D0930AAA}"/>
    <cellStyle name="Normal 4 2 2 8 2 2 4" xfId="10873" xr:uid="{2EAAE8FA-6A0E-43DF-9D0F-6BE18F13AB63}"/>
    <cellStyle name="Normal 4 2 2 8 2 2 4 2" xfId="21253" xr:uid="{18E1EACE-9DC3-4EB3-AFCB-C3BB85F96F7E}"/>
    <cellStyle name="Normal 4 2 2 8 2 2 5" xfId="22784" xr:uid="{B6D41360-5303-4439-9539-3A457D6A800A}"/>
    <cellStyle name="Normal 4 2 2 8 2 2 6" xfId="13445" xr:uid="{D0DBE192-C6E1-426F-AF69-9E13AE9C728B}"/>
    <cellStyle name="Normal 4 2 2 8 2 3" xfId="5247" xr:uid="{289C0D3D-8600-4311-B6E6-04C89FA3FACF}"/>
    <cellStyle name="Normal 4 2 2 8 2 3 2" xfId="24677" xr:uid="{30638458-4653-4069-B1A0-FAB5B964E877}"/>
    <cellStyle name="Normal 4 2 2 8 2 3 3" xfId="28553" xr:uid="{52728E3E-1CE5-4205-BB37-C736E33D8CFB}"/>
    <cellStyle name="Normal 4 2 2 8 2 3 4" xfId="14545" xr:uid="{5F5559E7-9E8E-4F3C-921F-83265B2F862F}"/>
    <cellStyle name="Normal 4 2 2 8 2 4" xfId="6998" xr:uid="{98938B21-9FC9-4129-B01A-6E0E21BDE738}"/>
    <cellStyle name="Normal 4 2 2 8 2 4 2" xfId="26484" xr:uid="{DC37F2DE-BCCF-4A97-9840-6F251271A387}"/>
    <cellStyle name="Normal 4 2 2 8 2 4 3" xfId="25853" xr:uid="{77C348A3-9279-4F9E-979F-2E574ED2C001}"/>
    <cellStyle name="Normal 4 2 2 8 2 4 4" xfId="17378" xr:uid="{E33761A8-9F00-4268-951C-63294C6FA910}"/>
    <cellStyle name="Normal 4 2 2 8 2 5" xfId="9831" xr:uid="{A5738BC8-A75D-4FBB-887B-14D7995DCF5F}"/>
    <cellStyle name="Normal 4 2 2 8 2 5 2" xfId="29419" xr:uid="{F5410C9A-1AA5-45A9-AF2D-08D2E333369C}"/>
    <cellStyle name="Normal 4 2 2 8 2 5 3" xfId="20211" xr:uid="{E4AA0D4E-B5A6-4F5A-8840-62CE0C869968}"/>
    <cellStyle name="Normal 4 2 2 8 2 6" xfId="23797" xr:uid="{00FC52DA-01F4-4867-AD5C-93D2839C800E}"/>
    <cellStyle name="Normal 4 2 2 8 2 7" xfId="12747" xr:uid="{94FB40D9-BF27-4CB1-A214-31A4E496E876}"/>
    <cellStyle name="Normal 4 2 2 8 3" xfId="944" xr:uid="{00000000-0005-0000-0000-000062050000}"/>
    <cellStyle name="Normal 4 2 2 8 3 2" xfId="5248" xr:uid="{4D9BC826-49DF-4AF2-88B9-97A48C6BF2E8}"/>
    <cellStyle name="Normal 4 2 2 8 3 2 2" xfId="28391" xr:uid="{3AC4B514-BA35-4187-9298-F5195983ED60}"/>
    <cellStyle name="Normal 4 2 2 8 3 2 3" xfId="27146" xr:uid="{DADAAF39-1753-4664-BB00-A256FBA3CE3B}"/>
    <cellStyle name="Normal 4 2 2 8 3 2 4" xfId="14546" xr:uid="{BFEDBC4C-51DC-489D-AFEF-2749A13AABAB}"/>
    <cellStyle name="Normal 4 2 2 8 3 3" xfId="6999" xr:uid="{7F52BAFA-DE2F-4D6A-BEE8-CD7532851F97}"/>
    <cellStyle name="Normal 4 2 2 8 3 3 2" xfId="26437" xr:uid="{0FDE18EF-223E-4F9E-BB32-181FFF94D91A}"/>
    <cellStyle name="Normal 4 2 2 8 3 3 3" xfId="26748" xr:uid="{B6B9B256-7109-4468-8C1C-C130722DBA2B}"/>
    <cellStyle name="Normal 4 2 2 8 3 3 4" xfId="17379" xr:uid="{2B25E608-5F2C-423F-8C80-1375E2FAA2E4}"/>
    <cellStyle name="Normal 4 2 2 8 3 4" xfId="9832" xr:uid="{08A94F09-7809-4B28-882D-1B0F769EEEBD}"/>
    <cellStyle name="Normal 4 2 2 8 3 4 2" xfId="29420" xr:uid="{F109C8A4-44EC-41D2-92AB-8AC5B9E76DF1}"/>
    <cellStyle name="Normal 4 2 2 8 3 4 3" xfId="20212" xr:uid="{C5866C1F-E534-4979-B683-7A6B8D29D865}"/>
    <cellStyle name="Normal 4 2 2 8 3 5" xfId="22904" xr:uid="{A1855F6E-7621-41E9-B405-D45D8B422CE2}"/>
    <cellStyle name="Normal 4 2 2 8 3 6" xfId="13222" xr:uid="{261B8577-FDAC-4371-A1E3-01F7881F1F22}"/>
    <cellStyle name="Normal 4 2 2 8 4" xfId="2355" xr:uid="{00000000-0005-0000-0000-0000A0050000}"/>
    <cellStyle name="Normal 4 2 2 8 4 2" xfId="7482" xr:uid="{78E28C14-4BF2-45E6-90B6-51A0B78E35A8}"/>
    <cellStyle name="Normal 4 2 2 8 4 2 2" xfId="27647" xr:uid="{5D9CE891-17CD-4AA8-87DC-A95426A137B3}"/>
    <cellStyle name="Normal 4 2 2 8 4 2 3" xfId="17862" xr:uid="{5EA0968A-AC38-4283-8C58-897FF3CD151A}"/>
    <cellStyle name="Normal 4 2 2 8 4 3" xfId="10315" xr:uid="{B156299D-1585-4445-91F5-30774E13C2E2}"/>
    <cellStyle name="Normal 4 2 2 8 4 3 2" xfId="20695" xr:uid="{F3E85103-AE30-4527-A3BE-52C908370154}"/>
    <cellStyle name="Normal 4 2 2 8 4 4" xfId="25493" xr:uid="{1CC4CB99-89F5-432B-B534-392FA34B5B4B}"/>
    <cellStyle name="Normal 4 2 2 8 4 5" xfId="15029" xr:uid="{8CB859D4-7AE7-42E7-8605-196CC4590EC4}"/>
    <cellStyle name="Normal 4 2 2 8 5" xfId="3976" xr:uid="{1CC1E78C-F7DE-4130-A584-0982B132CF8E}"/>
    <cellStyle name="Normal 4 2 2 8 5 2" xfId="8800" xr:uid="{BA955A1A-5670-4FC0-99AD-5A2856B5D440}"/>
    <cellStyle name="Normal 4 2 2 8 5 2 2" xfId="28986" xr:uid="{34079C3E-CB67-4FC5-806A-7653903E694E}"/>
    <cellStyle name="Normal 4 2 2 8 5 2 3" xfId="19180" xr:uid="{44DB25A4-5BF0-40DB-8D02-41DD4CB5D720}"/>
    <cellStyle name="Normal 4 2 2 8 5 3" xfId="11633" xr:uid="{7E0DE244-4DBA-4549-ACCF-6E1DACEE34DD}"/>
    <cellStyle name="Normal 4 2 2 8 5 3 2" xfId="22013" xr:uid="{FF8FDA02-F622-47D5-89FC-F44A0ED0CF69}"/>
    <cellStyle name="Normal 4 2 2 8 5 4" xfId="23982" xr:uid="{37E8991E-E7DC-475D-A227-1F381F3327D3}"/>
    <cellStyle name="Normal 4 2 2 8 5 5" xfId="16347" xr:uid="{2226C1CB-C3F7-4DA7-A464-EC9956605E01}"/>
    <cellStyle name="Normal 4 2 2 8 6" xfId="5246" xr:uid="{872CE609-91EB-4200-84DC-9E4CAEF16719}"/>
    <cellStyle name="Normal 4 2 2 8 6 2" xfId="26520" xr:uid="{E356F0AA-9DB5-42C0-A8A8-D027EA83DE7F}"/>
    <cellStyle name="Normal 4 2 2 8 6 3" xfId="27055" xr:uid="{A4791983-7DC8-4FC4-9115-A49572A6DAB9}"/>
    <cellStyle name="Normal 4 2 2 8 6 4" xfId="14544" xr:uid="{660A899C-A2B3-44D5-A0AE-70E3028FA2FC}"/>
    <cellStyle name="Normal 4 2 2 8 7" xfId="6997" xr:uid="{F5CE00E5-403B-4776-BAF1-667226287A9D}"/>
    <cellStyle name="Normal 4 2 2 8 7 2" xfId="28723" xr:uid="{75DAF2BA-C780-463B-B47B-59D04D56A534}"/>
    <cellStyle name="Normal 4 2 2 8 7 3" xfId="17377" xr:uid="{7BBB0A78-A78B-4E47-A061-57FD249F2CAB}"/>
    <cellStyle name="Normal 4 2 2 8 8" xfId="9830" xr:uid="{3FCAB39E-5391-4F05-990F-45A67FFFFF88}"/>
    <cellStyle name="Normal 4 2 2 8 8 2" xfId="20210" xr:uid="{605D1BF4-2DAB-48AE-AA26-C94C99E2D0C0}"/>
    <cellStyle name="Normal 4 2 2 8 9" xfId="23104" xr:uid="{FA722071-1ED3-40CD-A15E-0F1B6755E765}"/>
    <cellStyle name="Normal 4 2 2 9" xfId="945" xr:uid="{00000000-0005-0000-0000-000063050000}"/>
    <cellStyle name="Normal 4 2 2 9 10" xfId="12582" xr:uid="{DE514E55-F128-4711-B21D-61AFB7B8B980}"/>
    <cellStyle name="Normal 4 2 2 9 2" xfId="3298" xr:uid="{00000000-0005-0000-0000-0000A5050000}"/>
    <cellStyle name="Normal 4 2 2 9 2 2" xfId="6356" xr:uid="{6E4E1E2D-8A1F-4B24-9424-9540C19E367E}"/>
    <cellStyle name="Normal 4 2 2 9 2 2 2" xfId="24062" xr:uid="{45CEF859-7BCD-43A7-9DF0-135D1D6D9722}"/>
    <cellStyle name="Normal 4 2 2 9 2 2 3" xfId="26597" xr:uid="{9106F3BF-F128-4A95-B1CD-60CF1E93C852}"/>
    <cellStyle name="Normal 4 2 2 9 2 2 4" xfId="15925" xr:uid="{594B141C-1131-44FA-9644-D29B5916A6AA}"/>
    <cellStyle name="Normal 4 2 2 9 2 3" xfId="8378" xr:uid="{680DAFC1-10CF-4115-A50B-E062B27340DB}"/>
    <cellStyle name="Normal 4 2 2 9 2 3 2" xfId="27081" xr:uid="{F65F60EC-4525-406B-B346-1CC28797EB54}"/>
    <cellStyle name="Normal 4 2 2 9 2 3 3" xfId="28900" xr:uid="{A099C605-7E55-41EE-943A-37B7A9E230B0}"/>
    <cellStyle name="Normal 4 2 2 9 2 3 4" xfId="18758" xr:uid="{BE8CF6AF-34B7-4897-A3C5-ABCA19E9F174}"/>
    <cellStyle name="Normal 4 2 2 9 2 4" xfId="11211" xr:uid="{4A039120-EAC4-4732-B509-DF19BC2B8961}"/>
    <cellStyle name="Normal 4 2 2 9 2 4 2" xfId="29480" xr:uid="{3EECB917-46C5-426D-B71C-9CAD5E36E357}"/>
    <cellStyle name="Normal 4 2 2 9 2 4 3" xfId="21591" xr:uid="{043FC9C7-426D-49F9-9931-347D933E02D0}"/>
    <cellStyle name="Normal 4 2 2 9 2 5" xfId="23211" xr:uid="{935A0560-C5B2-4465-8504-275C632C1F9F}"/>
    <cellStyle name="Normal 4 2 2 9 2 6" xfId="13854" xr:uid="{F186F80C-532F-4235-A090-3A81DB8588C4}"/>
    <cellStyle name="Normal 4 2 2 9 3" xfId="2761" xr:uid="{00000000-0005-0000-0000-0000A6050000}"/>
    <cellStyle name="Normal 4 2 2 9 3 2" xfId="5979" xr:uid="{2AF29E17-0413-428C-BBF0-234F517D09CF}"/>
    <cellStyle name="Normal 4 2 2 9 3 2 2" xfId="26728" xr:uid="{CBD8DB94-08B9-4486-9B8A-70ABEDF9C196}"/>
    <cellStyle name="Normal 4 2 2 9 3 2 3" xfId="15432" xr:uid="{58F35442-55F3-4803-AFFB-C5B9DA17A21B}"/>
    <cellStyle name="Normal 4 2 2 9 3 3" xfId="7885" xr:uid="{AD2FD54C-B7B0-483B-84C4-9315D79E4958}"/>
    <cellStyle name="Normal 4 2 2 9 3 3 2" xfId="18265" xr:uid="{8E6CD3BB-045E-4361-A340-E92C1684F0E3}"/>
    <cellStyle name="Normal 4 2 2 9 3 4" xfId="10718" xr:uid="{22042846-8DA7-4EFF-AF99-F515EC8385E3}"/>
    <cellStyle name="Normal 4 2 2 9 3 4 2" xfId="21098" xr:uid="{B4348F17-6C32-4A25-BAB2-9572A3923888}"/>
    <cellStyle name="Normal 4 2 2 9 3 5" xfId="24451" xr:uid="{5593175C-5566-4DF7-A66F-443ED8A91F7A}"/>
    <cellStyle name="Normal 4 2 2 9 3 6" xfId="13209" xr:uid="{D542F37B-7C2B-405F-B27E-0A0D239496E8}"/>
    <cellStyle name="Normal 4 2 2 9 4" xfId="2348" xr:uid="{00000000-0005-0000-0000-0000A4050000}"/>
    <cellStyle name="Normal 4 2 2 9 4 2" xfId="7475" xr:uid="{8319465A-71C1-44B2-86C2-66BC9E2147B4}"/>
    <cellStyle name="Normal 4 2 2 9 4 2 2" xfId="28678" xr:uid="{FC39BD23-F123-4A99-81DC-DB5D583C8804}"/>
    <cellStyle name="Normal 4 2 2 9 4 2 3" xfId="17855" xr:uid="{DD2E3797-C5E2-486C-9C3E-C72BADED4EAE}"/>
    <cellStyle name="Normal 4 2 2 9 4 3" xfId="10308" xr:uid="{2202193C-5B0D-41BD-BF6A-D20065EA68DF}"/>
    <cellStyle name="Normal 4 2 2 9 4 3 2" xfId="20688" xr:uid="{E46D9796-DE38-44E1-B95E-34EA2AC7FE65}"/>
    <cellStyle name="Normal 4 2 2 9 4 4" xfId="23961" xr:uid="{E211FAC1-22F6-4376-BF8E-9B6235C4893B}"/>
    <cellStyle name="Normal 4 2 2 9 4 5" xfId="15022" xr:uid="{84A360AA-ACC9-47BE-A916-17EADE44D08D}"/>
    <cellStyle name="Normal 4 2 2 9 5" xfId="3857" xr:uid="{0DFD9279-66F4-49BF-8ABE-BC45BE9D3279}"/>
    <cellStyle name="Normal 4 2 2 9 5 2" xfId="8689" xr:uid="{22B78481-BFA1-4D5C-BE0A-88DA74F04189}"/>
    <cellStyle name="Normal 4 2 2 9 5 2 2" xfId="19069" xr:uid="{D855CF00-E479-4DC7-A6F1-A54F0034438A}"/>
    <cellStyle name="Normal 4 2 2 9 5 3" xfId="11522" xr:uid="{84137D52-6A9A-45E9-822B-5688EA979476}"/>
    <cellStyle name="Normal 4 2 2 9 5 3 2" xfId="21902" xr:uid="{57BCF616-2B4E-42BA-BADD-ED4A680DF9F5}"/>
    <cellStyle name="Normal 4 2 2 9 5 4" xfId="26842" xr:uid="{3833537E-321F-4F08-8CD8-D4323549DA52}"/>
    <cellStyle name="Normal 4 2 2 9 5 5" xfId="16236" xr:uid="{7AD6093B-7B22-41CD-B28E-14C576F4FB21}"/>
    <cellStyle name="Normal 4 2 2 9 6" xfId="5249" xr:uid="{5F5B01DA-BF19-4D3F-9F37-461CE1DBE838}"/>
    <cellStyle name="Normal 4 2 2 9 6 2" xfId="14547" xr:uid="{CD01CB4D-BD54-4DA9-A0D7-6B36D8D57A7B}"/>
    <cellStyle name="Normal 4 2 2 9 7" xfId="7000" xr:uid="{0CE4F7C6-4118-43BE-A668-888ED1884BDB}"/>
    <cellStyle name="Normal 4 2 2 9 7 2" xfId="17380" xr:uid="{75471894-3CE6-4529-BE28-CAA3D6503453}"/>
    <cellStyle name="Normal 4 2 2 9 8" xfId="9833" xr:uid="{E0C65649-4008-44CA-BB86-D5E7ACF05731}"/>
    <cellStyle name="Normal 4 2 2 9 8 2" xfId="20213" xr:uid="{C03B357F-14E5-4DE0-BF16-B52EACF1B891}"/>
    <cellStyle name="Normal 4 2 2 9 9" xfId="24587" xr:uid="{B8116788-610A-4EF1-98E6-02B0A43EF3E3}"/>
    <cellStyle name="Normal 4 2 20" xfId="24904" xr:uid="{7CC5CC8E-A63E-44A8-9265-588E7557C3B6}"/>
    <cellStyle name="Normal 4 2 21" xfId="12389" xr:uid="{DF718B35-7351-4E69-B0D4-B23D8E6301EC}"/>
    <cellStyle name="Normal 4 2 3" xfId="946" xr:uid="{00000000-0005-0000-0000-000064050000}"/>
    <cellStyle name="Normal 4 2 3 10" xfId="5250" xr:uid="{2BD7E16D-467E-4203-BADC-0CC44CE1E35D}"/>
    <cellStyle name="Normal 4 2 3 10 2" xfId="14548" xr:uid="{7E3E2729-B3B9-497B-9C2D-2A6EA9BCF7EF}"/>
    <cellStyle name="Normal 4 2 3 11" xfId="7001" xr:uid="{0F8E82CF-DA38-44A7-9BAB-8EAF0FCC0A4D}"/>
    <cellStyle name="Normal 4 2 3 11 2" xfId="17381" xr:uid="{DE1D59A2-929D-42C0-BC66-443196226E3C}"/>
    <cellStyle name="Normal 4 2 3 12" xfId="9834" xr:uid="{9EED1AAC-1B2A-4562-ACE5-EE2F4E445031}"/>
    <cellStyle name="Normal 4 2 3 12 2" xfId="20214" xr:uid="{5B5515BB-C269-49F4-B6E4-B5A0733E303D}"/>
    <cellStyle name="Normal 4 2 3 13" xfId="24782" xr:uid="{A50685D2-0C11-46DF-A4A3-25F902E1626C}"/>
    <cellStyle name="Normal 4 2 3 14" xfId="12409" xr:uid="{B9A8D04E-3872-4C08-963B-4B8410F1CD3C}"/>
    <cellStyle name="Normal 4 2 3 2" xfId="947" xr:uid="{00000000-0005-0000-0000-000065050000}"/>
    <cellStyle name="Normal 4 2 3 2 10" xfId="7002" xr:uid="{F478E16C-4463-449F-9221-67C12BABAE90}"/>
    <cellStyle name="Normal 4 2 3 2 10 2" xfId="17382" xr:uid="{C78D9F6F-5C52-48CF-B7AA-8014ADBBEB0A}"/>
    <cellStyle name="Normal 4 2 3 2 11" xfId="9835" xr:uid="{E70F5F20-0996-46D8-B0A2-42AC2D61A96F}"/>
    <cellStyle name="Normal 4 2 3 2 11 2" xfId="20215" xr:uid="{2C568235-566C-418C-BCE9-C55DC896AC01}"/>
    <cellStyle name="Normal 4 2 3 2 12" xfId="25209" xr:uid="{50186835-642E-4C8F-BE3D-DA803AC18C20}"/>
    <cellStyle name="Normal 4 2 3 2 13" xfId="12469" xr:uid="{2BC600A7-7EE7-4979-8C49-A434A72939B8}"/>
    <cellStyle name="Normal 4 2 3 2 2" xfId="948" xr:uid="{00000000-0005-0000-0000-000066050000}"/>
    <cellStyle name="Normal 4 2 3 2 2 10" xfId="9836" xr:uid="{01B031BC-6941-4B26-920C-332DEB14A125}"/>
    <cellStyle name="Normal 4 2 3 2 2 10 2" xfId="20216" xr:uid="{2C21B5A5-C225-4DEB-AA3B-DADBCFFE6C9F}"/>
    <cellStyle name="Normal 4 2 3 2 2 11" xfId="23489" xr:uid="{29759637-3DD4-4B69-9EB4-0B6F77170251}"/>
    <cellStyle name="Normal 4 2 3 2 2 12" xfId="12591" xr:uid="{882EF21D-6320-4356-B7D3-F83F9DD7C4F1}"/>
    <cellStyle name="Normal 4 2 3 2 2 2" xfId="2772" xr:uid="{00000000-0005-0000-0000-0000AA050000}"/>
    <cellStyle name="Normal 4 2 3 2 2 2 2" xfId="3300" xr:uid="{00000000-0005-0000-0000-0000AB050000}"/>
    <cellStyle name="Normal 4 2 3 2 2 2 2 2" xfId="6358" xr:uid="{89C8923C-17D9-4D31-A862-C14CE5CDE0D1}"/>
    <cellStyle name="Normal 4 2 3 2 2 2 2 2 2" xfId="27086" xr:uid="{9413C2A7-B792-46C6-B470-36EAB6526A64}"/>
    <cellStyle name="Normal 4 2 3 2 2 2 2 2 3" xfId="27367" xr:uid="{8D83968A-3E50-434B-8AD6-D9FDCBC984C3}"/>
    <cellStyle name="Normal 4 2 3 2 2 2 2 2 4" xfId="15927" xr:uid="{C58D3C4E-58B5-4615-BF7F-AB772A204B50}"/>
    <cellStyle name="Normal 4 2 3 2 2 2 2 3" xfId="8380" xr:uid="{E7C5AB54-797F-4A79-9674-94828B119DB3}"/>
    <cellStyle name="Normal 4 2 3 2 2 2 2 3 2" xfId="28901" xr:uid="{6831838B-07E0-47FC-8E04-3542DE05B01C}"/>
    <cellStyle name="Normal 4 2 3 2 2 2 2 3 3" xfId="18760" xr:uid="{CF0DDA58-F101-49AE-B8A9-46CB315448F3}"/>
    <cellStyle name="Normal 4 2 3 2 2 2 2 4" xfId="11213" xr:uid="{68A94025-047D-46F7-A5BA-D75DB98B96E7}"/>
    <cellStyle name="Normal 4 2 3 2 2 2 2 4 2" xfId="21593" xr:uid="{2C15B6F5-4265-4456-9222-C45B17C039E0}"/>
    <cellStyle name="Normal 4 2 3 2 2 2 2 5" xfId="24683" xr:uid="{C5E5FD7D-6ABB-4102-91D2-EC65BB6FFFD7}"/>
    <cellStyle name="Normal 4 2 3 2 2 2 2 6" xfId="13856" xr:uid="{5C226E65-CF46-4114-8E35-A29BF53894EB}"/>
    <cellStyle name="Normal 4 2 3 2 2 2 3" xfId="4328" xr:uid="{27964B00-F2D5-4596-8451-9BDBD56C8BA5}"/>
    <cellStyle name="Normal 4 2 3 2 2 2 3 2" xfId="9100" xr:uid="{331C5B4E-823D-40A5-9607-5D646183B846}"/>
    <cellStyle name="Normal 4 2 3 2 2 2 3 2 2" xfId="29143" xr:uid="{8B4C61EA-15E4-415C-B554-8D03E2FA2398}"/>
    <cellStyle name="Normal 4 2 3 2 2 2 3 2 3" xfId="19480" xr:uid="{A90DAA79-9986-42C1-AF04-803FAF98A659}"/>
    <cellStyle name="Normal 4 2 3 2 2 2 3 3" xfId="11933" xr:uid="{6AB7CE6B-BE9F-4E5F-9313-B4981AD8D99C}"/>
    <cellStyle name="Normal 4 2 3 2 2 2 3 3 2" xfId="22313" xr:uid="{2D89B00A-FC2B-4D78-9F4A-7403D079C90C}"/>
    <cellStyle name="Normal 4 2 3 2 2 2 3 4" xfId="24017" xr:uid="{0E925F37-F8D0-4034-9A48-975C7D9B5AC4}"/>
    <cellStyle name="Normal 4 2 3 2 2 2 3 5" xfId="16647" xr:uid="{6741DDB6-C341-459C-97DE-702DF4E29657}"/>
    <cellStyle name="Normal 4 2 3 2 2 2 4" xfId="5990" xr:uid="{2C18F543-E27B-44AB-AA06-5A23FBB080E9}"/>
    <cellStyle name="Normal 4 2 3 2 2 2 4 2" xfId="26944" xr:uid="{C72013DD-CCEE-42D1-B77D-D0BB95452F1E}"/>
    <cellStyle name="Normal 4 2 3 2 2 2 4 3" xfId="15443" xr:uid="{0172374D-8479-418D-A352-D52BDF8306D6}"/>
    <cellStyle name="Normal 4 2 3 2 2 2 5" xfId="7896" xr:uid="{BD4BBE6C-17C2-4BAD-9B37-8819241E2577}"/>
    <cellStyle name="Normal 4 2 3 2 2 2 5 2" xfId="18276" xr:uid="{C8293643-2729-45A0-BD7A-83B397918AA0}"/>
    <cellStyle name="Normal 4 2 3 2 2 2 6" xfId="10729" xr:uid="{D6A86BD5-84AE-4B43-BFB3-076C681E8B27}"/>
    <cellStyle name="Normal 4 2 3 2 2 2 6 2" xfId="21109" xr:uid="{75728E5D-5DA3-4043-B9D4-F03ABC5DC432}"/>
    <cellStyle name="Normal 4 2 3 2 2 2 7" xfId="25031" xr:uid="{4321F765-EAF6-481E-A724-328A23CA2969}"/>
    <cellStyle name="Normal 4 2 3 2 2 2 8" xfId="13225" xr:uid="{7904ED2D-EE61-4575-9F4B-C331B77A69FA}"/>
    <cellStyle name="Normal 4 2 3 2 2 3" xfId="3301" xr:uid="{00000000-0005-0000-0000-0000AC050000}"/>
    <cellStyle name="Normal 4 2 3 2 2 3 2" xfId="4514" xr:uid="{6D50011B-C532-44D6-B43D-E87F903FA790}"/>
    <cellStyle name="Normal 4 2 3 2 2 3 2 2" xfId="9286" xr:uid="{8D03004E-54FE-42EA-BBF9-DAC429B21F80}"/>
    <cellStyle name="Normal 4 2 3 2 2 3 2 2 2" xfId="29267" xr:uid="{C3570ED0-8F16-4676-A172-7EB71B59F115}"/>
    <cellStyle name="Normal 4 2 3 2 2 3 2 2 3" xfId="19666" xr:uid="{C83973C4-CA0B-4189-BF9C-4B2DF2D97896}"/>
    <cellStyle name="Normal 4 2 3 2 2 3 2 3" xfId="12119" xr:uid="{B45241BD-47E5-41DD-8F19-D2A2C33AA965}"/>
    <cellStyle name="Normal 4 2 3 2 2 3 2 3 2" xfId="22499" xr:uid="{00B22D51-F239-41D7-93A6-EDFBDBCA48CE}"/>
    <cellStyle name="Normal 4 2 3 2 2 3 2 4" xfId="27015" xr:uid="{ACAC9304-7BC3-4B7A-B5D3-8DDDC874B00D}"/>
    <cellStyle name="Normal 4 2 3 2 2 3 2 5" xfId="16833" xr:uid="{0A25D8D4-2ACB-40B7-9679-7ADBBFEE6610}"/>
    <cellStyle name="Normal 4 2 3 2 2 3 3" xfId="6359" xr:uid="{31E8356A-95F4-4A6F-8EA7-687AD58AFD19}"/>
    <cellStyle name="Normal 4 2 3 2 2 3 3 2" xfId="28320" xr:uid="{636BBC61-C6A5-426B-9BD5-D5F6145FE51D}"/>
    <cellStyle name="Normal 4 2 3 2 2 3 3 3" xfId="15928" xr:uid="{C1A5858E-96D1-4ADF-AFED-1104CA10BD0D}"/>
    <cellStyle name="Normal 4 2 3 2 2 3 4" xfId="8381" xr:uid="{F588F986-11CF-4770-8E5C-3AAFFD6146FC}"/>
    <cellStyle name="Normal 4 2 3 2 2 3 4 2" xfId="18761" xr:uid="{877D9809-B8DD-4D96-BDBB-73B4F76E6343}"/>
    <cellStyle name="Normal 4 2 3 2 2 3 5" xfId="11214" xr:uid="{6C284A0A-0DC0-41B9-AFD7-BB3873B1608C}"/>
    <cellStyle name="Normal 4 2 3 2 2 3 5 2" xfId="21594" xr:uid="{1EB8083D-F766-404A-9589-599184D0F8A6}"/>
    <cellStyle name="Normal 4 2 3 2 2 3 6" xfId="22988" xr:uid="{ABF29836-2AA1-48B7-A366-FE398257733C}"/>
    <cellStyle name="Normal 4 2 3 2 2 3 7" xfId="13857" xr:uid="{37BD2BD6-6E1C-4EA9-821F-99B055D3BA2A}"/>
    <cellStyle name="Normal 4 2 3 2 2 4" xfId="3299" xr:uid="{00000000-0005-0000-0000-0000AD050000}"/>
    <cellStyle name="Normal 4 2 3 2 2 4 2" xfId="6357" xr:uid="{C1E464F8-AD39-4D30-9CFC-7E54408ACAD2}"/>
    <cellStyle name="Normal 4 2 3 2 2 4 2 2" xfId="28147" xr:uid="{895B60BC-4B23-490E-8F89-B62CD9351C4B}"/>
    <cellStyle name="Normal 4 2 3 2 2 4 2 3" xfId="15926" xr:uid="{C3F78B7A-B76F-42F1-A0C8-740D407FEDCB}"/>
    <cellStyle name="Normal 4 2 3 2 2 4 3" xfId="8379" xr:uid="{6FA2E360-57D4-424A-A42E-97DB80382D28}"/>
    <cellStyle name="Normal 4 2 3 2 2 4 3 2" xfId="18759" xr:uid="{8E534455-B4D4-4109-80B2-D739C51C212E}"/>
    <cellStyle name="Normal 4 2 3 2 2 4 4" xfId="11212" xr:uid="{30F27D84-F851-40B0-9D8D-BA613509A3E2}"/>
    <cellStyle name="Normal 4 2 3 2 2 4 4 2" xfId="21592" xr:uid="{6FD68503-E85E-4487-AB1B-B7DF3D8B2CA8}"/>
    <cellStyle name="Normal 4 2 3 2 2 4 5" xfId="24493" xr:uid="{9398B8F6-1C04-4B30-BFD4-86091FC23EB6}"/>
    <cellStyle name="Normal 4 2 3 2 2 4 6" xfId="13855" xr:uid="{AFA105AB-BB52-4C3D-BD2F-99B293002E2D}"/>
    <cellStyle name="Normal 4 2 3 2 2 5" xfId="2645" xr:uid="{00000000-0005-0000-0000-0000AE050000}"/>
    <cellStyle name="Normal 4 2 3 2 2 5 2" xfId="5907" xr:uid="{A3FC01D2-D45A-456E-9AC5-41FF7184AB71}"/>
    <cellStyle name="Normal 4 2 3 2 2 5 2 2" xfId="28290" xr:uid="{168AFBF8-E05A-463D-9143-C9F6C7EEC90D}"/>
    <cellStyle name="Normal 4 2 3 2 2 5 2 3" xfId="15317" xr:uid="{7017F6D0-2B0F-410C-AF05-2E7D82D05083}"/>
    <cellStyle name="Normal 4 2 3 2 2 5 3" xfId="7770" xr:uid="{EC396275-686B-4429-B869-F947FD668551}"/>
    <cellStyle name="Normal 4 2 3 2 2 5 3 2" xfId="18150" xr:uid="{5805ACAA-2B3B-4747-8109-FA18F1B78B4F}"/>
    <cellStyle name="Normal 4 2 3 2 2 5 4" xfId="10603" xr:uid="{5520C602-4FB1-4F6C-980B-28E47F4C9F0D}"/>
    <cellStyle name="Normal 4 2 3 2 2 5 4 2" xfId="20983" xr:uid="{64D02580-9128-44F4-8D2A-A1D7F5788E88}"/>
    <cellStyle name="Normal 4 2 3 2 2 5 5" xfId="24693" xr:uid="{E8B465D9-82D9-4919-811F-327B99579B46}"/>
    <cellStyle name="Normal 4 2 3 2 2 5 6" xfId="13034" xr:uid="{AA6CA743-EE39-466F-B850-6BC8A8B217C6}"/>
    <cellStyle name="Normal 4 2 3 2 2 6" xfId="2357" xr:uid="{00000000-0005-0000-0000-0000A9050000}"/>
    <cellStyle name="Normal 4 2 3 2 2 6 2" xfId="7484" xr:uid="{140F805A-541E-43C4-951D-18A360B72EC2}"/>
    <cellStyle name="Normal 4 2 3 2 2 6 2 2" xfId="17864" xr:uid="{6B0A4DE7-4013-4690-A577-A913A2F03A51}"/>
    <cellStyle name="Normal 4 2 3 2 2 6 3" xfId="10317" xr:uid="{1A9B45D9-F693-4EDD-A7FC-60EABD2FDB3F}"/>
    <cellStyle name="Normal 4 2 3 2 2 6 3 2" xfId="20697" xr:uid="{B208B857-17A3-4C04-A607-D312BE9DF30A}"/>
    <cellStyle name="Normal 4 2 3 2 2 6 4" xfId="24043" xr:uid="{24AB5370-DA9D-4625-959B-D5A0319939BC}"/>
    <cellStyle name="Normal 4 2 3 2 2 6 5" xfId="15031" xr:uid="{E66AFB57-8F73-4358-A693-4779C3AE1A89}"/>
    <cellStyle name="Normal 4 2 3 2 2 7" xfId="3894" xr:uid="{201BE687-BFB5-471C-A6BF-20D48642CE65}"/>
    <cellStyle name="Normal 4 2 3 2 2 7 2" xfId="8726" xr:uid="{6B7A5A98-A6EE-4599-91CD-E248789F73D3}"/>
    <cellStyle name="Normal 4 2 3 2 2 7 2 2" xfId="19106" xr:uid="{28446D4C-D83B-4EF5-99AE-7D201A018481}"/>
    <cellStyle name="Normal 4 2 3 2 2 7 3" xfId="11559" xr:uid="{5E360618-2024-470E-8639-5E6E01524EF8}"/>
    <cellStyle name="Normal 4 2 3 2 2 7 3 2" xfId="21939" xr:uid="{38436333-B084-437E-89B5-61DA0343ED2B}"/>
    <cellStyle name="Normal 4 2 3 2 2 7 4" xfId="16273" xr:uid="{E4A4DB8E-6B8E-494C-B7EE-57E61DD45AFC}"/>
    <cellStyle name="Normal 4 2 3 2 2 8" xfId="5252" xr:uid="{A0D37A58-A5CE-4436-A5BA-AA581978EEF0}"/>
    <cellStyle name="Normal 4 2 3 2 2 8 2" xfId="14550" xr:uid="{E92DD833-C60D-4522-B768-1B23C313C5C1}"/>
    <cellStyle name="Normal 4 2 3 2 2 9" xfId="7003" xr:uid="{A1A12B1C-79E2-4292-A8DF-9E447994414D}"/>
    <cellStyle name="Normal 4 2 3 2 2 9 2" xfId="17383" xr:uid="{08055018-930A-4323-A1B6-7CA228461C3D}"/>
    <cellStyle name="Normal 4 2 3 2 3" xfId="949" xr:uid="{00000000-0005-0000-0000-000067050000}"/>
    <cellStyle name="Normal 4 2 3 2 3 2" xfId="3302" xr:uid="{00000000-0005-0000-0000-0000B0050000}"/>
    <cellStyle name="Normal 4 2 3 2 3 2 2" xfId="6360" xr:uid="{1DC87285-0E28-413E-8C88-23F2F54535AE}"/>
    <cellStyle name="Normal 4 2 3 2 3 2 2 2" xfId="28333" xr:uid="{F131C03A-78F1-4AA3-803E-095AC8C2BCE5}"/>
    <cellStyle name="Normal 4 2 3 2 3 2 2 3" xfId="28339" xr:uid="{F15967C9-914A-40B1-AE8D-3A04A5D89435}"/>
    <cellStyle name="Normal 4 2 3 2 3 2 2 4" xfId="15929" xr:uid="{A0E735FF-EF44-431E-8F4A-5BEA4BBE314F}"/>
    <cellStyle name="Normal 4 2 3 2 3 2 3" xfId="8382" xr:uid="{0D16436B-43B1-4701-AE20-562C8D2723FA}"/>
    <cellStyle name="Normal 4 2 3 2 3 2 3 2" xfId="28902" xr:uid="{DC4F5CF2-0BCB-475F-8754-C18E7002E24E}"/>
    <cellStyle name="Normal 4 2 3 2 3 2 3 3" xfId="18762" xr:uid="{EB8A1894-2ECB-4438-B172-0D5CC3623BCE}"/>
    <cellStyle name="Normal 4 2 3 2 3 2 4" xfId="11215" xr:uid="{8AA50733-FEA7-44DA-A0D2-249F1802EE85}"/>
    <cellStyle name="Normal 4 2 3 2 3 2 4 2" xfId="21595" xr:uid="{AD49165A-94CF-4684-A9E8-62561DFC9419}"/>
    <cellStyle name="Normal 4 2 3 2 3 2 5" xfId="22869" xr:uid="{002A3DE3-8149-4791-9736-8E2B5599730A}"/>
    <cellStyle name="Normal 4 2 3 2 3 2 6" xfId="13858" xr:uid="{58D514D3-D6F4-41FF-B495-C30AA68E8D35}"/>
    <cellStyle name="Normal 4 2 3 2 3 3" xfId="2771" xr:uid="{00000000-0005-0000-0000-0000B1050000}"/>
    <cellStyle name="Normal 4 2 3 2 3 3 2" xfId="5989" xr:uid="{8EDC80F3-BB18-4116-839C-24DC107942DB}"/>
    <cellStyle name="Normal 4 2 3 2 3 3 2 2" xfId="26260" xr:uid="{867E8E3F-0666-4250-8DB7-7B567C4BCF8A}"/>
    <cellStyle name="Normal 4 2 3 2 3 3 2 3" xfId="15442" xr:uid="{51B34A18-73E8-4CC0-8B49-CCB35097E2D7}"/>
    <cellStyle name="Normal 4 2 3 2 3 3 3" xfId="7895" xr:uid="{56C41649-7049-4178-8B09-EA4F8628B3FF}"/>
    <cellStyle name="Normal 4 2 3 2 3 3 3 2" xfId="18275" xr:uid="{73B3F451-57B1-4100-BC37-6E7BF8770B14}"/>
    <cellStyle name="Normal 4 2 3 2 3 3 4" xfId="10728" xr:uid="{9E0578E9-AC8C-442E-8BBD-318D8230F97F}"/>
    <cellStyle name="Normal 4 2 3 2 3 3 4 2" xfId="21108" xr:uid="{A455727F-EC3B-477D-AA65-D9F9B6D3A6D7}"/>
    <cellStyle name="Normal 4 2 3 2 3 3 5" xfId="23975" xr:uid="{71D7DFB1-FD17-45FC-9DAF-7EEBC8A1FDF0}"/>
    <cellStyle name="Normal 4 2 3 2 3 3 6" xfId="13224" xr:uid="{0125291F-2C52-47D9-B6FF-93F5D4843EBA}"/>
    <cellStyle name="Normal 4 2 3 2 3 4" xfId="4185" xr:uid="{1DEFBAE0-A0A3-432C-A9F0-42580848E4E3}"/>
    <cellStyle name="Normal 4 2 3 2 3 4 2" xfId="8957" xr:uid="{2CE25E94-B24F-47E3-B36F-915FC78AF815}"/>
    <cellStyle name="Normal 4 2 3 2 3 4 2 2" xfId="29045" xr:uid="{56B3A386-38B6-4496-A9F5-076351356B47}"/>
    <cellStyle name="Normal 4 2 3 2 3 4 2 3" xfId="19337" xr:uid="{52C3D09E-D789-46D0-AF42-8DADEA265E27}"/>
    <cellStyle name="Normal 4 2 3 2 3 4 3" xfId="11790" xr:uid="{E4AA35A6-6AA7-4362-9E90-6C2936F3F133}"/>
    <cellStyle name="Normal 4 2 3 2 3 4 3 2" xfId="22170" xr:uid="{EF60385F-7448-4608-871D-B3FFAF694B51}"/>
    <cellStyle name="Normal 4 2 3 2 3 4 4" xfId="24948" xr:uid="{A4C522DF-B142-4EDE-8BF4-D44C81DAD4B8}"/>
    <cellStyle name="Normal 4 2 3 2 3 4 5" xfId="16504" xr:uid="{66085C31-CC84-4EB7-AB8A-120650E692A0}"/>
    <cellStyle name="Normal 4 2 3 2 3 5" xfId="5253" xr:uid="{9CEF59E5-F63B-43F6-8764-B25EF6C72324}"/>
    <cellStyle name="Normal 4 2 3 2 3 5 2" xfId="26861" xr:uid="{D0D7369A-B1F8-49C2-BF13-4CE12D00315A}"/>
    <cellStyle name="Normal 4 2 3 2 3 5 3" xfId="14551" xr:uid="{407CB54E-EC64-446F-8A2E-79F52CB746A4}"/>
    <cellStyle name="Normal 4 2 3 2 3 6" xfId="7004" xr:uid="{D036AE8A-60CC-4471-B10D-D2D5F097C2E2}"/>
    <cellStyle name="Normal 4 2 3 2 3 6 2" xfId="17384" xr:uid="{312546B7-C2EE-4F4D-9E26-9827A40EDFC1}"/>
    <cellStyle name="Normal 4 2 3 2 3 7" xfId="9837" xr:uid="{9E5AA68B-6EF3-4A19-B637-4A7F39B6DD8A}"/>
    <cellStyle name="Normal 4 2 3 2 3 7 2" xfId="20217" xr:uid="{BF15622C-D1C2-4A1D-913D-74CA0331F1F5}"/>
    <cellStyle name="Normal 4 2 3 2 3 8" xfId="25280" xr:uid="{D1F3FED7-DA20-4543-9147-972C7FD1A832}"/>
    <cellStyle name="Normal 4 2 3 2 3 9" xfId="12749" xr:uid="{A7A86424-DB42-45CE-9B3C-4830D0D72C9E}"/>
    <cellStyle name="Normal 4 2 3 2 4" xfId="3303" xr:uid="{00000000-0005-0000-0000-0000B2050000}"/>
    <cellStyle name="Normal 4 2 3 2 4 2" xfId="4515" xr:uid="{CC245521-A2AC-4403-9DBB-2B958F5DD097}"/>
    <cellStyle name="Normal 4 2 3 2 4 2 2" xfId="9287" xr:uid="{08FDC34A-6A5C-4A47-8F82-5B4324C8952A}"/>
    <cellStyle name="Normal 4 2 3 2 4 2 2 2" xfId="29268" xr:uid="{F55B0AE7-0F44-4986-B904-EB5A6313EDFA}"/>
    <cellStyle name="Normal 4 2 3 2 4 2 2 3" xfId="19667" xr:uid="{D7C76DF2-C637-432C-A52F-A79C20205DCE}"/>
    <cellStyle name="Normal 4 2 3 2 4 2 3" xfId="12120" xr:uid="{C904939E-AA7A-4366-B7AE-0EC5A39F67DE}"/>
    <cellStyle name="Normal 4 2 3 2 4 2 3 2" xfId="22500" xr:uid="{E01C7A6A-D51A-41E0-9D6A-16388F585402}"/>
    <cellStyle name="Normal 4 2 3 2 4 2 4" xfId="23345" xr:uid="{8BD4559B-4551-4936-92B9-C1B49A254CE3}"/>
    <cellStyle name="Normal 4 2 3 2 4 2 5" xfId="16834" xr:uid="{A66A5541-0154-492A-A1DF-3DEB613431E2}"/>
    <cellStyle name="Normal 4 2 3 2 4 3" xfId="6361" xr:uid="{EFA12493-F5FD-40B4-922B-403F198A4304}"/>
    <cellStyle name="Normal 4 2 3 2 4 3 2" xfId="26370" xr:uid="{6821BBD7-193D-49E1-A55A-C90B2C39E0B1}"/>
    <cellStyle name="Normal 4 2 3 2 4 3 3" xfId="15930" xr:uid="{1225C357-DC62-4259-90D6-E17258668A84}"/>
    <cellStyle name="Normal 4 2 3 2 4 4" xfId="8383" xr:uid="{C8CC2FE3-0278-4EBA-A280-6ECBA6B8B0A2}"/>
    <cellStyle name="Normal 4 2 3 2 4 4 2" xfId="18763" xr:uid="{B3567CBE-B310-4F26-A778-B9771B386D27}"/>
    <cellStyle name="Normal 4 2 3 2 4 5" xfId="11216" xr:uid="{1BB41705-20E0-409C-BD64-ABB46268D385}"/>
    <cellStyle name="Normal 4 2 3 2 4 5 2" xfId="21596" xr:uid="{BDFBD6A6-3646-4816-935F-631C49FCFD95}"/>
    <cellStyle name="Normal 4 2 3 2 4 6" xfId="24825" xr:uid="{AE3AA3E4-9541-4B09-9F86-C5D934D3E664}"/>
    <cellStyle name="Normal 4 2 3 2 4 7" xfId="13859" xr:uid="{72206FC7-0B96-4509-889B-0E5EF82238B5}"/>
    <cellStyle name="Normal 4 2 3 2 5" xfId="2931" xr:uid="{00000000-0005-0000-0000-0000B3050000}"/>
    <cellStyle name="Normal 4 2 3 2 5 2" xfId="6111" xr:uid="{EF13CB29-EC77-4A1D-88AE-CAE52F2FC3B3}"/>
    <cellStyle name="Normal 4 2 3 2 5 2 2" xfId="28660" xr:uid="{7FDDA227-0F7C-4717-8083-31E3C4B59D6B}"/>
    <cellStyle name="Normal 4 2 3 2 5 2 3" xfId="27365" xr:uid="{F83B9E79-4EF2-4F17-8A88-6CB3A0D6F5C5}"/>
    <cellStyle name="Normal 4 2 3 2 5 2 4" xfId="15589" xr:uid="{53CFB214-7340-4827-9A6F-BDE0BF13CBB9}"/>
    <cellStyle name="Normal 4 2 3 2 5 3" xfId="8042" xr:uid="{347405AE-F7E2-4DD0-BA1B-F9A73032B4C7}"/>
    <cellStyle name="Normal 4 2 3 2 5 3 2" xfId="28305" xr:uid="{75F39DE5-DF17-4FE6-AF6E-915A60CB5CC9}"/>
    <cellStyle name="Normal 4 2 3 2 5 3 3" xfId="18422" xr:uid="{1FFD5126-76AE-472E-A6C8-2CD846D10A2E}"/>
    <cellStyle name="Normal 4 2 3 2 5 4" xfId="10875" xr:uid="{A21240A8-3425-459D-AF7A-C9D596F96081}"/>
    <cellStyle name="Normal 4 2 3 2 5 4 2" xfId="21255" xr:uid="{0B0B6316-5ECB-4927-A0F0-F4C72259B9D7}"/>
    <cellStyle name="Normal 4 2 3 2 5 5" xfId="24257" xr:uid="{B62637BC-DF2E-4927-89BE-19F4E21E80B3}"/>
    <cellStyle name="Normal 4 2 3 2 5 6" xfId="13447" xr:uid="{00C74991-E7D3-4282-85AC-90BD2FEBBDC3}"/>
    <cellStyle name="Normal 4 2 3 2 6" xfId="2543" xr:uid="{00000000-0005-0000-0000-0000B4050000}"/>
    <cellStyle name="Normal 4 2 3 2 6 2" xfId="5815" xr:uid="{293E0C98-CA98-4DC3-95C7-2B18B15748A0}"/>
    <cellStyle name="Normal 4 2 3 2 6 2 2" xfId="26773" xr:uid="{9A034F82-9F94-4ECB-859C-CEA7A0663522}"/>
    <cellStyle name="Normal 4 2 3 2 6 2 3" xfId="15215" xr:uid="{8760C568-CBB1-4F6B-93C2-E327735E125D}"/>
    <cellStyle name="Normal 4 2 3 2 6 3" xfId="7668" xr:uid="{ECD6D6BF-7F36-4DC7-9056-51D43448CFF4}"/>
    <cellStyle name="Normal 4 2 3 2 6 3 2" xfId="18048" xr:uid="{EDC4F534-B97F-4705-BBC8-F6DFD30BAFE9}"/>
    <cellStyle name="Normal 4 2 3 2 6 4" xfId="10501" xr:uid="{B8CB40EC-3BE5-425D-B580-8F666E98AC96}"/>
    <cellStyle name="Normal 4 2 3 2 6 4 2" xfId="20881" xr:uid="{FE33DD13-8CD9-453C-9183-1343E8CB61AB}"/>
    <cellStyle name="Normal 4 2 3 2 6 5" xfId="22677" xr:uid="{EB2771FF-83DB-4BE8-A70D-8195FE8EBA09}"/>
    <cellStyle name="Normal 4 2 3 2 6 6" xfId="12931" xr:uid="{D8998256-A5DA-4B45-ADDC-1254E901F31A}"/>
    <cellStyle name="Normal 4 2 3 2 7" xfId="2237" xr:uid="{00000000-0005-0000-0000-0000A8050000}"/>
    <cellStyle name="Normal 4 2 3 2 7 2" xfId="7364" xr:uid="{8972484A-F219-462A-B65C-E92E4BCE5B24}"/>
    <cellStyle name="Normal 4 2 3 2 7 2 2" xfId="17744" xr:uid="{5400C91C-C59A-4A59-BFAE-AD35B9953A4B}"/>
    <cellStyle name="Normal 4 2 3 2 7 3" xfId="10197" xr:uid="{1834C5A4-DF54-4ACD-B293-AA63E8F7B8A8}"/>
    <cellStyle name="Normal 4 2 3 2 7 3 2" xfId="20577" xr:uid="{4EFD0C23-D13F-4498-9E25-5DFA90E608A0}"/>
    <cellStyle name="Normal 4 2 3 2 7 4" xfId="25078" xr:uid="{2AC24674-5A1C-4C89-9E80-72D1B23C7B66}"/>
    <cellStyle name="Normal 4 2 3 2 7 5" xfId="14911" xr:uid="{D54D9855-96DB-4DFE-9369-CBFBE4A30470}"/>
    <cellStyle name="Normal 4 2 3 2 8" xfId="3978" xr:uid="{46C4FFC8-6B57-4E1D-9AB5-47E04C856F6C}"/>
    <cellStyle name="Normal 4 2 3 2 8 2" xfId="8802" xr:uid="{4249F5BD-5F3F-4FD7-9E7A-C74EFE76F35D}"/>
    <cellStyle name="Normal 4 2 3 2 8 2 2" xfId="19182" xr:uid="{BAF09C08-6348-4832-B716-BB9E0DEEF79D}"/>
    <cellStyle name="Normal 4 2 3 2 8 3" xfId="11635" xr:uid="{CF34461F-5565-4C10-9587-05B8EA19FE1E}"/>
    <cellStyle name="Normal 4 2 3 2 8 3 2" xfId="22015" xr:uid="{20FCD6BC-C0B5-4954-B835-407699632997}"/>
    <cellStyle name="Normal 4 2 3 2 8 4" xfId="16349" xr:uid="{16C5E8BC-4143-47D9-9547-8053EA412692}"/>
    <cellStyle name="Normal 4 2 3 2 9" xfId="5251" xr:uid="{C4DC83C7-5871-4468-8486-F18B902F0D8C}"/>
    <cellStyle name="Normal 4 2 3 2 9 2" xfId="14549" xr:uid="{06E05F03-E05C-4EE0-B763-08078DB2805A}"/>
    <cellStyle name="Normal 4 2 3 3" xfId="950" xr:uid="{00000000-0005-0000-0000-000068050000}"/>
    <cellStyle name="Normal 4 2 3 3 10" xfId="9838" xr:uid="{25EC58C3-493E-406E-9427-BDB78C0B423E}"/>
    <cellStyle name="Normal 4 2 3 3 10 2" xfId="20218" xr:uid="{58AA0474-729E-4792-A811-73D61CB923D0}"/>
    <cellStyle name="Normal 4 2 3 3 11" xfId="24419" xr:uid="{E5DA6052-0696-452F-B06B-5C15C8DF8469}"/>
    <cellStyle name="Normal 4 2 3 3 12" xfId="12590" xr:uid="{3473E772-2AF7-46BA-A18B-3FBEDCDF24EE}"/>
    <cellStyle name="Normal 4 2 3 3 2" xfId="2773" xr:uid="{00000000-0005-0000-0000-0000B6050000}"/>
    <cellStyle name="Normal 4 2 3 3 2 2" xfId="3305" xr:uid="{00000000-0005-0000-0000-0000B7050000}"/>
    <cellStyle name="Normal 4 2 3 3 2 2 2" xfId="6363" xr:uid="{1CD81F59-7311-4C80-8F59-FA3959D45C6D}"/>
    <cellStyle name="Normal 4 2 3 3 2 2 2 2" xfId="26837" xr:uid="{729D81C3-FBFE-4689-A24D-F8590F273366}"/>
    <cellStyle name="Normal 4 2 3 3 2 2 2 3" xfId="26511" xr:uid="{A3A5386B-1A73-44F3-83F4-93626DC275F4}"/>
    <cellStyle name="Normal 4 2 3 3 2 2 2 4" xfId="15932" xr:uid="{00B7F0D6-92A1-4ED3-92F7-88BA358D614F}"/>
    <cellStyle name="Normal 4 2 3 3 2 2 3" xfId="8385" xr:uid="{748B9053-2A21-47A1-984C-38961D1872F4}"/>
    <cellStyle name="Normal 4 2 3 3 2 2 3 2" xfId="28903" xr:uid="{5852EDAE-9229-44E9-9A01-E6402EBC8D99}"/>
    <cellStyle name="Normal 4 2 3 3 2 2 3 3" xfId="18765" xr:uid="{27E3F9E4-1B75-4C4B-AA8D-3A9730581E47}"/>
    <cellStyle name="Normal 4 2 3 3 2 2 4" xfId="11218" xr:uid="{EA7DAFF5-A74A-426B-8108-9FB71F75132A}"/>
    <cellStyle name="Normal 4 2 3 3 2 2 4 2" xfId="21598" xr:uid="{7EDEEF2A-3542-4197-8FD6-9FA4B3BC94A7}"/>
    <cellStyle name="Normal 4 2 3 3 2 2 5" xfId="24425" xr:uid="{621059D3-C646-4807-9D3C-53A7E5B31D1B}"/>
    <cellStyle name="Normal 4 2 3 3 2 2 6" xfId="13861" xr:uid="{CEAF4B72-FBA7-454E-8D40-FD66885426E4}"/>
    <cellStyle name="Normal 4 2 3 3 2 3" xfId="4329" xr:uid="{05CAFDE6-C50A-4589-AD93-6071FC671BE7}"/>
    <cellStyle name="Normal 4 2 3 3 2 3 2" xfId="9101" xr:uid="{53504C1E-5403-49B7-885A-7F774A86E723}"/>
    <cellStyle name="Normal 4 2 3 3 2 3 2 2" xfId="29144" xr:uid="{221F318D-85CC-436E-B3FC-9C23CB56A426}"/>
    <cellStyle name="Normal 4 2 3 3 2 3 2 3" xfId="19481" xr:uid="{7AA7ABA4-CF2E-4DC2-9BFB-C7D2BBBE2E34}"/>
    <cellStyle name="Normal 4 2 3 3 2 3 3" xfId="11934" xr:uid="{855938AF-DA06-4CBF-8344-B869F971499C}"/>
    <cellStyle name="Normal 4 2 3 3 2 3 3 2" xfId="22314" xr:uid="{DCE2DCA2-3880-4FDD-A21B-992878DB8C8C}"/>
    <cellStyle name="Normal 4 2 3 3 2 3 4" xfId="24630" xr:uid="{31BFE68F-5225-47AC-B413-6F9B1FA70CB6}"/>
    <cellStyle name="Normal 4 2 3 3 2 3 5" xfId="16648" xr:uid="{C8E3014B-3479-4810-A4B6-11EFC4FC6373}"/>
    <cellStyle name="Normal 4 2 3 3 2 4" xfId="5991" xr:uid="{4A083A20-F2B9-4B42-9C6C-2B5F9C35C786}"/>
    <cellStyle name="Normal 4 2 3 3 2 4 2" xfId="28529" xr:uid="{6509E96D-230F-4003-8AFF-B9FDDB608DA4}"/>
    <cellStyle name="Normal 4 2 3 3 2 4 3" xfId="15444" xr:uid="{6C00E0FF-7983-403D-ADDB-8492E9A85854}"/>
    <cellStyle name="Normal 4 2 3 3 2 5" xfId="7897" xr:uid="{FA3EA1E6-DF14-446C-8C6A-7F6484382840}"/>
    <cellStyle name="Normal 4 2 3 3 2 5 2" xfId="18277" xr:uid="{C88802F8-DB09-441A-8344-7FFE42018A16}"/>
    <cellStyle name="Normal 4 2 3 3 2 6" xfId="10730" xr:uid="{D226724E-27D9-46CA-8390-7EF0A1056DF1}"/>
    <cellStyle name="Normal 4 2 3 3 2 6 2" xfId="21110" xr:uid="{D4B45722-41BB-4EB2-87B5-9BF3F3D98ADA}"/>
    <cellStyle name="Normal 4 2 3 3 2 7" xfId="23777" xr:uid="{72E4F31F-6C76-4827-B67C-DE9FFF561400}"/>
    <cellStyle name="Normal 4 2 3 3 2 8" xfId="13226" xr:uid="{10621F8B-1202-4589-B35D-FC72626CA259}"/>
    <cellStyle name="Normal 4 2 3 3 3" xfId="3306" xr:uid="{00000000-0005-0000-0000-0000B8050000}"/>
    <cellStyle name="Normal 4 2 3 3 3 2" xfId="4516" xr:uid="{6A4DCA90-A371-4656-9F2C-A2BDC2A6E07E}"/>
    <cellStyle name="Normal 4 2 3 3 3 2 2" xfId="9288" xr:uid="{6696BC9B-BBBD-4529-A2F4-FA8F579DD210}"/>
    <cellStyle name="Normal 4 2 3 3 3 2 2 2" xfId="29269" xr:uid="{E1FBAC63-15C8-410D-A466-36AF06B1ABAB}"/>
    <cellStyle name="Normal 4 2 3 3 3 2 2 3" xfId="19668" xr:uid="{5ED27F23-74DC-4247-875C-17F5FF39ACD8}"/>
    <cellStyle name="Normal 4 2 3 3 3 2 3" xfId="12121" xr:uid="{70A5F0E8-F95E-43FC-A12A-136F0DCD80A2}"/>
    <cellStyle name="Normal 4 2 3 3 3 2 3 2" xfId="22501" xr:uid="{5C352434-C6EA-430B-BB36-DE50FA1E7877}"/>
    <cellStyle name="Normal 4 2 3 3 3 2 4" xfId="25765" xr:uid="{5D5807B8-C6E2-4DDA-8FB4-D0E1EAD322A2}"/>
    <cellStyle name="Normal 4 2 3 3 3 2 5" xfId="16835" xr:uid="{E457555B-79B1-4831-A149-E9AD6EBAD87E}"/>
    <cellStyle name="Normal 4 2 3 3 3 3" xfId="6364" xr:uid="{D742FCCB-FC4F-41F2-BB18-70C256890AC6}"/>
    <cellStyle name="Normal 4 2 3 3 3 3 2" xfId="28738" xr:uid="{FB0F97AE-4E29-46C0-9017-9E207224AAF9}"/>
    <cellStyle name="Normal 4 2 3 3 3 3 3" xfId="15933" xr:uid="{B8B4A67E-5B91-47B3-8FEB-6941B5C87163}"/>
    <cellStyle name="Normal 4 2 3 3 3 4" xfId="8386" xr:uid="{6160E50C-8FB4-4FCC-BCCC-76AAA6C492E0}"/>
    <cellStyle name="Normal 4 2 3 3 3 4 2" xfId="18766" xr:uid="{13F72318-6A94-4295-83EA-AD682ED409AB}"/>
    <cellStyle name="Normal 4 2 3 3 3 5" xfId="11219" xr:uid="{A367C1C9-3790-43E4-8419-1CC1DE1B226C}"/>
    <cellStyle name="Normal 4 2 3 3 3 5 2" xfId="21599" xr:uid="{EAA6C400-7A9E-40E3-A705-620CD434DCBF}"/>
    <cellStyle name="Normal 4 2 3 3 3 6" xfId="22745" xr:uid="{E1F60546-EC14-433B-9FDD-85E285577137}"/>
    <cellStyle name="Normal 4 2 3 3 3 7" xfId="13862" xr:uid="{D936FFB1-B32F-4448-955D-C731B03C3AE5}"/>
    <cellStyle name="Normal 4 2 3 3 4" xfId="3304" xr:uid="{00000000-0005-0000-0000-0000B9050000}"/>
    <cellStyle name="Normal 4 2 3 3 4 2" xfId="6362" xr:uid="{30C827C5-2CB7-4BC0-BFD5-76805C33FFE3}"/>
    <cellStyle name="Normal 4 2 3 3 4 2 2" xfId="26648" xr:uid="{02E9A7EC-19AB-41B7-81E7-5CC820E9A12C}"/>
    <cellStyle name="Normal 4 2 3 3 4 2 3" xfId="15931" xr:uid="{3F283C22-AD3C-4861-B3F9-958A11C50E18}"/>
    <cellStyle name="Normal 4 2 3 3 4 3" xfId="8384" xr:uid="{BA647B05-0B4A-478B-A3C2-83934F5B1711}"/>
    <cellStyle name="Normal 4 2 3 3 4 3 2" xfId="18764" xr:uid="{2DA0F929-F647-4B86-BDA4-3941F920FF48}"/>
    <cellStyle name="Normal 4 2 3 3 4 4" xfId="11217" xr:uid="{314E0CC9-533F-4CE4-90BB-D31C8E9329D9}"/>
    <cellStyle name="Normal 4 2 3 3 4 4 2" xfId="21597" xr:uid="{1EA1C35A-8471-4577-B748-62F55A1B3D00}"/>
    <cellStyle name="Normal 4 2 3 3 4 5" xfId="25457" xr:uid="{73B82462-F451-4208-880C-A1F4B204F064}"/>
    <cellStyle name="Normal 4 2 3 3 4 6" xfId="13860" xr:uid="{E7BD0201-9B39-48E2-9735-4501A70B220C}"/>
    <cellStyle name="Normal 4 2 3 3 5" xfId="2586" xr:uid="{00000000-0005-0000-0000-0000BA050000}"/>
    <cellStyle name="Normal 4 2 3 3 5 2" xfId="5851" xr:uid="{8600F437-F318-40A9-853F-30090BC6E1B0}"/>
    <cellStyle name="Normal 4 2 3 3 5 2 2" xfId="28344" xr:uid="{02921BA6-4E50-482B-9BD4-81F5B53598B8}"/>
    <cellStyle name="Normal 4 2 3 3 5 2 3" xfId="15258" xr:uid="{18221306-AFAC-4DA7-B87A-9C58515CB900}"/>
    <cellStyle name="Normal 4 2 3 3 5 3" xfId="7711" xr:uid="{5F2B10FC-B0EA-42A9-9A6A-313FFA47B160}"/>
    <cellStyle name="Normal 4 2 3 3 5 3 2" xfId="18091" xr:uid="{88A28A0F-5B43-43B2-8BDD-3EE9879C34E4}"/>
    <cellStyle name="Normal 4 2 3 3 5 4" xfId="10544" xr:uid="{A1424A49-014E-4746-A827-C11BAA5DE421}"/>
    <cellStyle name="Normal 4 2 3 3 5 4 2" xfId="20924" xr:uid="{C4B02CBA-BBA7-446F-9367-3CABF4C2E6A1}"/>
    <cellStyle name="Normal 4 2 3 3 5 5" xfId="25527" xr:uid="{283AA715-620D-45CA-8179-4D82E62BE102}"/>
    <cellStyle name="Normal 4 2 3 3 5 6" xfId="12974" xr:uid="{BA51BFBE-5042-4DFB-8D87-728311F73588}"/>
    <cellStyle name="Normal 4 2 3 3 6" xfId="2356" xr:uid="{00000000-0005-0000-0000-0000B5050000}"/>
    <cellStyle name="Normal 4 2 3 3 6 2" xfId="7483" xr:uid="{CFCE80E9-BE88-44D5-94F3-67D08275F55A}"/>
    <cellStyle name="Normal 4 2 3 3 6 2 2" xfId="17863" xr:uid="{8B93EE89-852A-4CEA-A44F-44CE7F43AFFC}"/>
    <cellStyle name="Normal 4 2 3 3 6 3" xfId="10316" xr:uid="{42D561D3-C464-42ED-B3E6-9BD5E46FBCE1}"/>
    <cellStyle name="Normal 4 2 3 3 6 3 2" xfId="20696" xr:uid="{2F9CC1EE-1342-43F7-A6F0-B696DB089CA9}"/>
    <cellStyle name="Normal 4 2 3 3 6 4" xfId="23178" xr:uid="{CF85037C-BA88-49FF-94D5-224F9ACE17E7}"/>
    <cellStyle name="Normal 4 2 3 3 6 5" xfId="15030" xr:uid="{524619C0-8F27-4B96-ADCA-377414F4603C}"/>
    <cellStyle name="Normal 4 2 3 3 7" xfId="3893" xr:uid="{9FA658B2-0CD2-44BB-93CB-908D10C28D28}"/>
    <cellStyle name="Normal 4 2 3 3 7 2" xfId="8725" xr:uid="{0027EAC9-44D8-40A9-B4C2-10D13AE413C5}"/>
    <cellStyle name="Normal 4 2 3 3 7 2 2" xfId="19105" xr:uid="{B2C7124D-EEFF-4D90-9921-5B7E5FF6CB40}"/>
    <cellStyle name="Normal 4 2 3 3 7 3" xfId="11558" xr:uid="{85C81E62-23DD-4DBB-90AF-911629682FB0}"/>
    <cellStyle name="Normal 4 2 3 3 7 3 2" xfId="21938" xr:uid="{747F3EE8-D18B-4691-AF48-12BF0211BB3A}"/>
    <cellStyle name="Normal 4 2 3 3 7 4" xfId="16272" xr:uid="{B4975713-7DDF-4D95-A163-79EEBF40DD73}"/>
    <cellStyle name="Normal 4 2 3 3 8" xfId="5254" xr:uid="{C825A153-7A6F-448C-BD12-5CD9A2172765}"/>
    <cellStyle name="Normal 4 2 3 3 8 2" xfId="14552" xr:uid="{6FF81324-D179-4090-971F-FA778C240155}"/>
    <cellStyle name="Normal 4 2 3 3 9" xfId="7005" xr:uid="{0F80BCE5-D41C-4C50-9E02-DC90E42D3A42}"/>
    <cellStyle name="Normal 4 2 3 3 9 2" xfId="17385" xr:uid="{9DB66723-671B-4FA2-82E4-F01D3F77FABC}"/>
    <cellStyle name="Normal 4 2 3 4" xfId="951" xr:uid="{00000000-0005-0000-0000-000069050000}"/>
    <cellStyle name="Normal 4 2 3 4 2" xfId="3307" xr:uid="{00000000-0005-0000-0000-0000BC050000}"/>
    <cellStyle name="Normal 4 2 3 4 2 2" xfId="6365" xr:uid="{15885116-FA71-4A90-A75B-3F076EA644CD}"/>
    <cellStyle name="Normal 4 2 3 4 2 2 2" xfId="23392" xr:uid="{66009578-905B-4570-A71A-3FD44C5C0E5C}"/>
    <cellStyle name="Normal 4 2 3 4 2 2 3" xfId="26050" xr:uid="{F3B831F5-176A-4CB0-B3CF-DF8EA10CC7D8}"/>
    <cellStyle name="Normal 4 2 3 4 2 2 4" xfId="15934" xr:uid="{2F9AD8D0-D03E-4CD9-9C68-0AC8D31E95B6}"/>
    <cellStyle name="Normal 4 2 3 4 2 3" xfId="8387" xr:uid="{7764CF8C-0268-4BB4-972C-E444BCA261A8}"/>
    <cellStyle name="Normal 4 2 3 4 2 3 2" xfId="28904" xr:uid="{D36AFA7C-32FB-4232-A06E-892CD04B86A6}"/>
    <cellStyle name="Normal 4 2 3 4 2 3 3" xfId="18767" xr:uid="{8D9D8AA9-35A1-4D8D-88E4-9F8EEDB17C57}"/>
    <cellStyle name="Normal 4 2 3 4 2 4" xfId="11220" xr:uid="{9EFA8B02-449A-49EC-A945-AD1EE6AB5C80}"/>
    <cellStyle name="Normal 4 2 3 4 2 4 2" xfId="21600" xr:uid="{EB21F535-F292-4B26-A798-028930C99D81}"/>
    <cellStyle name="Normal 4 2 3 4 2 5" xfId="23071" xr:uid="{F8FFBBA4-8152-47B0-9D71-FEA29ABDAEAE}"/>
    <cellStyle name="Normal 4 2 3 4 2 6" xfId="13863" xr:uid="{21A75129-1CE7-427E-8DF6-1A9767C2842D}"/>
    <cellStyle name="Normal 4 2 3 4 3" xfId="2770" xr:uid="{00000000-0005-0000-0000-0000BD050000}"/>
    <cellStyle name="Normal 4 2 3 4 3 2" xfId="5988" xr:uid="{E2680F38-B585-4DC0-B2C6-9A27103D3997}"/>
    <cellStyle name="Normal 4 2 3 4 3 2 2" xfId="26823" xr:uid="{18882200-BFC7-42E2-88CF-85BD31EEE036}"/>
    <cellStyle name="Normal 4 2 3 4 3 2 3" xfId="15441" xr:uid="{38C3E382-4FB3-4F4C-B2DB-ED232731AE46}"/>
    <cellStyle name="Normal 4 2 3 4 3 3" xfId="7894" xr:uid="{41E82A28-46F4-449C-BD43-86E81CD4F6E1}"/>
    <cellStyle name="Normal 4 2 3 4 3 3 2" xfId="18274" xr:uid="{781466C1-8E2B-4D70-A405-474B6799E0AE}"/>
    <cellStyle name="Normal 4 2 3 4 3 4" xfId="10727" xr:uid="{FF171E7E-21DD-4186-BFA0-C0FDC4F1D159}"/>
    <cellStyle name="Normal 4 2 3 4 3 4 2" xfId="21107" xr:uid="{A88CFF59-1E1E-4C8D-9D05-B6D999DB226E}"/>
    <cellStyle name="Normal 4 2 3 4 3 5" xfId="22891" xr:uid="{74F1C319-2A39-4A13-BD63-641BD69B3F50}"/>
    <cellStyle name="Normal 4 2 3 4 3 6" xfId="13223" xr:uid="{35154037-21B1-4EFD-9FE0-89D44781CB67}"/>
    <cellStyle name="Normal 4 2 3 4 4" xfId="4184" xr:uid="{677A8D55-C78B-4372-9CCE-17A940B9914E}"/>
    <cellStyle name="Normal 4 2 3 4 4 2" xfId="8956" xr:uid="{7E885884-59BB-4B78-B243-9D257FF8CC04}"/>
    <cellStyle name="Normal 4 2 3 4 4 2 2" xfId="29044" xr:uid="{61A6C1D5-8F16-4CC6-9D49-5014EC7A95B3}"/>
    <cellStyle name="Normal 4 2 3 4 4 2 3" xfId="19336" xr:uid="{406E4F20-38A8-478E-82AB-991C1FDD3868}"/>
    <cellStyle name="Normal 4 2 3 4 4 3" xfId="11789" xr:uid="{DA45C73A-14CB-473A-9D6C-EBAFC3F9EDD8}"/>
    <cellStyle name="Normal 4 2 3 4 4 3 2" xfId="22169" xr:uid="{0D04C51E-441E-4B20-B961-65F8017070B8}"/>
    <cellStyle name="Normal 4 2 3 4 4 4" xfId="24707" xr:uid="{2261FEC8-4A5A-4445-9FE4-C5A480F122B5}"/>
    <cellStyle name="Normal 4 2 3 4 4 5" xfId="16503" xr:uid="{214CB978-CEDA-4045-A914-8AAF6B152B01}"/>
    <cellStyle name="Normal 4 2 3 4 5" xfId="5255" xr:uid="{6B7659AE-173E-427E-80E3-F83930005EB9}"/>
    <cellStyle name="Normal 4 2 3 4 5 2" xfId="26196" xr:uid="{C4CD90A9-9AC9-4AAA-9DD5-66469D0F5C02}"/>
    <cellStyle name="Normal 4 2 3 4 5 3" xfId="14553" xr:uid="{CA229418-26F0-4924-99F4-B7745655967E}"/>
    <cellStyle name="Normal 4 2 3 4 6" xfId="7006" xr:uid="{4A190C7E-CA6F-4FDD-9C9D-9E6AF75E39F4}"/>
    <cellStyle name="Normal 4 2 3 4 6 2" xfId="17386" xr:uid="{8BCECC1B-C486-4F49-AAEA-FE27C8A84A4A}"/>
    <cellStyle name="Normal 4 2 3 4 7" xfId="9839" xr:uid="{6B4666AB-6BD3-45FE-988D-A4432552852B}"/>
    <cellStyle name="Normal 4 2 3 4 7 2" xfId="20219" xr:uid="{2AB87C0F-0D72-46BE-B503-049391DECB0B}"/>
    <cellStyle name="Normal 4 2 3 4 8" xfId="24044" xr:uid="{8496056C-5F7A-4783-BE4F-4D1CDE1E88A8}"/>
    <cellStyle name="Normal 4 2 3 4 9" xfId="12748" xr:uid="{D879B53D-03A7-421F-926A-7C7F27CFB1EB}"/>
    <cellStyle name="Normal 4 2 3 5" xfId="952" xr:uid="{00000000-0005-0000-0000-00006A050000}"/>
    <cellStyle name="Normal 4 2 3 5 2" xfId="4517" xr:uid="{4656EF47-2BD5-4483-8BFA-04B1850E55AE}"/>
    <cellStyle name="Normal 4 2 3 5 2 2" xfId="9289" xr:uid="{2B386E9D-B1B9-4E1D-BA7C-01B1EDFB051A}"/>
    <cellStyle name="Normal 4 2 3 5 2 2 2" xfId="29270" xr:uid="{A7637314-6F51-4FED-819F-042454F4C41F}"/>
    <cellStyle name="Normal 4 2 3 5 2 2 3" xfId="19669" xr:uid="{51701C86-A7D7-4F9C-9536-1B7BA0A22FD5}"/>
    <cellStyle name="Normal 4 2 3 5 2 3" xfId="12122" xr:uid="{573B4A00-59BC-47E7-B6BB-4C2F67C2A1F4}"/>
    <cellStyle name="Normal 4 2 3 5 2 3 2" xfId="22502" xr:uid="{30C8EF28-C1F2-4282-981B-CD5A597746E1}"/>
    <cellStyle name="Normal 4 2 3 5 2 4" xfId="24714" xr:uid="{2A754CB1-007A-4F5B-91B5-EED4802A381E}"/>
    <cellStyle name="Normal 4 2 3 5 2 5" xfId="16836" xr:uid="{4FF1ABBF-2E9E-42E5-8193-FC78B514B1B4}"/>
    <cellStyle name="Normal 4 2 3 5 3" xfId="5256" xr:uid="{0F54D9FF-DC19-49A4-8495-82236AB0606A}"/>
    <cellStyle name="Normal 4 2 3 5 3 2" xfId="27584" xr:uid="{525EDE61-2BC9-4F10-B427-4CE0CD04B50F}"/>
    <cellStyle name="Normal 4 2 3 5 3 3" xfId="14554" xr:uid="{35796630-1041-4014-9D5A-87EB276C3477}"/>
    <cellStyle name="Normal 4 2 3 5 4" xfId="7007" xr:uid="{8CF81234-63BF-40BF-9EA6-1CDFD899DB31}"/>
    <cellStyle name="Normal 4 2 3 5 4 2" xfId="17387" xr:uid="{BA189343-9CA4-4276-9188-1B3B861D1F3B}"/>
    <cellStyle name="Normal 4 2 3 5 5" xfId="9840" xr:uid="{1D591E55-031E-4F44-B24C-F11C9D68E9B2}"/>
    <cellStyle name="Normal 4 2 3 5 5 2" xfId="20220" xr:uid="{8E5CDEBF-5808-4D1C-90FB-14AA86F96FA6}"/>
    <cellStyle name="Normal 4 2 3 5 6" xfId="23039" xr:uid="{E2B3C8B6-91D6-4008-8B66-921D62637234}"/>
    <cellStyle name="Normal 4 2 3 5 7" xfId="13864" xr:uid="{14965001-C387-42B6-836B-8AFE06586FE5}"/>
    <cellStyle name="Normal 4 2 3 6" xfId="2930" xr:uid="{00000000-0005-0000-0000-0000BF050000}"/>
    <cellStyle name="Normal 4 2 3 6 2" xfId="6110" xr:uid="{446165BE-328B-44C8-BC15-FB79F76ED3D9}"/>
    <cellStyle name="Normal 4 2 3 6 2 2" xfId="25664" xr:uid="{83A359C9-2336-419C-AED0-B1E6C7ADE2E8}"/>
    <cellStyle name="Normal 4 2 3 6 2 3" xfId="28260" xr:uid="{B0AD0ECD-F641-4279-B08F-41B1D1038CE9}"/>
    <cellStyle name="Normal 4 2 3 6 2 4" xfId="15588" xr:uid="{0E0ED630-CABF-4DD8-ABA9-CEF30DFEA6BF}"/>
    <cellStyle name="Normal 4 2 3 6 3" xfId="8041" xr:uid="{FDEF862E-B81A-41E9-8BE9-99343B878974}"/>
    <cellStyle name="Normal 4 2 3 6 3 2" xfId="26106" xr:uid="{C978C064-4C7E-4CED-9004-622384883182}"/>
    <cellStyle name="Normal 4 2 3 6 3 3" xfId="18421" xr:uid="{D90FBCF7-0408-4492-8E8B-05AC1B94A270}"/>
    <cellStyle name="Normal 4 2 3 6 4" xfId="10874" xr:uid="{6BC091B2-B780-4BC4-A5AF-BA3A2D12F4F8}"/>
    <cellStyle name="Normal 4 2 3 6 4 2" xfId="21254" xr:uid="{05D21080-D7B8-4B54-9613-D0E1C1F22DD4}"/>
    <cellStyle name="Normal 4 2 3 6 5" xfId="24676" xr:uid="{38FC6B86-80D9-4670-960F-8730C0CFC4C4}"/>
    <cellStyle name="Normal 4 2 3 6 6" xfId="13446" xr:uid="{16A609A2-FE49-43CB-BB3E-F2262B30A475}"/>
    <cellStyle name="Normal 4 2 3 7" xfId="2483" xr:uid="{00000000-0005-0000-0000-0000C0050000}"/>
    <cellStyle name="Normal 4 2 3 7 2" xfId="5769" xr:uid="{F4A12FC9-BED2-42A5-BCFE-7B22AB063CA7}"/>
    <cellStyle name="Normal 4 2 3 7 2 2" xfId="28122" xr:uid="{2E024300-D0E0-41D1-91A3-3749EA92F464}"/>
    <cellStyle name="Normal 4 2 3 7 2 3" xfId="15155" xr:uid="{5FDF95AF-F9CB-4C85-8ED8-1E7BFACCB765}"/>
    <cellStyle name="Normal 4 2 3 7 3" xfId="7608" xr:uid="{F335C29A-EA68-4417-BE03-E7024A1ADE71}"/>
    <cellStyle name="Normal 4 2 3 7 3 2" xfId="17988" xr:uid="{CDE19C8D-7B38-483D-B4BF-2E34F83D91F9}"/>
    <cellStyle name="Normal 4 2 3 7 4" xfId="10441" xr:uid="{C0DFBBA3-8AC1-44DE-941A-9074A9D381B9}"/>
    <cellStyle name="Normal 4 2 3 7 4 2" xfId="20821" xr:uid="{08D247D1-525B-4DBB-9278-847036D3334D}"/>
    <cellStyle name="Normal 4 2 3 7 5" xfId="22675" xr:uid="{E59BC248-21DD-4CA6-8C42-120C4A42E3D2}"/>
    <cellStyle name="Normal 4 2 3 7 6" xfId="12871" xr:uid="{0914C74F-D3F8-4A3C-8F28-E02E0FA47CA2}"/>
    <cellStyle name="Normal 4 2 3 8" xfId="2177" xr:uid="{00000000-0005-0000-0000-0000A7050000}"/>
    <cellStyle name="Normal 4 2 3 8 2" xfId="7304" xr:uid="{EF585BE3-52CF-4A9C-B6EB-C56CD98A4930}"/>
    <cellStyle name="Normal 4 2 3 8 2 2" xfId="17684" xr:uid="{05F10ABB-C7A8-4DAF-B37D-4495F74C9B2E}"/>
    <cellStyle name="Normal 4 2 3 8 3" xfId="10137" xr:uid="{17119CE7-9826-4EB9-A82D-A92672FF273E}"/>
    <cellStyle name="Normal 4 2 3 8 3 2" xfId="20517" xr:uid="{90BBE726-0B56-42FB-963E-A2DB570C4DAC}"/>
    <cellStyle name="Normal 4 2 3 8 4" xfId="24121" xr:uid="{6A19462F-AFFE-4E51-9668-9EDB2B36017B}"/>
    <cellStyle name="Normal 4 2 3 8 5" xfId="14851" xr:uid="{EED6880F-F7E4-4B99-8530-CBEB91354EB0}"/>
    <cellStyle name="Normal 4 2 3 9" xfId="3977" xr:uid="{7818914E-813A-42B3-A95F-7A98C3EB8C89}"/>
    <cellStyle name="Normal 4 2 3 9 2" xfId="8801" xr:uid="{5B3B7504-11EE-438E-99B2-7CC4C7B6A29C}"/>
    <cellStyle name="Normal 4 2 3 9 2 2" xfId="19181" xr:uid="{EB5EC1D6-71C1-4505-B131-A9764C468763}"/>
    <cellStyle name="Normal 4 2 3 9 3" xfId="11634" xr:uid="{0231D9F0-98E3-48FE-A32C-E5F266DB8F08}"/>
    <cellStyle name="Normal 4 2 3 9 3 2" xfId="22014" xr:uid="{02F3A305-D4E3-402F-A954-D00A09EA835A}"/>
    <cellStyle name="Normal 4 2 3 9 4" xfId="16348" xr:uid="{15FFFFCF-8FC4-4468-AC0B-775E7AB98BF2}"/>
    <cellStyle name="Normal 4 2 4" xfId="953" xr:uid="{00000000-0005-0000-0000-00006B050000}"/>
    <cellStyle name="Normal 4 2 4 10" xfId="5257" xr:uid="{92557A2A-6922-415A-915C-DC7EBA6DC24E}"/>
    <cellStyle name="Normal 4 2 4 10 2" xfId="14555" xr:uid="{4DA1E953-C235-4F77-811B-235A94CD7C1C}"/>
    <cellStyle name="Normal 4 2 4 11" xfId="7008" xr:uid="{E287E4C4-88A8-4146-9B3E-DEAB030FA39B}"/>
    <cellStyle name="Normal 4 2 4 11 2" xfId="17388" xr:uid="{5D3E21C3-6CB3-4E3A-9BDF-15A54915CED8}"/>
    <cellStyle name="Normal 4 2 4 12" xfId="9841" xr:uid="{53F88A13-5143-45C1-8FE3-AA389BB93023}"/>
    <cellStyle name="Normal 4 2 4 12 2" xfId="20221" xr:uid="{DFEBD4B4-3DC5-4B4C-AC56-D72D0D9DC9F6}"/>
    <cellStyle name="Normal 4 2 4 13" xfId="25126" xr:uid="{914E5B49-75AF-4E14-8809-E53FB4E312D0}"/>
    <cellStyle name="Normal 4 2 4 14" xfId="12415" xr:uid="{4EC55601-18DD-4A6B-ABFF-18BC1EB06292}"/>
    <cellStyle name="Normal 4 2 4 2" xfId="954" xr:uid="{00000000-0005-0000-0000-00006C050000}"/>
    <cellStyle name="Normal 4 2 4 2 10" xfId="7009" xr:uid="{1B33CC15-95FC-4B88-B900-A5A070CDF8CE}"/>
    <cellStyle name="Normal 4 2 4 2 10 2" xfId="17389" xr:uid="{D9C72AD7-7534-4359-8C9D-EC3093305EF7}"/>
    <cellStyle name="Normal 4 2 4 2 11" xfId="9842" xr:uid="{327F9A4D-7C9F-4596-A209-3C53C77B10F7}"/>
    <cellStyle name="Normal 4 2 4 2 11 2" xfId="20222" xr:uid="{ED97466E-5897-48B5-A257-A8C01C9B7D3D}"/>
    <cellStyle name="Normal 4 2 4 2 12" xfId="25404" xr:uid="{7BE420BF-B3C3-49CC-8877-309657D14EC0}"/>
    <cellStyle name="Normal 4 2 4 2 13" xfId="12475" xr:uid="{9AAAE6D2-BDFE-4D25-A37D-C614586DC883}"/>
    <cellStyle name="Normal 4 2 4 2 2" xfId="955" xr:uid="{00000000-0005-0000-0000-00006D050000}"/>
    <cellStyle name="Normal 4 2 4 2 2 10" xfId="13040" xr:uid="{0518ADBA-EAE1-44C9-BD9C-5C095DBC040B}"/>
    <cellStyle name="Normal 4 2 4 2 2 2" xfId="2776" xr:uid="{00000000-0005-0000-0000-0000C4050000}"/>
    <cellStyle name="Normal 4 2 4 2 2 2 2" xfId="3310" xr:uid="{00000000-0005-0000-0000-0000C5050000}"/>
    <cellStyle name="Normal 4 2 4 2 2 2 2 2" xfId="6368" xr:uid="{F7F46212-965D-443A-BC2B-8EF3D4E7B6E4}"/>
    <cellStyle name="Normal 4 2 4 2 2 2 2 2 2" xfId="28488" xr:uid="{F27A126C-BAC6-4865-B2A7-C59E5C630FC1}"/>
    <cellStyle name="Normal 4 2 4 2 2 2 2 2 3" xfId="15937" xr:uid="{CF796483-6C59-458A-B0D3-CF3607D2D278}"/>
    <cellStyle name="Normal 4 2 4 2 2 2 2 3" xfId="8390" xr:uid="{02B35389-3627-4F92-8F2E-F4E26D2545B4}"/>
    <cellStyle name="Normal 4 2 4 2 2 2 2 3 2" xfId="18770" xr:uid="{72A46A02-D935-4C9F-A630-70B89D1277EA}"/>
    <cellStyle name="Normal 4 2 4 2 2 2 2 4" xfId="11223" xr:uid="{D6261DBD-B929-4065-B8D2-98236B18BA5D}"/>
    <cellStyle name="Normal 4 2 4 2 2 2 2 4 2" xfId="21603" xr:uid="{E0D20DC9-2DD0-47EB-8B99-FA7962417642}"/>
    <cellStyle name="Normal 4 2 4 2 2 2 2 5" xfId="25286" xr:uid="{79B17386-25AF-4533-BB2D-E27F54B6F6C9}"/>
    <cellStyle name="Normal 4 2 4 2 2 2 2 6" xfId="13867" xr:uid="{F35C7E5F-69FA-446D-9166-6E3F72F158FB}"/>
    <cellStyle name="Normal 4 2 4 2 2 2 3" xfId="4331" xr:uid="{962AEA59-F20B-410D-B9C7-AE0EB4985D35}"/>
    <cellStyle name="Normal 4 2 4 2 2 2 3 2" xfId="9103" xr:uid="{D6825B2B-352F-463F-BF6B-9A946D68C952}"/>
    <cellStyle name="Normal 4 2 4 2 2 2 3 2 2" xfId="29146" xr:uid="{748526D6-91CD-4708-BEEB-DF016A2128D5}"/>
    <cellStyle name="Normal 4 2 4 2 2 2 3 2 3" xfId="19483" xr:uid="{32966831-1FDA-4A3F-A819-3B84E1552744}"/>
    <cellStyle name="Normal 4 2 4 2 2 2 3 3" xfId="11936" xr:uid="{4E76D198-2015-488C-8EDD-AECFC07D6198}"/>
    <cellStyle name="Normal 4 2 4 2 2 2 3 3 2" xfId="22316" xr:uid="{C7D158B7-F744-434B-A515-35CADF5090FC}"/>
    <cellStyle name="Normal 4 2 4 2 2 2 3 4" xfId="23287" xr:uid="{24CDC4A8-6E19-4F8C-B89D-82F45A458965}"/>
    <cellStyle name="Normal 4 2 4 2 2 2 3 5" xfId="16650" xr:uid="{746A0C6C-721F-41CB-B94D-A0F160F2C2B5}"/>
    <cellStyle name="Normal 4 2 4 2 2 2 4" xfId="5994" xr:uid="{0C60D263-E577-4612-B43C-D2384F51FA2A}"/>
    <cellStyle name="Normal 4 2 4 2 2 2 4 2" xfId="27100" xr:uid="{D3ED555A-8C77-4222-A8A7-6D61AB6ADC8B}"/>
    <cellStyle name="Normal 4 2 4 2 2 2 4 3" xfId="15447" xr:uid="{C1BE2F4E-2212-42A8-BC0B-9788EA180924}"/>
    <cellStyle name="Normal 4 2 4 2 2 2 5" xfId="7900" xr:uid="{BAECB433-03CF-4A94-8327-A5F1E50AC443}"/>
    <cellStyle name="Normal 4 2 4 2 2 2 5 2" xfId="18280" xr:uid="{AF4AACD1-6E5C-4C26-9158-465C893271F8}"/>
    <cellStyle name="Normal 4 2 4 2 2 2 6" xfId="10733" xr:uid="{7579DA1D-51EB-403F-8267-0189AEB5DC1D}"/>
    <cellStyle name="Normal 4 2 4 2 2 2 6 2" xfId="21113" xr:uid="{0E774EBC-C085-4829-821B-A528B72D724D}"/>
    <cellStyle name="Normal 4 2 4 2 2 2 7" xfId="24083" xr:uid="{73281CDE-EC60-44AC-A9D4-25E152DFDF7D}"/>
    <cellStyle name="Normal 4 2 4 2 2 2 8" xfId="13229" xr:uid="{65423134-FD4E-4F49-A63E-35B75C1BC091}"/>
    <cellStyle name="Normal 4 2 4 2 2 3" xfId="3311" xr:uid="{00000000-0005-0000-0000-0000C6050000}"/>
    <cellStyle name="Normal 4 2 4 2 2 3 2" xfId="4518" xr:uid="{8785A69D-3EE6-4D8B-93FB-1937C1B62C27}"/>
    <cellStyle name="Normal 4 2 4 2 2 3 2 2" xfId="9290" xr:uid="{0CE73404-82F4-45BB-A3C1-EE240E66AF64}"/>
    <cellStyle name="Normal 4 2 4 2 2 3 2 2 2" xfId="19670" xr:uid="{2D31876F-5C19-471D-9CB3-84A3016DE877}"/>
    <cellStyle name="Normal 4 2 4 2 2 3 2 3" xfId="12123" xr:uid="{EF807780-426F-4880-BB7D-7F818E4480F2}"/>
    <cellStyle name="Normal 4 2 4 2 2 3 2 3 2" xfId="22503" xr:uid="{64838BF5-17B6-4C61-A36B-832640FF7334}"/>
    <cellStyle name="Normal 4 2 4 2 2 3 2 4" xfId="26545" xr:uid="{2F8CD3E1-4934-4E26-9941-D6217A646EDC}"/>
    <cellStyle name="Normal 4 2 4 2 2 3 2 5" xfId="16837" xr:uid="{4B27BEDA-DFE1-4D06-81F0-214FA72DD545}"/>
    <cellStyle name="Normal 4 2 4 2 2 3 3" xfId="6369" xr:uid="{DE2B9C1A-7D2C-4E97-A9E9-FA07BA1D056A}"/>
    <cellStyle name="Normal 4 2 4 2 2 3 3 2" xfId="15938" xr:uid="{037C1F9C-AFAD-4BFD-8509-067930C5B2E5}"/>
    <cellStyle name="Normal 4 2 4 2 2 3 4" xfId="8391" xr:uid="{93F7310A-E24F-470B-865E-8F0FA2BDF80A}"/>
    <cellStyle name="Normal 4 2 4 2 2 3 4 2" xfId="18771" xr:uid="{0FE431C9-DEA2-4068-B33E-F71B35EA269A}"/>
    <cellStyle name="Normal 4 2 4 2 2 3 5" xfId="11224" xr:uid="{FA16BA0A-8D55-44C9-AD70-122FC48F14CE}"/>
    <cellStyle name="Normal 4 2 4 2 2 3 5 2" xfId="21604" xr:uid="{B37FAB07-9E6E-42DD-B067-BBB4D564F671}"/>
    <cellStyle name="Normal 4 2 4 2 2 3 6" xfId="23423" xr:uid="{D1976568-D927-41C7-9358-2AD2A9196E78}"/>
    <cellStyle name="Normal 4 2 4 2 2 3 7" xfId="13868" xr:uid="{4370A27A-01EB-48DE-B0CC-5E8DBC2BEFDC}"/>
    <cellStyle name="Normal 4 2 4 2 2 4" xfId="3309" xr:uid="{00000000-0005-0000-0000-0000C7050000}"/>
    <cellStyle name="Normal 4 2 4 2 2 4 2" xfId="6367" xr:uid="{7A44404F-AA80-4570-8CDB-9231464368EF}"/>
    <cellStyle name="Normal 4 2 4 2 2 4 2 2" xfId="26931" xr:uid="{B273AB90-00EF-4FBF-BE01-C8EBF67866F2}"/>
    <cellStyle name="Normal 4 2 4 2 2 4 2 3" xfId="15936" xr:uid="{28CB331E-9E5B-4D0F-988F-3C4F109C63F6}"/>
    <cellStyle name="Normal 4 2 4 2 2 4 3" xfId="8389" xr:uid="{0172FC6E-FC4E-4F13-96F8-1607BE35AEEB}"/>
    <cellStyle name="Normal 4 2 4 2 2 4 3 2" xfId="18769" xr:uid="{76737887-7890-46BC-B264-607C3D6E499B}"/>
    <cellStyle name="Normal 4 2 4 2 2 4 4" xfId="11222" xr:uid="{2D578303-F774-4DB9-A7CD-9CDC432616E6}"/>
    <cellStyle name="Normal 4 2 4 2 2 4 4 2" xfId="21602" xr:uid="{47EFD2C0-9AE5-4458-A1E1-8046DAB75A2C}"/>
    <cellStyle name="Normal 4 2 4 2 2 4 5" xfId="24014" xr:uid="{F2A8BBA6-C5D5-49B6-B0DC-99C672104553}"/>
    <cellStyle name="Normal 4 2 4 2 2 4 6" xfId="13866" xr:uid="{F836A739-A2AB-4BB8-AAF8-5D4AF36B6200}"/>
    <cellStyle name="Normal 4 2 4 2 2 5" xfId="4241" xr:uid="{080A2A35-79CB-43D1-BE90-8CDF17E2F6E3}"/>
    <cellStyle name="Normal 4 2 4 2 2 5 2" xfId="9013" xr:uid="{DAAFFD7E-0CCD-49A9-942D-210CFCF066B2}"/>
    <cellStyle name="Normal 4 2 4 2 2 5 2 2" xfId="29084" xr:uid="{042BA6CC-D052-4310-B171-689D1E606A0D}"/>
    <cellStyle name="Normal 4 2 4 2 2 5 2 3" xfId="19393" xr:uid="{4822A939-ABCE-45AB-A315-428FFFB8BB69}"/>
    <cellStyle name="Normal 4 2 4 2 2 5 3" xfId="11846" xr:uid="{683F1369-E79F-46C0-AD14-15C0B0BC8D4C}"/>
    <cellStyle name="Normal 4 2 4 2 2 5 3 2" xfId="22226" xr:uid="{E5817707-8332-443A-9A27-C6DE16A5E818}"/>
    <cellStyle name="Normal 4 2 4 2 2 5 4" xfId="23876" xr:uid="{1E86306A-C4AE-4B58-9D5C-ECBA812BB9EE}"/>
    <cellStyle name="Normal 4 2 4 2 2 5 5" xfId="16560" xr:uid="{6867C43A-9BE3-4D83-AF41-2B08BA695F8D}"/>
    <cellStyle name="Normal 4 2 4 2 2 6" xfId="5259" xr:uid="{926A9510-1618-4DE8-AE32-0C9D5C1DC7BA}"/>
    <cellStyle name="Normal 4 2 4 2 2 6 2" xfId="28022" xr:uid="{C920E4B9-51D9-4B10-BFEB-0E9B2B6DD5B0}"/>
    <cellStyle name="Normal 4 2 4 2 2 6 3" xfId="14557" xr:uid="{E0B42F2F-9A83-450B-BFD0-BE9F73EBE884}"/>
    <cellStyle name="Normal 4 2 4 2 2 7" xfId="7010" xr:uid="{9C06AE77-04AE-4BE3-B528-0CD51FE2D7DA}"/>
    <cellStyle name="Normal 4 2 4 2 2 7 2" xfId="17390" xr:uid="{0D9F1507-2644-4F0F-AF87-7E6471B57AD0}"/>
    <cellStyle name="Normal 4 2 4 2 2 8" xfId="9843" xr:uid="{3BB55576-924D-46BE-B9A0-A56BE8FCAD76}"/>
    <cellStyle name="Normal 4 2 4 2 2 8 2" xfId="20223" xr:uid="{ACE81BFD-BC41-493A-B7C4-C130180CB59F}"/>
    <cellStyle name="Normal 4 2 4 2 2 9" xfId="23718" xr:uid="{D3D4FF7D-323D-45D6-90EF-54DD0DC62D32}"/>
    <cellStyle name="Normal 4 2 4 2 3" xfId="2775" xr:uid="{00000000-0005-0000-0000-0000C8050000}"/>
    <cellStyle name="Normal 4 2 4 2 3 2" xfId="3312" xr:uid="{00000000-0005-0000-0000-0000C9050000}"/>
    <cellStyle name="Normal 4 2 4 2 3 2 2" xfId="6370" xr:uid="{3034CCE6-2921-4E19-B6FD-B1D298CB8E59}"/>
    <cellStyle name="Normal 4 2 4 2 3 2 2 2" xfId="27619" xr:uid="{225BA693-0DA8-4F0B-A53B-B11194CFE94D}"/>
    <cellStyle name="Normal 4 2 4 2 3 2 2 3" xfId="15939" xr:uid="{FF16E160-FC3D-464B-B18D-4D3E46F71D68}"/>
    <cellStyle name="Normal 4 2 4 2 3 2 3" xfId="8392" xr:uid="{8FB1FC54-74E8-4DA3-8655-887DA7849E99}"/>
    <cellStyle name="Normal 4 2 4 2 3 2 3 2" xfId="18772" xr:uid="{550E4618-083D-477F-86F6-4039DA182DE9}"/>
    <cellStyle name="Normal 4 2 4 2 3 2 4" xfId="11225" xr:uid="{2FF5B702-1560-46AD-BB2C-45570E0258DF}"/>
    <cellStyle name="Normal 4 2 4 2 3 2 4 2" xfId="21605" xr:uid="{AC194AAA-EE0A-4439-93ED-269F8CCCABC7}"/>
    <cellStyle name="Normal 4 2 4 2 3 2 5" xfId="22672" xr:uid="{6623DC24-859C-4C35-A09A-414CDFD69DB4}"/>
    <cellStyle name="Normal 4 2 4 2 3 2 6" xfId="13869" xr:uid="{BDE09925-C603-461C-94CB-8A7B94EF6F41}"/>
    <cellStyle name="Normal 4 2 4 2 3 3" xfId="4330" xr:uid="{812642AA-2F67-4D04-9730-19298251B28E}"/>
    <cellStyle name="Normal 4 2 4 2 3 3 2" xfId="9102" xr:uid="{30592C62-F469-4BB5-A47B-645FDFC4B6BF}"/>
    <cellStyle name="Normal 4 2 4 2 3 3 2 2" xfId="29145" xr:uid="{A43D4E21-EA3A-4B0C-8483-C847C1CCF7CF}"/>
    <cellStyle name="Normal 4 2 4 2 3 3 2 3" xfId="19482" xr:uid="{FFE8A291-82FB-4590-9360-9D10B30EBE60}"/>
    <cellStyle name="Normal 4 2 4 2 3 3 3" xfId="11935" xr:uid="{11B5E0CA-C911-41C9-8225-BB28855B304D}"/>
    <cellStyle name="Normal 4 2 4 2 3 3 3 2" xfId="22315" xr:uid="{D0D9BE2E-E845-408F-A1FE-0975102FD49A}"/>
    <cellStyle name="Normal 4 2 4 2 3 3 4" xfId="22890" xr:uid="{92ABD060-088C-4B16-86E2-C32F8F1874F1}"/>
    <cellStyle name="Normal 4 2 4 2 3 3 5" xfId="16649" xr:uid="{32EDD925-5E33-4629-B8F7-906615A7D0D9}"/>
    <cellStyle name="Normal 4 2 4 2 3 4" xfId="5993" xr:uid="{7E0FEAE9-697D-4CAB-8C77-FE5F637AB917}"/>
    <cellStyle name="Normal 4 2 4 2 3 4 2" xfId="26417" xr:uid="{6AF32965-CB40-4E1B-A384-F6859406EF9D}"/>
    <cellStyle name="Normal 4 2 4 2 3 4 3" xfId="15446" xr:uid="{E4AB833E-CC38-4790-9DF9-373431051397}"/>
    <cellStyle name="Normal 4 2 4 2 3 5" xfId="7899" xr:uid="{CEA57206-BF81-4A5C-B62A-E54E6CF77200}"/>
    <cellStyle name="Normal 4 2 4 2 3 5 2" xfId="18279" xr:uid="{2486CE3D-79C5-4516-99C1-FD27BC917075}"/>
    <cellStyle name="Normal 4 2 4 2 3 6" xfId="10732" xr:uid="{50EE12FB-49FF-476E-BE79-8D8770D0E190}"/>
    <cellStyle name="Normal 4 2 4 2 3 6 2" xfId="21112" xr:uid="{AF64C935-7421-4998-8763-FC34486390AD}"/>
    <cellStyle name="Normal 4 2 4 2 3 7" xfId="22648" xr:uid="{ED92971D-D461-49A0-A131-B7FD85763F17}"/>
    <cellStyle name="Normal 4 2 4 2 3 8" xfId="13228" xr:uid="{A611D601-F0E9-425F-AB32-0EA5A12CFE9A}"/>
    <cellStyle name="Normal 4 2 4 2 4" xfId="3313" xr:uid="{00000000-0005-0000-0000-0000CA050000}"/>
    <cellStyle name="Normal 4 2 4 2 4 2" xfId="4519" xr:uid="{EBF02899-363D-4B62-A808-B3044BC09E29}"/>
    <cellStyle name="Normal 4 2 4 2 4 2 2" xfId="9291" xr:uid="{7ACC878A-16A9-4172-977D-81BF61D19206}"/>
    <cellStyle name="Normal 4 2 4 2 4 2 2 2" xfId="19671" xr:uid="{D1872F77-AB94-42A4-84AE-EDBC51F3A6E0}"/>
    <cellStyle name="Normal 4 2 4 2 4 2 3" xfId="12124" xr:uid="{569EAB24-B76E-46E9-B726-5291FDA0C70C}"/>
    <cellStyle name="Normal 4 2 4 2 4 2 3 2" xfId="22504" xr:uid="{061AF932-B759-4066-8606-FAF0806E618A}"/>
    <cellStyle name="Normal 4 2 4 2 4 2 4" xfId="28074" xr:uid="{EA672EFD-D258-430E-937C-4BC693A8DE0C}"/>
    <cellStyle name="Normal 4 2 4 2 4 2 5" xfId="16838" xr:uid="{0631AB2A-381A-4A8C-9275-1424D19CBF58}"/>
    <cellStyle name="Normal 4 2 4 2 4 3" xfId="6371" xr:uid="{2ACB0DEE-7F68-473F-B9E7-87CE39C00104}"/>
    <cellStyle name="Normal 4 2 4 2 4 3 2" xfId="15940" xr:uid="{E99ED3F9-6E3E-4662-B33C-DAA5B06A64E4}"/>
    <cellStyle name="Normal 4 2 4 2 4 4" xfId="8393" xr:uid="{3B6FE961-AF3D-46E2-A45B-901CD3B1A982}"/>
    <cellStyle name="Normal 4 2 4 2 4 4 2" xfId="18773" xr:uid="{C2741261-5B1E-4A3E-9111-6B97C33F7416}"/>
    <cellStyle name="Normal 4 2 4 2 4 5" xfId="11226" xr:uid="{6BC4CB2D-BD78-4E8F-8FDD-8EE21A39A908}"/>
    <cellStyle name="Normal 4 2 4 2 4 5 2" xfId="21606" xr:uid="{0024434E-5028-4B47-ACCB-860E25A35D66}"/>
    <cellStyle name="Normal 4 2 4 2 4 6" xfId="23779" xr:uid="{5546BA34-C2F9-4A3D-911A-801708B8FC18}"/>
    <cellStyle name="Normal 4 2 4 2 4 7" xfId="13870" xr:uid="{9843B0F1-36BB-4B59-AD97-144F1B1C1F0E}"/>
    <cellStyle name="Normal 4 2 4 2 5" xfId="3308" xr:uid="{00000000-0005-0000-0000-0000CB050000}"/>
    <cellStyle name="Normal 4 2 4 2 5 2" xfId="6366" xr:uid="{2902E2AC-1B99-4252-B238-5086F32D4E9D}"/>
    <cellStyle name="Normal 4 2 4 2 5 2 2" xfId="28617" xr:uid="{362A7BD1-C6C4-4B09-9554-DD0D52E657B6}"/>
    <cellStyle name="Normal 4 2 4 2 5 2 3" xfId="15935" xr:uid="{CF7AAE41-0500-49DB-8EF9-B8C509FE47E8}"/>
    <cellStyle name="Normal 4 2 4 2 5 3" xfId="8388" xr:uid="{E296C98D-5351-40B8-834F-F7AE11C3AFCC}"/>
    <cellStyle name="Normal 4 2 4 2 5 3 2" xfId="18768" xr:uid="{BDF2FD51-EECC-41A5-B8D8-A06F223DB737}"/>
    <cellStyle name="Normal 4 2 4 2 5 4" xfId="11221" xr:uid="{32C67B06-4400-4139-937F-33EA1CEA39C1}"/>
    <cellStyle name="Normal 4 2 4 2 5 4 2" xfId="21601" xr:uid="{581DDE93-88FD-41F2-9948-C412E49B9C8A}"/>
    <cellStyle name="Normal 4 2 4 2 5 5" xfId="25566" xr:uid="{FF97EFD9-CC4F-472D-98A1-329FB1323446}"/>
    <cellStyle name="Normal 4 2 4 2 5 6" xfId="13865" xr:uid="{D43EB5C4-067F-45E0-A802-03405DAC100D}"/>
    <cellStyle name="Normal 4 2 4 2 6" xfId="2549" xr:uid="{00000000-0005-0000-0000-0000CC050000}"/>
    <cellStyle name="Normal 4 2 4 2 6 2" xfId="5821" xr:uid="{425935FD-0E62-4907-911C-E41F2F006040}"/>
    <cellStyle name="Normal 4 2 4 2 6 2 2" xfId="28036" xr:uid="{A5513BCD-E24A-4DB2-AE03-44F9719771AE}"/>
    <cellStyle name="Normal 4 2 4 2 6 2 3" xfId="15221" xr:uid="{07F338FD-F839-4E3C-99C4-6AB2B21E5AED}"/>
    <cellStyle name="Normal 4 2 4 2 6 3" xfId="7674" xr:uid="{B06AE91E-263D-4B4E-AF68-43E9E5BF1265}"/>
    <cellStyle name="Normal 4 2 4 2 6 3 2" xfId="18054" xr:uid="{2EE5CE7C-94FE-46D3-A05B-B306C33CF854}"/>
    <cellStyle name="Normal 4 2 4 2 6 4" xfId="10507" xr:uid="{16FC5834-2F35-4B6E-9609-B79E58FA3039}"/>
    <cellStyle name="Normal 4 2 4 2 6 4 2" xfId="20887" xr:uid="{2F41DFA0-7255-4962-9DC0-3E2586712447}"/>
    <cellStyle name="Normal 4 2 4 2 6 5" xfId="22850" xr:uid="{D2F25CE2-2851-4F73-8812-EB629C46D578}"/>
    <cellStyle name="Normal 4 2 4 2 6 6" xfId="12937" xr:uid="{80EFA000-D408-4BDD-83A4-401B63CA3E02}"/>
    <cellStyle name="Normal 4 2 4 2 7" xfId="2243" xr:uid="{00000000-0005-0000-0000-0000C2050000}"/>
    <cellStyle name="Normal 4 2 4 2 7 2" xfId="7370" xr:uid="{F7F1B275-66AB-4022-8265-651F51F5C17B}"/>
    <cellStyle name="Normal 4 2 4 2 7 2 2" xfId="17750" xr:uid="{7074B6A5-E76B-41F1-A4ED-D6E1DA724EE7}"/>
    <cellStyle name="Normal 4 2 4 2 7 3" xfId="10203" xr:uid="{AA56B796-9B68-4D2F-A740-E2B35951BE7A}"/>
    <cellStyle name="Normal 4 2 4 2 7 3 2" xfId="20583" xr:uid="{45CB5D69-4C00-4515-AA34-2C35CD5498F3}"/>
    <cellStyle name="Normal 4 2 4 2 7 4" xfId="25381" xr:uid="{5C36B8E6-AD19-4220-8F11-1089BFCC3729}"/>
    <cellStyle name="Normal 4 2 4 2 7 5" xfId="14917" xr:uid="{89F83DB4-8451-40E4-880F-82AA340D582C}"/>
    <cellStyle name="Normal 4 2 4 2 8" xfId="3796" xr:uid="{92B94B7A-8A75-4181-A5F0-12A617A71729}"/>
    <cellStyle name="Normal 4 2 4 2 8 2" xfId="8632" xr:uid="{3295DEAA-3E4C-40F1-94A6-40A5E974671F}"/>
    <cellStyle name="Normal 4 2 4 2 8 2 2" xfId="19012" xr:uid="{A4A7CBC2-6FB2-4F80-8CCB-A189AA545466}"/>
    <cellStyle name="Normal 4 2 4 2 8 3" xfId="11465" xr:uid="{092FD2DF-FDAA-4AFC-ADD4-54A07F16BDDE}"/>
    <cellStyle name="Normal 4 2 4 2 8 3 2" xfId="21845" xr:uid="{CF964CEC-DF7C-4824-9B75-8E453D2C7A6C}"/>
    <cellStyle name="Normal 4 2 4 2 8 4" xfId="16179" xr:uid="{708598F8-338C-40AB-9EBB-E35B994521DF}"/>
    <cellStyle name="Normal 4 2 4 2 9" xfId="5258" xr:uid="{19C31006-CBFA-424E-879C-38FA46CC37EE}"/>
    <cellStyle name="Normal 4 2 4 2 9 2" xfId="14556" xr:uid="{198AD25B-9C39-4DCE-B323-71648C5F7486}"/>
    <cellStyle name="Normal 4 2 4 3" xfId="956" xr:uid="{00000000-0005-0000-0000-00006E050000}"/>
    <cellStyle name="Normal 4 2 4 3 10" xfId="9844" xr:uid="{7980634C-EEAA-4B39-8FFA-914BAAF0CC29}"/>
    <cellStyle name="Normal 4 2 4 3 10 2" xfId="20224" xr:uid="{6B728514-C6A1-40AB-99FD-B709BFEBC66E}"/>
    <cellStyle name="Normal 4 2 4 3 11" xfId="23246" xr:uid="{2890303F-A444-48F4-997B-2BDA5BBD2609}"/>
    <cellStyle name="Normal 4 2 4 3 12" xfId="12592" xr:uid="{EB4DE55D-FA03-4AD2-9DA8-31FB62808FAF}"/>
    <cellStyle name="Normal 4 2 4 3 2" xfId="2777" xr:uid="{00000000-0005-0000-0000-0000CE050000}"/>
    <cellStyle name="Normal 4 2 4 3 2 2" xfId="3315" xr:uid="{00000000-0005-0000-0000-0000CF050000}"/>
    <cellStyle name="Normal 4 2 4 3 2 2 2" xfId="6373" xr:uid="{E50A07B0-BEE2-489E-9328-83695D23809A}"/>
    <cellStyle name="Normal 4 2 4 3 2 2 2 2" xfId="25841" xr:uid="{472F1B4B-D996-42A5-AE97-D0B5975D1982}"/>
    <cellStyle name="Normal 4 2 4 3 2 2 2 3" xfId="15942" xr:uid="{F4A97B65-CBBB-4D81-840C-1203349D4D8C}"/>
    <cellStyle name="Normal 4 2 4 3 2 2 3" xfId="8395" xr:uid="{61B68C81-9A57-46C7-AC09-69E53D88C48D}"/>
    <cellStyle name="Normal 4 2 4 3 2 2 3 2" xfId="18775" xr:uid="{68B13D81-919E-4D55-800C-81439CD569C6}"/>
    <cellStyle name="Normal 4 2 4 3 2 2 4" xfId="11228" xr:uid="{0BD21476-923E-4824-AE68-1108E11C47D3}"/>
    <cellStyle name="Normal 4 2 4 3 2 2 4 2" xfId="21608" xr:uid="{4BD11946-4B3B-4DC7-9A8B-1A09CDDBFB32}"/>
    <cellStyle name="Normal 4 2 4 3 2 2 5" xfId="22994" xr:uid="{20FBB001-AEB4-4236-8AE0-B9172F175F21}"/>
    <cellStyle name="Normal 4 2 4 3 2 2 6" xfId="13872" xr:uid="{BEA246CD-FA76-4EEA-BA5E-0099DC825D91}"/>
    <cellStyle name="Normal 4 2 4 3 2 3" xfId="4332" xr:uid="{70FD9E69-BE70-4E32-ADCD-F26EF1031737}"/>
    <cellStyle name="Normal 4 2 4 3 2 3 2" xfId="9104" xr:uid="{100E7661-CCFA-499C-BB8E-570D9B3A707D}"/>
    <cellStyle name="Normal 4 2 4 3 2 3 2 2" xfId="29147" xr:uid="{29E033BA-1F02-4D6D-814F-B5190BB6A064}"/>
    <cellStyle name="Normal 4 2 4 3 2 3 2 3" xfId="19484" xr:uid="{A6C3521C-E9B0-4EFC-A02D-68BCB64C3270}"/>
    <cellStyle name="Normal 4 2 4 3 2 3 3" xfId="11937" xr:uid="{7D859E24-DC83-412D-A9F2-3B346F54493F}"/>
    <cellStyle name="Normal 4 2 4 3 2 3 3 2" xfId="22317" xr:uid="{51A16266-628D-4559-8096-4A7C5716C82E}"/>
    <cellStyle name="Normal 4 2 4 3 2 3 4" xfId="25251" xr:uid="{8DA9FE6F-EC62-464D-9C2A-257FAB75C469}"/>
    <cellStyle name="Normal 4 2 4 3 2 3 5" xfId="16651" xr:uid="{3CF6BB31-513A-4429-A908-3D4465B49ACF}"/>
    <cellStyle name="Normal 4 2 4 3 2 4" xfId="5995" xr:uid="{C585EE5C-0C7E-4E8A-9EBC-9D4EF2C48856}"/>
    <cellStyle name="Normal 4 2 4 3 2 4 2" xfId="26669" xr:uid="{47545DB1-A879-44A8-A9D7-C66E01693FF4}"/>
    <cellStyle name="Normal 4 2 4 3 2 4 3" xfId="15448" xr:uid="{8FA7142E-13FD-4095-B363-FEBBA079393F}"/>
    <cellStyle name="Normal 4 2 4 3 2 5" xfId="7901" xr:uid="{E59910C0-C8CE-45D7-8BB1-921365E4C248}"/>
    <cellStyle name="Normal 4 2 4 3 2 5 2" xfId="18281" xr:uid="{61889791-4194-436A-AFA4-EA738B9CB93A}"/>
    <cellStyle name="Normal 4 2 4 3 2 6" xfId="10734" xr:uid="{FFB2F7C2-6EE7-42F3-9FF2-8DC2D385AAA6}"/>
    <cellStyle name="Normal 4 2 4 3 2 6 2" xfId="21114" xr:uid="{8A2E294C-E80C-446E-89C6-617A1C88DD9E}"/>
    <cellStyle name="Normal 4 2 4 3 2 7" xfId="25367" xr:uid="{3C979E4B-0444-4BCB-8C20-F21BF7A98A39}"/>
    <cellStyle name="Normal 4 2 4 3 2 8" xfId="13230" xr:uid="{6955B6A0-96C5-49EC-AECE-9F1DC348D231}"/>
    <cellStyle name="Normal 4 2 4 3 3" xfId="3316" xr:uid="{00000000-0005-0000-0000-0000D0050000}"/>
    <cellStyle name="Normal 4 2 4 3 3 2" xfId="4520" xr:uid="{452F2669-B5DC-43ED-B942-D6EBDB042C62}"/>
    <cellStyle name="Normal 4 2 4 3 3 2 2" xfId="9292" xr:uid="{3FBD5F5F-665F-452F-93EF-157A2DBBF1A6}"/>
    <cellStyle name="Normal 4 2 4 3 3 2 2 2" xfId="29271" xr:uid="{7E93B808-D226-4A8E-B51A-B82780826BD8}"/>
    <cellStyle name="Normal 4 2 4 3 3 2 2 3" xfId="19672" xr:uid="{E694131A-4781-43A4-A698-72ABD9B8FA16}"/>
    <cellStyle name="Normal 4 2 4 3 3 2 3" xfId="12125" xr:uid="{D1BCF4B3-80F5-4106-9F87-F4DC69AC2871}"/>
    <cellStyle name="Normal 4 2 4 3 3 2 3 2" xfId="22505" xr:uid="{E7DB2DAD-96C3-4485-AD62-16D728226575}"/>
    <cellStyle name="Normal 4 2 4 3 3 2 4" xfId="24878" xr:uid="{875B205B-2264-4E6B-8CD0-E13992B167CA}"/>
    <cellStyle name="Normal 4 2 4 3 3 2 5" xfId="16839" xr:uid="{24E0BF4E-6AED-40AF-A46E-61B426B2C917}"/>
    <cellStyle name="Normal 4 2 4 3 3 3" xfId="6374" xr:uid="{ECA3A690-95F0-4B75-B420-41EDABD93669}"/>
    <cellStyle name="Normal 4 2 4 3 3 3 2" xfId="26692" xr:uid="{B3F5872F-FD91-4319-B1D5-D871FE0E9206}"/>
    <cellStyle name="Normal 4 2 4 3 3 3 3" xfId="15943" xr:uid="{47A21E3D-874D-401A-9839-50F84F8E920E}"/>
    <cellStyle name="Normal 4 2 4 3 3 4" xfId="8396" xr:uid="{F19C02D7-8DC5-4E0D-BA09-0471247CCC2C}"/>
    <cellStyle name="Normal 4 2 4 3 3 4 2" xfId="18776" xr:uid="{543CCA03-FCB4-473C-AA4F-B71195258A1A}"/>
    <cellStyle name="Normal 4 2 4 3 3 5" xfId="11229" xr:uid="{48AC09F0-BAB9-4B80-A3CE-E17B4D1C7BA0}"/>
    <cellStyle name="Normal 4 2 4 3 3 5 2" xfId="21609" xr:uid="{8E76B7AC-06C0-4221-981D-E581F58FC62F}"/>
    <cellStyle name="Normal 4 2 4 3 3 6" xfId="23895" xr:uid="{7BF36CE9-B073-43AB-9892-A0943BCB676A}"/>
    <cellStyle name="Normal 4 2 4 3 3 7" xfId="13873" xr:uid="{8029D831-5042-4AD6-A5E1-0CED18B1F5B1}"/>
    <cellStyle name="Normal 4 2 4 3 4" xfId="3314" xr:uid="{00000000-0005-0000-0000-0000D1050000}"/>
    <cellStyle name="Normal 4 2 4 3 4 2" xfId="6372" xr:uid="{9DFC3F29-3736-430A-B542-2324A0EA1F82}"/>
    <cellStyle name="Normal 4 2 4 3 4 2 2" xfId="27825" xr:uid="{0A4B0E17-AEFA-4D43-9BC3-A991821EE378}"/>
    <cellStyle name="Normal 4 2 4 3 4 2 3" xfId="15941" xr:uid="{EAF7A55A-280E-4753-905E-BC552F1928D2}"/>
    <cellStyle name="Normal 4 2 4 3 4 3" xfId="8394" xr:uid="{E86F7CF2-CD6F-4DB7-9ABB-E9E1EEFC979F}"/>
    <cellStyle name="Normal 4 2 4 3 4 3 2" xfId="18774" xr:uid="{7A4A18A8-B832-4AEB-8D35-C27912FCFA5B}"/>
    <cellStyle name="Normal 4 2 4 3 4 4" xfId="11227" xr:uid="{3A26AD30-EC9F-463E-A463-C23AF88236A3}"/>
    <cellStyle name="Normal 4 2 4 3 4 4 2" xfId="21607" xr:uid="{4BEE525C-BAEF-4447-8C43-4AD1DBBC7ABF}"/>
    <cellStyle name="Normal 4 2 4 3 4 5" xfId="23203" xr:uid="{387481E8-0217-4D9E-ACC1-0A0134F28288}"/>
    <cellStyle name="Normal 4 2 4 3 4 6" xfId="13871" xr:uid="{B3D46E0D-F9A7-4D5A-8CE8-D2AAB8E1B247}"/>
    <cellStyle name="Normal 4 2 4 3 5" xfId="2592" xr:uid="{00000000-0005-0000-0000-0000D2050000}"/>
    <cellStyle name="Normal 4 2 4 3 5 2" xfId="5857" xr:uid="{6540DA4C-6EF8-475E-B40F-063D43474F28}"/>
    <cellStyle name="Normal 4 2 4 3 5 2 2" xfId="25908" xr:uid="{BE00B786-DECC-4F16-B902-A37A54F38A67}"/>
    <cellStyle name="Normal 4 2 4 3 5 2 3" xfId="15264" xr:uid="{02D90CFF-227E-4DA4-89FB-D4473886255B}"/>
    <cellStyle name="Normal 4 2 4 3 5 3" xfId="7717" xr:uid="{73D32EFB-44BA-467F-89E4-C29677B39BEE}"/>
    <cellStyle name="Normal 4 2 4 3 5 3 2" xfId="18097" xr:uid="{2D339902-8E18-40CA-AB08-92129A3BFFB9}"/>
    <cellStyle name="Normal 4 2 4 3 5 4" xfId="10550" xr:uid="{69470CF8-E37E-47CF-B505-27957D5B8C8C}"/>
    <cellStyle name="Normal 4 2 4 3 5 4 2" xfId="20930" xr:uid="{4AA63951-640B-4C91-AC44-4D9057252DB3}"/>
    <cellStyle name="Normal 4 2 4 3 5 5" xfId="24571" xr:uid="{5574917E-5A39-4BAB-89DC-E95C233A8071}"/>
    <cellStyle name="Normal 4 2 4 3 5 6" xfId="12980" xr:uid="{A5A747CE-AD30-4B2E-AC5B-55284CF6B1FF}"/>
    <cellStyle name="Normal 4 2 4 3 6" xfId="2358" xr:uid="{00000000-0005-0000-0000-0000CD050000}"/>
    <cellStyle name="Normal 4 2 4 3 6 2" xfId="7485" xr:uid="{258536EB-589C-4882-95FC-7FE7C3FB078A}"/>
    <cellStyle name="Normal 4 2 4 3 6 2 2" xfId="17865" xr:uid="{78D6E1BC-F4AD-471C-869D-9B211C8274AD}"/>
    <cellStyle name="Normal 4 2 4 3 6 3" xfId="10318" xr:uid="{1795E98D-1858-4E51-8516-5CA312E08E91}"/>
    <cellStyle name="Normal 4 2 4 3 6 3 2" xfId="20698" xr:uid="{BFFF2118-A297-4E22-8250-8D3F309BBCDC}"/>
    <cellStyle name="Normal 4 2 4 3 6 4" xfId="24041" xr:uid="{4B2ECA22-7162-4B4E-9675-47FF2997767C}"/>
    <cellStyle name="Normal 4 2 4 3 6 5" xfId="15032" xr:uid="{2E5F23A7-93B1-46BB-B5A6-52CF70AFEEC1}"/>
    <cellStyle name="Normal 4 2 4 3 7" xfId="3895" xr:uid="{407F759E-344C-46F4-B726-31C28228A117}"/>
    <cellStyle name="Normal 4 2 4 3 7 2" xfId="8727" xr:uid="{29F472D2-E110-4D88-9F61-E13E5FA9C81B}"/>
    <cellStyle name="Normal 4 2 4 3 7 2 2" xfId="19107" xr:uid="{2284EC89-07AC-411D-82FE-34F09DF7D6CB}"/>
    <cellStyle name="Normal 4 2 4 3 7 3" xfId="11560" xr:uid="{CD4DEB1D-45A5-48C7-9769-59B46F61D03D}"/>
    <cellStyle name="Normal 4 2 4 3 7 3 2" xfId="21940" xr:uid="{770ADE17-99E5-4AFE-B579-1A98EE501125}"/>
    <cellStyle name="Normal 4 2 4 3 7 4" xfId="16274" xr:uid="{6FB5E671-849F-4DE7-8BF9-30A2B731599F}"/>
    <cellStyle name="Normal 4 2 4 3 8" xfId="5260" xr:uid="{5AB2208D-2ECB-46B1-A1AD-1C10EFA86D2C}"/>
    <cellStyle name="Normal 4 2 4 3 8 2" xfId="14558" xr:uid="{4386F813-09E8-4B41-BDF4-20EFB92A3414}"/>
    <cellStyle name="Normal 4 2 4 3 9" xfId="7011" xr:uid="{789A5CDE-7332-4F6B-BBF3-E319B9A8D71B}"/>
    <cellStyle name="Normal 4 2 4 3 9 2" xfId="17391" xr:uid="{0280FBB0-A649-4BD5-9490-08CDC4E0C773}"/>
    <cellStyle name="Normal 4 2 4 4" xfId="957" xr:uid="{00000000-0005-0000-0000-00006F050000}"/>
    <cellStyle name="Normal 4 2 4 4 2" xfId="3317" xr:uid="{00000000-0005-0000-0000-0000D4050000}"/>
    <cellStyle name="Normal 4 2 4 4 2 2" xfId="6375" xr:uid="{8F0A29D2-D7B3-4E56-8B87-AD49C0CD0FE5}"/>
    <cellStyle name="Normal 4 2 4 4 2 2 2" xfId="28144" xr:uid="{15F7E190-0EFB-4B46-AA08-B9FC031F951D}"/>
    <cellStyle name="Normal 4 2 4 4 2 2 3" xfId="15944" xr:uid="{487857BB-B8D6-44AB-AAD0-1E227A507C31}"/>
    <cellStyle name="Normal 4 2 4 4 2 3" xfId="8397" xr:uid="{3C143CBE-B596-4111-8A73-325C4AE99A01}"/>
    <cellStyle name="Normal 4 2 4 4 2 3 2" xfId="18777" xr:uid="{E3F37898-0DDA-4A76-BB45-32C1418C3704}"/>
    <cellStyle name="Normal 4 2 4 4 2 4" xfId="11230" xr:uid="{E3F73AD3-0682-43FA-B6BE-B1AC0C81098B}"/>
    <cellStyle name="Normal 4 2 4 4 2 4 2" xfId="21610" xr:uid="{A4317B59-8ACE-4D43-99A5-700EF431C073}"/>
    <cellStyle name="Normal 4 2 4 4 2 5" xfId="23510" xr:uid="{5D01FDC3-A29C-4A13-BF5E-B5E597BBEDD5}"/>
    <cellStyle name="Normal 4 2 4 4 2 6" xfId="13874" xr:uid="{EF4703E9-A033-4E67-A333-D632E5176286}"/>
    <cellStyle name="Normal 4 2 4 4 3" xfId="2774" xr:uid="{00000000-0005-0000-0000-0000D5050000}"/>
    <cellStyle name="Normal 4 2 4 4 3 2" xfId="5992" xr:uid="{E39637DE-8B66-4185-BED9-6C2E3B488169}"/>
    <cellStyle name="Normal 4 2 4 4 3 2 2" xfId="26671" xr:uid="{4E299BC9-8DB1-4608-9829-A2D535EA19CC}"/>
    <cellStyle name="Normal 4 2 4 4 3 2 3" xfId="15445" xr:uid="{A86BE9B4-5BF6-4AC2-845B-0F93735DE431}"/>
    <cellStyle name="Normal 4 2 4 4 3 3" xfId="7898" xr:uid="{49FB707D-5367-445B-843A-C1E85E660FEB}"/>
    <cellStyle name="Normal 4 2 4 4 3 3 2" xfId="18278" xr:uid="{CB8FFE37-A4C6-48A6-96A9-2AF7AF0CA451}"/>
    <cellStyle name="Normal 4 2 4 4 3 4" xfId="10731" xr:uid="{3CC66CFE-E550-4D08-A1AB-2B1B4982A0A6}"/>
    <cellStyle name="Normal 4 2 4 4 3 4 2" xfId="21111" xr:uid="{7E5A6ECD-BFCC-41EB-82DF-4C12E332DF0E}"/>
    <cellStyle name="Normal 4 2 4 4 3 5" xfId="23581" xr:uid="{D9A6BF4D-F8C7-42C0-8A5E-D7AA8EA7777E}"/>
    <cellStyle name="Normal 4 2 4 4 3 6" xfId="13227" xr:uid="{A90A061A-B369-4680-847B-0A783306D795}"/>
    <cellStyle name="Normal 4 2 4 4 4" xfId="4186" xr:uid="{37541807-A374-4414-A8FC-CA3014A4BA8C}"/>
    <cellStyle name="Normal 4 2 4 4 4 2" xfId="8958" xr:uid="{E638087D-DBF0-408F-9269-238EAE4FDAD1}"/>
    <cellStyle name="Normal 4 2 4 4 4 2 2" xfId="19338" xr:uid="{82C4527E-C1FD-4226-B7E8-DBAACF9A92D8}"/>
    <cellStyle name="Normal 4 2 4 4 4 3" xfId="11791" xr:uid="{C2E290E2-01AD-4948-8E08-B7B63F83A8DE}"/>
    <cellStyle name="Normal 4 2 4 4 4 3 2" xfId="22171" xr:uid="{C48759BE-054B-4476-9F46-1DE0B3D590AF}"/>
    <cellStyle name="Normal 4 2 4 4 4 4" xfId="23087" xr:uid="{49F7775F-FA77-45F2-A31A-5733512B8D0F}"/>
    <cellStyle name="Normal 4 2 4 4 4 5" xfId="16505" xr:uid="{602C9A63-5940-4C18-8981-5534B09B89AD}"/>
    <cellStyle name="Normal 4 2 4 4 5" xfId="5261" xr:uid="{1319BDE0-2551-4B68-9802-4AF23C378265}"/>
    <cellStyle name="Normal 4 2 4 4 5 2" xfId="14559" xr:uid="{506F6334-74C2-4EB3-B6D2-460CE5A593E1}"/>
    <cellStyle name="Normal 4 2 4 4 6" xfId="7012" xr:uid="{1FD27AA7-1AC6-427C-87A2-0A63C3C06FDA}"/>
    <cellStyle name="Normal 4 2 4 4 6 2" xfId="17392" xr:uid="{B84107C5-AF48-4DF1-B84D-7E20783158E9}"/>
    <cellStyle name="Normal 4 2 4 4 7" xfId="9845" xr:uid="{F632BA21-DE08-4DDC-BDE3-5FFF9D26B162}"/>
    <cellStyle name="Normal 4 2 4 4 7 2" xfId="20225" xr:uid="{BDE3FB14-5D7D-4075-8FDC-057441F77C7D}"/>
    <cellStyle name="Normal 4 2 4 4 8" xfId="23798" xr:uid="{4AD55E4F-86CD-4A1A-86B9-10820CEB76B6}"/>
    <cellStyle name="Normal 4 2 4 4 9" xfId="12750" xr:uid="{DC1691DB-C08E-4886-BA52-B7506B2A424A}"/>
    <cellStyle name="Normal 4 2 4 5" xfId="3318" xr:uid="{00000000-0005-0000-0000-0000D6050000}"/>
    <cellStyle name="Normal 4 2 4 5 2" xfId="4521" xr:uid="{0E8E5B39-AFE5-4CA4-91C7-A3464D3F00BB}"/>
    <cellStyle name="Normal 4 2 4 5 2 2" xfId="9293" xr:uid="{D591BF78-F04D-47D5-928F-52D8E541F8AB}"/>
    <cellStyle name="Normal 4 2 4 5 2 2 2" xfId="29272" xr:uid="{E258C256-3FE8-4006-AD74-D535CAB304C6}"/>
    <cellStyle name="Normal 4 2 4 5 2 2 3" xfId="19673" xr:uid="{F7F64A4D-2122-45F6-82E2-5BE09EFD026C}"/>
    <cellStyle name="Normal 4 2 4 5 2 3" xfId="12126" xr:uid="{5847B0E9-E996-4C29-941D-70FE8A368C53}"/>
    <cellStyle name="Normal 4 2 4 5 2 3 2" xfId="22506" xr:uid="{B14B6018-F271-4684-8764-3ACE4519415E}"/>
    <cellStyle name="Normal 4 2 4 5 2 4" xfId="23306" xr:uid="{CCA219FC-92C2-4C0C-BF3E-6F6BEBE0DE9F}"/>
    <cellStyle name="Normal 4 2 4 5 2 5" xfId="16840" xr:uid="{CF25A3E3-5418-4DC1-9C6E-A406DC03D001}"/>
    <cellStyle name="Normal 4 2 4 5 3" xfId="6376" xr:uid="{256B6FAA-C2C9-4ACE-B9C7-6FC9B51CDB96}"/>
    <cellStyle name="Normal 4 2 4 5 3 2" xfId="27141" xr:uid="{70BFEA5C-4E6C-4F46-95C9-B5C80A30C9F4}"/>
    <cellStyle name="Normal 4 2 4 5 3 3" xfId="15945" xr:uid="{743BA6B8-A56E-4CBB-9753-736E70BD010B}"/>
    <cellStyle name="Normal 4 2 4 5 4" xfId="8398" xr:uid="{3570482D-F52B-470B-89CD-2CD3F4ABBB04}"/>
    <cellStyle name="Normal 4 2 4 5 4 2" xfId="18778" xr:uid="{2BC47C64-585F-462F-AF3E-C7AF3A226651}"/>
    <cellStyle name="Normal 4 2 4 5 5" xfId="11231" xr:uid="{1C6947AC-084A-43D7-9915-2206CA974BD9}"/>
    <cellStyle name="Normal 4 2 4 5 5 2" xfId="21611" xr:uid="{559AE209-05D8-4985-B557-0D438344104A}"/>
    <cellStyle name="Normal 4 2 4 5 6" xfId="23980" xr:uid="{664207EE-4914-4965-9834-53028B4545F1}"/>
    <cellStyle name="Normal 4 2 4 5 7" xfId="13875" xr:uid="{0277DFB1-73A2-4180-A054-EB5BD2A38890}"/>
    <cellStyle name="Normal 4 2 4 6" xfId="2932" xr:uid="{00000000-0005-0000-0000-0000D7050000}"/>
    <cellStyle name="Normal 4 2 4 6 2" xfId="6112" xr:uid="{C3DED480-E875-415D-B2C5-2357CB13D6CB}"/>
    <cellStyle name="Normal 4 2 4 6 2 2" xfId="28596" xr:uid="{E6CCCEB0-5E6C-474F-83E3-B0858B991066}"/>
    <cellStyle name="Normal 4 2 4 6 2 3" xfId="15590" xr:uid="{4E4B3070-74E1-4F0F-AA9D-7F9455C98DCE}"/>
    <cellStyle name="Normal 4 2 4 6 3" xfId="8043" xr:uid="{CF045047-FE2E-438C-A3AF-36CFCCD81394}"/>
    <cellStyle name="Normal 4 2 4 6 3 2" xfId="18423" xr:uid="{6974ED14-239E-4C96-B588-6D4C3D4FAC53}"/>
    <cellStyle name="Normal 4 2 4 6 4" xfId="10876" xr:uid="{271A16A4-2E4D-4EDB-B60B-F37169EF597F}"/>
    <cellStyle name="Normal 4 2 4 6 4 2" xfId="21256" xr:uid="{E48D12CF-779A-4ED9-8B8B-FF952051B37A}"/>
    <cellStyle name="Normal 4 2 4 6 5" xfId="24061" xr:uid="{B8F51B56-D343-4566-AA4C-10BF28E83B0A}"/>
    <cellStyle name="Normal 4 2 4 6 6" xfId="13448" xr:uid="{77F5DE15-377E-43E2-AD6E-5E17F1ADD0A4}"/>
    <cellStyle name="Normal 4 2 4 7" xfId="2489" xr:uid="{00000000-0005-0000-0000-0000D8050000}"/>
    <cellStyle name="Normal 4 2 4 7 2" xfId="5774" xr:uid="{F018ECED-5A6F-4447-9A54-9EE76DDBE63F}"/>
    <cellStyle name="Normal 4 2 4 7 2 2" xfId="26493" xr:uid="{20CD0C60-F007-4614-9B70-9A17FB6DFF1D}"/>
    <cellStyle name="Normal 4 2 4 7 2 3" xfId="15161" xr:uid="{E1E7917D-0F93-4527-AE06-FB2AF4482F01}"/>
    <cellStyle name="Normal 4 2 4 7 3" xfId="7614" xr:uid="{6514BE92-1F04-4928-8709-D85A419C7015}"/>
    <cellStyle name="Normal 4 2 4 7 3 2" xfId="17994" xr:uid="{9CEE5451-D453-4DDB-9594-21DEED4014B7}"/>
    <cellStyle name="Normal 4 2 4 7 4" xfId="10447" xr:uid="{38B26B3D-726D-459F-AF2C-ECD1E29A4E39}"/>
    <cellStyle name="Normal 4 2 4 7 4 2" xfId="20827" xr:uid="{1E7E024D-C69D-493A-99B3-BA694475E263}"/>
    <cellStyle name="Normal 4 2 4 7 5" xfId="23757" xr:uid="{3E8674F5-2E40-4193-BA4B-289E887374FE}"/>
    <cellStyle name="Normal 4 2 4 7 6" xfId="12877" xr:uid="{36D69116-BF77-4B1C-AEC5-5834A30DC7E7}"/>
    <cellStyle name="Normal 4 2 4 8" xfId="2183" xr:uid="{00000000-0005-0000-0000-0000C1050000}"/>
    <cellStyle name="Normal 4 2 4 8 2" xfId="7310" xr:uid="{F12A16AD-7B72-415C-9FDB-084D86B3C010}"/>
    <cellStyle name="Normal 4 2 4 8 2 2" xfId="17690" xr:uid="{5429233F-C9A4-4E27-A5B1-9C96FFE0F1DC}"/>
    <cellStyle name="Normal 4 2 4 8 3" xfId="10143" xr:uid="{81ABF9DE-FCB1-4960-BBE8-9EDEB58738B3}"/>
    <cellStyle name="Normal 4 2 4 8 3 2" xfId="20523" xr:uid="{CEF406A1-D7FF-40FB-86B1-E3777551BBAD}"/>
    <cellStyle name="Normal 4 2 4 8 4" xfId="23695" xr:uid="{991D425F-ED78-4AF1-A784-690BB22855BD}"/>
    <cellStyle name="Normal 4 2 4 8 5" xfId="14857" xr:uid="{F13E48C5-0826-4DBF-9B5F-E3424307332A}"/>
    <cellStyle name="Normal 4 2 4 9" xfId="3979" xr:uid="{45AF6E9E-6287-4168-9448-70EA475F6D56}"/>
    <cellStyle name="Normal 4 2 4 9 2" xfId="8803" xr:uid="{96A98EB3-8991-4181-A17C-6603F625A4A6}"/>
    <cellStyle name="Normal 4 2 4 9 2 2" xfId="19183" xr:uid="{8BBAFF3B-41EF-46F1-A4FD-B9358D20F12A}"/>
    <cellStyle name="Normal 4 2 4 9 3" xfId="11636" xr:uid="{23034033-ACF7-4415-A7E9-1BCB1E9700BD}"/>
    <cellStyle name="Normal 4 2 4 9 3 2" xfId="22016" xr:uid="{B28099F8-D03B-4A07-9886-76653D588664}"/>
    <cellStyle name="Normal 4 2 4 9 4" xfId="16350" xr:uid="{A710A958-0260-4144-B2F9-F9DE1EBA01CF}"/>
    <cellStyle name="Normal 4 2 5" xfId="958" xr:uid="{00000000-0005-0000-0000-000070050000}"/>
    <cellStyle name="Normal 4 2 5 10" xfId="5262" xr:uid="{0CBE73A5-7193-4D2C-A908-00C86B036AD4}"/>
    <cellStyle name="Normal 4 2 5 10 2" xfId="14560" xr:uid="{A731E1B3-3F9F-4889-B99A-0145435E747A}"/>
    <cellStyle name="Normal 4 2 5 11" xfId="7013" xr:uid="{3967B753-E8EF-48AC-83DE-54B8730320A3}"/>
    <cellStyle name="Normal 4 2 5 11 2" xfId="17393" xr:uid="{490C3C79-1905-444B-A011-4DBCF704CF26}"/>
    <cellStyle name="Normal 4 2 5 12" xfId="9846" xr:uid="{33654FB9-4B74-41A2-813A-B8AE1BDE3AB7}"/>
    <cellStyle name="Normal 4 2 5 12 2" xfId="20226" xr:uid="{5AF73625-CF6A-48A5-916A-015C667A23E4}"/>
    <cellStyle name="Normal 4 2 5 13" xfId="25429" xr:uid="{8BAE80AC-F656-4AEE-B7FB-D550FE15D202}"/>
    <cellStyle name="Normal 4 2 5 14" xfId="12449" xr:uid="{146E16A4-1DDA-401D-A374-6B4A02EC93AD}"/>
    <cellStyle name="Normal 4 2 5 2" xfId="959" xr:uid="{00000000-0005-0000-0000-000071050000}"/>
    <cellStyle name="Normal 4 2 5 2 10" xfId="9847" xr:uid="{B26CF3D7-1113-434C-8C60-5E5772F9ADCC}"/>
    <cellStyle name="Normal 4 2 5 2 10 2" xfId="20227" xr:uid="{15613978-8531-43E1-8060-4069E3668F7C}"/>
    <cellStyle name="Normal 4 2 5 2 11" xfId="23550" xr:uid="{E140D3AB-46F1-4E88-94C1-1F97E001E18E}"/>
    <cellStyle name="Normal 4 2 5 2 12" xfId="12593" xr:uid="{3E88260C-B2CB-41BC-91B2-A4DF1C1B4BA0}"/>
    <cellStyle name="Normal 4 2 5 2 2" xfId="960" xr:uid="{00000000-0005-0000-0000-000072050000}"/>
    <cellStyle name="Normal 4 2 5 2 2 2" xfId="3320" xr:uid="{00000000-0005-0000-0000-0000DC050000}"/>
    <cellStyle name="Normal 4 2 5 2 2 2 2" xfId="6378" xr:uid="{B770ADED-9101-408A-83A1-B924951FF274}"/>
    <cellStyle name="Normal 4 2 5 2 2 2 2 2" xfId="28265" xr:uid="{C74EC279-60EC-4E28-A305-0DCD07AF538C}"/>
    <cellStyle name="Normal 4 2 5 2 2 2 2 3" xfId="26683" xr:uid="{C3478ABA-1720-4FAC-8FED-923AEB8466D0}"/>
    <cellStyle name="Normal 4 2 5 2 2 2 2 4" xfId="15947" xr:uid="{7C2475F4-8D89-4CA3-8E9E-C24BB1B3C501}"/>
    <cellStyle name="Normal 4 2 5 2 2 2 3" xfId="8400" xr:uid="{C22CFE14-56FC-4F3C-AF93-DD42ECF197AC}"/>
    <cellStyle name="Normal 4 2 5 2 2 2 3 2" xfId="28905" xr:uid="{57FFE5EE-767B-4502-97BB-CDFC96E7FA7D}"/>
    <cellStyle name="Normal 4 2 5 2 2 2 3 3" xfId="18780" xr:uid="{EC3C5B6E-4CC2-4105-9791-A067BF9E0F15}"/>
    <cellStyle name="Normal 4 2 5 2 2 2 4" xfId="11233" xr:uid="{E2E5DE9D-117A-48A6-81CD-2FA1A7C81124}"/>
    <cellStyle name="Normal 4 2 5 2 2 2 4 2" xfId="21613" xr:uid="{2AA75FDA-06FB-4904-BDD8-843D86CA359A}"/>
    <cellStyle name="Normal 4 2 5 2 2 2 5" xfId="22737" xr:uid="{BE7C205A-0BA3-4733-A7F0-821BF620A085}"/>
    <cellStyle name="Normal 4 2 5 2 2 2 6" xfId="13877" xr:uid="{D2F893E2-3F1E-4A3F-9EB0-404D65F01C6D}"/>
    <cellStyle name="Normal 4 2 5 2 2 3" xfId="4334" xr:uid="{5BE6B68A-7B10-4B7E-854E-6FFB4FFE172B}"/>
    <cellStyle name="Normal 4 2 5 2 2 3 2" xfId="9106" xr:uid="{1302051A-ABE6-4175-AA37-19EB6E160850}"/>
    <cellStyle name="Normal 4 2 5 2 2 3 2 2" xfId="29149" xr:uid="{99041798-5A95-422D-AE30-E4AE237CFDBC}"/>
    <cellStyle name="Normal 4 2 5 2 2 3 2 3" xfId="19486" xr:uid="{3C106315-F70B-4A49-A801-9FBE3D5B27D2}"/>
    <cellStyle name="Normal 4 2 5 2 2 3 3" xfId="11939" xr:uid="{86EFA8A8-BEE4-47A3-AF34-8FFF9C28A589}"/>
    <cellStyle name="Normal 4 2 5 2 2 3 3 2" xfId="22319" xr:uid="{EF63205B-BB47-4CBB-BE9E-5BC10AEF294F}"/>
    <cellStyle name="Normal 4 2 5 2 2 3 4" xfId="25216" xr:uid="{19DF6725-F748-4B6D-90AD-46D9D3FFDDBE}"/>
    <cellStyle name="Normal 4 2 5 2 2 3 5" xfId="16653" xr:uid="{92D965AF-E9A9-4832-A5CA-A4A2669210C2}"/>
    <cellStyle name="Normal 4 2 5 2 2 4" xfId="5264" xr:uid="{2276ACD1-E7D6-4418-A080-980DEAE92B44}"/>
    <cellStyle name="Normal 4 2 5 2 2 4 2" xfId="25996" xr:uid="{CE44DA71-1C40-4684-8046-9C67712C9040}"/>
    <cellStyle name="Normal 4 2 5 2 2 4 3" xfId="14562" xr:uid="{EC1BC237-9119-4647-97ED-878B17EF3299}"/>
    <cellStyle name="Normal 4 2 5 2 2 5" xfId="7015" xr:uid="{19BD68A2-67CA-4449-AA4B-DDBA978C8675}"/>
    <cellStyle name="Normal 4 2 5 2 2 5 2" xfId="17395" xr:uid="{F9B737A5-8B7A-461F-8D10-F24CC8DCE17C}"/>
    <cellStyle name="Normal 4 2 5 2 2 6" xfId="9848" xr:uid="{1CBAEAD7-2B41-4B13-B4C6-ACEE43A54F72}"/>
    <cellStyle name="Normal 4 2 5 2 2 6 2" xfId="20228" xr:uid="{173F5588-FDB3-4B71-B930-4E0584D44597}"/>
    <cellStyle name="Normal 4 2 5 2 2 7" xfId="25502" xr:uid="{D33929E5-E0B8-4C10-91F3-31EBD339EBD4}"/>
    <cellStyle name="Normal 4 2 5 2 2 8" xfId="13232" xr:uid="{4F9CECE8-EB50-49F4-9389-259541B4B9EF}"/>
    <cellStyle name="Normal 4 2 5 2 3" xfId="3321" xr:uid="{00000000-0005-0000-0000-0000DD050000}"/>
    <cellStyle name="Normal 4 2 5 2 3 2" xfId="4522" xr:uid="{347C5674-4DFD-40C4-B12F-56BE80C5BE4E}"/>
    <cellStyle name="Normal 4 2 5 2 3 2 2" xfId="9294" xr:uid="{3F581F5C-90FA-474F-BF10-5137BEAE4725}"/>
    <cellStyle name="Normal 4 2 5 2 3 2 2 2" xfId="29273" xr:uid="{0CBB4331-0319-490B-B15B-9200E81CA6A4}"/>
    <cellStyle name="Normal 4 2 5 2 3 2 2 3" xfId="19674" xr:uid="{838DF7E9-BA6F-4FBF-B781-FB2858570C60}"/>
    <cellStyle name="Normal 4 2 5 2 3 2 3" xfId="12127" xr:uid="{7FABD496-6C93-4FDA-A3DD-F96ABDEEAAC0}"/>
    <cellStyle name="Normal 4 2 5 2 3 2 3 2" xfId="22507" xr:uid="{35BD0BB6-0B4C-4E1B-A833-D8A806597684}"/>
    <cellStyle name="Normal 4 2 5 2 3 2 4" xfId="25654" xr:uid="{F9AED57B-FB20-4B83-AFC5-9B9BF17A3DBE}"/>
    <cellStyle name="Normal 4 2 5 2 3 2 5" xfId="16841" xr:uid="{2D5ADDA7-B3A4-4C7D-939C-F6084C4E276A}"/>
    <cellStyle name="Normal 4 2 5 2 3 3" xfId="6379" xr:uid="{CD6C82C8-A74A-433D-B39F-B9C161BA02EE}"/>
    <cellStyle name="Normal 4 2 5 2 3 3 2" xfId="28289" xr:uid="{B9A18EF6-7C90-4427-ADEF-358CCBDACFD6}"/>
    <cellStyle name="Normal 4 2 5 2 3 3 3" xfId="15948" xr:uid="{BE577C5B-C10E-446F-8688-350CADE73FEF}"/>
    <cellStyle name="Normal 4 2 5 2 3 4" xfId="8401" xr:uid="{9718EDC0-0073-4EC3-B6B9-540CB1B96F41}"/>
    <cellStyle name="Normal 4 2 5 2 3 4 2" xfId="18781" xr:uid="{ACEE0FCB-F137-469D-8B77-9CB741FA1AC7}"/>
    <cellStyle name="Normal 4 2 5 2 3 5" xfId="11234" xr:uid="{5AE48A34-F6DB-4551-BA3E-857436778BD5}"/>
    <cellStyle name="Normal 4 2 5 2 3 5 2" xfId="21614" xr:uid="{A40392E5-DC6A-4C8D-8E01-AF1046A67A4D}"/>
    <cellStyle name="Normal 4 2 5 2 3 6" xfId="22756" xr:uid="{C5EB7D95-B669-4759-BF56-E246B3848CF9}"/>
    <cellStyle name="Normal 4 2 5 2 3 7" xfId="13878" xr:uid="{6DBC202F-6DB1-4F1E-A066-512B436B0C98}"/>
    <cellStyle name="Normal 4 2 5 2 4" xfId="3319" xr:uid="{00000000-0005-0000-0000-0000DE050000}"/>
    <cellStyle name="Normal 4 2 5 2 4 2" xfId="6377" xr:uid="{432CD6A6-AFDF-41D6-BFC3-3790A92C6F84}"/>
    <cellStyle name="Normal 4 2 5 2 4 2 2" xfId="26375" xr:uid="{82ABE11C-256E-4056-918B-A35B699AB672}"/>
    <cellStyle name="Normal 4 2 5 2 4 2 3" xfId="15946" xr:uid="{C37600C8-3ED2-440B-8690-8C3B3063BCDD}"/>
    <cellStyle name="Normal 4 2 5 2 4 3" xfId="8399" xr:uid="{E8E189F8-8F4B-4890-9701-B5D1C06B73F2}"/>
    <cellStyle name="Normal 4 2 5 2 4 3 2" xfId="18779" xr:uid="{5CAD051B-AFF1-400C-8267-4F53AB69DDA2}"/>
    <cellStyle name="Normal 4 2 5 2 4 4" xfId="11232" xr:uid="{FBA4F533-2B3C-4CCD-973C-9CAB932C23CE}"/>
    <cellStyle name="Normal 4 2 5 2 4 4 2" xfId="21612" xr:uid="{D2FC6275-5A85-4ECA-933B-0219857FE0FB}"/>
    <cellStyle name="Normal 4 2 5 2 4 5" xfId="24154" xr:uid="{D8002FA3-967C-4F90-ACC8-5D137DBF6F85}"/>
    <cellStyle name="Normal 4 2 5 2 4 6" xfId="13876" xr:uid="{D694F6F7-2BF7-4D7B-96A4-EED1281B6703}"/>
    <cellStyle name="Normal 4 2 5 2 5" xfId="2523" xr:uid="{00000000-0005-0000-0000-0000DF050000}"/>
    <cellStyle name="Normal 4 2 5 2 5 2" xfId="5800" xr:uid="{11D778BA-8E15-4019-B38A-8E52B38AEBF0}"/>
    <cellStyle name="Normal 4 2 5 2 5 2 2" xfId="25981" xr:uid="{6A9AA136-2BD0-4FBF-9ABB-282C03ECF6E4}"/>
    <cellStyle name="Normal 4 2 5 2 5 2 3" xfId="15195" xr:uid="{16AA72AB-A281-4DDC-AB5D-460210E2E450}"/>
    <cellStyle name="Normal 4 2 5 2 5 3" xfId="7648" xr:uid="{4A162BEF-2978-4CE7-BE45-90F48C2F33A4}"/>
    <cellStyle name="Normal 4 2 5 2 5 3 2" xfId="18028" xr:uid="{A9BED9A7-98A0-45A8-9F06-91AB686E446A}"/>
    <cellStyle name="Normal 4 2 5 2 5 4" xfId="10481" xr:uid="{FAACC862-64F7-4F79-A96E-E160C786ABCD}"/>
    <cellStyle name="Normal 4 2 5 2 5 4 2" xfId="20861" xr:uid="{F9F4DD29-D3C2-476C-AD88-BB91E3826189}"/>
    <cellStyle name="Normal 4 2 5 2 5 5" xfId="23974" xr:uid="{38614436-59D6-4DEC-8B43-2E00B0443410}"/>
    <cellStyle name="Normal 4 2 5 2 5 6" xfId="12911" xr:uid="{65572533-9279-4D9C-B564-FD495FB82F6F}"/>
    <cellStyle name="Normal 4 2 5 2 6" xfId="2359" xr:uid="{00000000-0005-0000-0000-0000DA050000}"/>
    <cellStyle name="Normal 4 2 5 2 6 2" xfId="7486" xr:uid="{6258D792-03F6-4DD9-BEBA-5118EF4C3843}"/>
    <cellStyle name="Normal 4 2 5 2 6 2 2" xfId="17866" xr:uid="{4E480B7B-420E-401D-A276-81C4402CB61A}"/>
    <cellStyle name="Normal 4 2 5 2 6 3" xfId="10319" xr:uid="{166DEC97-5528-433D-9E11-55CBE0AF026F}"/>
    <cellStyle name="Normal 4 2 5 2 6 3 2" xfId="20699" xr:uid="{A2F4F4BD-0514-452A-9200-A93BC546385A}"/>
    <cellStyle name="Normal 4 2 5 2 6 4" xfId="23307" xr:uid="{39990AC5-8C6B-4B0D-8798-96B022C2360D}"/>
    <cellStyle name="Normal 4 2 5 2 6 5" xfId="15033" xr:uid="{B2BFCC8C-E173-4385-9802-1DD47ED3D577}"/>
    <cellStyle name="Normal 4 2 5 2 7" xfId="3896" xr:uid="{CB65113C-B265-478E-9D02-6C0656EEE1BA}"/>
    <cellStyle name="Normal 4 2 5 2 7 2" xfId="8728" xr:uid="{F611B9F0-8701-45BA-A1D0-35AEA580EF9B}"/>
    <cellStyle name="Normal 4 2 5 2 7 2 2" xfId="19108" xr:uid="{8C51E9BE-0237-4151-B049-E10F9C4E50BC}"/>
    <cellStyle name="Normal 4 2 5 2 7 3" xfId="11561" xr:uid="{A087CB4F-BC5D-45D1-9053-01A720DEFB4C}"/>
    <cellStyle name="Normal 4 2 5 2 7 3 2" xfId="21941" xr:uid="{C1497DF3-61B4-49B1-BBCD-BCAC48179AF9}"/>
    <cellStyle name="Normal 4 2 5 2 7 4" xfId="16275" xr:uid="{CEADDF0D-E011-4200-AC7B-8AC418DCC36E}"/>
    <cellStyle name="Normal 4 2 5 2 8" xfId="5263" xr:uid="{20239CCB-D576-44EC-92EA-AE90C1783381}"/>
    <cellStyle name="Normal 4 2 5 2 8 2" xfId="14561" xr:uid="{EB0580DD-36D2-4FF5-95A1-7A591DC27CD8}"/>
    <cellStyle name="Normal 4 2 5 2 9" xfId="7014" xr:uid="{795DA4D6-C3B5-4D29-AFD2-CAB6BA65E474}"/>
    <cellStyle name="Normal 4 2 5 2 9 2" xfId="17394" xr:uid="{BC3F3C25-047F-4FC7-92EC-024B562BEF50}"/>
    <cellStyle name="Normal 4 2 5 3" xfId="961" xr:uid="{00000000-0005-0000-0000-000073050000}"/>
    <cellStyle name="Normal 4 2 5 3 10" xfId="23368" xr:uid="{79750114-A351-4CCB-867C-76DE717FA61F}"/>
    <cellStyle name="Normal 4 2 5 3 11" xfId="12751" xr:uid="{68D682AD-CD8A-4A06-B9ED-79FA4A5D9671}"/>
    <cellStyle name="Normal 4 2 5 3 2" xfId="2778" xr:uid="{00000000-0005-0000-0000-0000E1050000}"/>
    <cellStyle name="Normal 4 2 5 3 2 2" xfId="3323" xr:uid="{00000000-0005-0000-0000-0000E2050000}"/>
    <cellStyle name="Normal 4 2 5 3 2 2 2" xfId="6381" xr:uid="{C605AE42-8AF8-4194-BC12-7E70C5668458}"/>
    <cellStyle name="Normal 4 2 5 3 2 2 2 2" xfId="25934" xr:uid="{881930D7-1D5F-4EE7-99A4-6ED322AE55F4}"/>
    <cellStyle name="Normal 4 2 5 3 2 2 2 3" xfId="15950" xr:uid="{9C3F95C9-7282-4699-ABF6-D9D420A73124}"/>
    <cellStyle name="Normal 4 2 5 3 2 2 3" xfId="8403" xr:uid="{63265D94-9F3F-4751-862E-84A7C7425231}"/>
    <cellStyle name="Normal 4 2 5 3 2 2 3 2" xfId="18783" xr:uid="{87EB6427-0939-4666-98F2-B807DC62D3A7}"/>
    <cellStyle name="Normal 4 2 5 3 2 2 4" xfId="11236" xr:uid="{6D46F3E2-61ED-49DD-A7B0-4D3D5DE01971}"/>
    <cellStyle name="Normal 4 2 5 3 2 2 4 2" xfId="21616" xr:uid="{D9A396D4-C104-4104-8079-35ECEFA27857}"/>
    <cellStyle name="Normal 4 2 5 3 2 2 5" xfId="22732" xr:uid="{79BD1422-BA6E-495E-B773-5F7BDF605971}"/>
    <cellStyle name="Normal 4 2 5 3 2 2 6" xfId="13880" xr:uid="{ED7E36B9-4F50-4BEF-8561-30C24B6E9567}"/>
    <cellStyle name="Normal 4 2 5 3 2 3" xfId="4335" xr:uid="{39B36460-E5E2-499F-B81B-388D9582238E}"/>
    <cellStyle name="Normal 4 2 5 3 2 3 2" xfId="9107" xr:uid="{B92390C0-83F6-4DAD-BC04-EB8BF96EDE31}"/>
    <cellStyle name="Normal 4 2 5 3 2 3 2 2" xfId="29150" xr:uid="{070640E3-9208-4E43-A10C-1694F45BCA18}"/>
    <cellStyle name="Normal 4 2 5 3 2 3 2 3" xfId="19487" xr:uid="{7F818460-2C5F-4647-B0B0-F6EF4BED27A8}"/>
    <cellStyle name="Normal 4 2 5 3 2 3 3" xfId="11940" xr:uid="{945CD2CC-9CFA-4EC6-9F24-795824B1CA01}"/>
    <cellStyle name="Normal 4 2 5 3 2 3 3 2" xfId="22320" xr:uid="{22E56662-CC04-4231-9943-6BCB77BBCA11}"/>
    <cellStyle name="Normal 4 2 5 3 2 3 4" xfId="22642" xr:uid="{A0C14500-DB99-4ED6-9B7F-46A1EE961179}"/>
    <cellStyle name="Normal 4 2 5 3 2 3 5" xfId="16654" xr:uid="{10B3DEC3-B4E7-4C9B-AB4B-DB531B6D72E3}"/>
    <cellStyle name="Normal 4 2 5 3 2 4" xfId="5996" xr:uid="{1A0F0C4D-3DB7-4C15-A38C-F56B40761BAE}"/>
    <cellStyle name="Normal 4 2 5 3 2 4 2" xfId="26488" xr:uid="{29AFC224-D2C8-4CEC-9F58-60B5AC8080FC}"/>
    <cellStyle name="Normal 4 2 5 3 2 4 3" xfId="15449" xr:uid="{2DFD23E7-52D0-45DD-9860-4A74BC84B353}"/>
    <cellStyle name="Normal 4 2 5 3 2 5" xfId="7902" xr:uid="{E883D2D4-FF50-40C7-9722-8245DECE913C}"/>
    <cellStyle name="Normal 4 2 5 3 2 5 2" xfId="18282" xr:uid="{6B2F9257-DA6A-49DC-9D36-382C53D5F344}"/>
    <cellStyle name="Normal 4 2 5 3 2 6" xfId="10735" xr:uid="{A815C69A-3F68-4268-BC28-4657AC26A748}"/>
    <cellStyle name="Normal 4 2 5 3 2 6 2" xfId="21115" xr:uid="{EAC72D7D-689A-4F1C-B1FF-EC52E59BBEC3}"/>
    <cellStyle name="Normal 4 2 5 3 2 7" xfId="23622" xr:uid="{62CEBA34-760D-405C-B215-4548645090E9}"/>
    <cellStyle name="Normal 4 2 5 3 2 8" xfId="13233" xr:uid="{B446E305-1C65-492A-AE55-2E81932ACC2B}"/>
    <cellStyle name="Normal 4 2 5 3 3" xfId="3324" xr:uid="{00000000-0005-0000-0000-0000E3050000}"/>
    <cellStyle name="Normal 4 2 5 3 3 2" xfId="4523" xr:uid="{E5453EDB-7847-48AE-AA88-4DA4D08CB3CA}"/>
    <cellStyle name="Normal 4 2 5 3 3 2 2" xfId="9295" xr:uid="{594792DB-F602-4F9B-9710-0E8420CA1289}"/>
    <cellStyle name="Normal 4 2 5 3 3 2 2 2" xfId="29274" xr:uid="{5FD6E443-B487-4105-A522-1BD6A7BDFD1D}"/>
    <cellStyle name="Normal 4 2 5 3 3 2 2 3" xfId="19675" xr:uid="{00548E8E-C009-4C8F-B5E6-2C47547A9FC3}"/>
    <cellStyle name="Normal 4 2 5 3 3 2 3" xfId="12128" xr:uid="{55C2624A-BC5F-448E-89A1-BB428B91C339}"/>
    <cellStyle name="Normal 4 2 5 3 3 2 3 2" xfId="22508" xr:uid="{EF73F6D8-9102-4476-B85B-C502DAF53583}"/>
    <cellStyle name="Normal 4 2 5 3 3 2 4" xfId="23689" xr:uid="{AFEAA7CE-90A4-465C-836A-F5D5C5D436D2}"/>
    <cellStyle name="Normal 4 2 5 3 3 2 5" xfId="16842" xr:uid="{FA2F7731-E4AF-4871-9E36-71D90F3B9AF3}"/>
    <cellStyle name="Normal 4 2 5 3 3 3" xfId="6382" xr:uid="{B816879C-A5F2-4FEF-81E0-B90C1C1B71B1}"/>
    <cellStyle name="Normal 4 2 5 3 3 3 2" xfId="26303" xr:uid="{FF48CE8C-519D-4A38-88D4-DA1956A00C79}"/>
    <cellStyle name="Normal 4 2 5 3 3 3 3" xfId="15951" xr:uid="{5907614C-2626-4B8F-BDEA-CFD0E8F86ED4}"/>
    <cellStyle name="Normal 4 2 5 3 3 4" xfId="8404" xr:uid="{EA9A7BC6-C0E7-45EB-A8CF-4EBA6BADE169}"/>
    <cellStyle name="Normal 4 2 5 3 3 4 2" xfId="18784" xr:uid="{19191B56-EA36-4B20-AEED-830A10CAAD27}"/>
    <cellStyle name="Normal 4 2 5 3 3 5" xfId="11237" xr:uid="{C636646A-A91B-4460-BE67-329647A062AB}"/>
    <cellStyle name="Normal 4 2 5 3 3 5 2" xfId="21617" xr:uid="{6DA88660-B64C-4244-939E-63DEB00E3242}"/>
    <cellStyle name="Normal 4 2 5 3 3 6" xfId="22696" xr:uid="{AC4C5E30-F5D9-4B86-8D24-26742E4CF504}"/>
    <cellStyle name="Normal 4 2 5 3 3 7" xfId="13881" xr:uid="{C8DF9A62-7C81-4C4A-9EA7-7888785F30B1}"/>
    <cellStyle name="Normal 4 2 5 3 4" xfId="3322" xr:uid="{00000000-0005-0000-0000-0000E4050000}"/>
    <cellStyle name="Normal 4 2 5 3 4 2" xfId="6380" xr:uid="{387E779B-00CE-4EC3-892B-B2B90CA3EFE7}"/>
    <cellStyle name="Normal 4 2 5 3 4 2 2" xfId="26887" xr:uid="{A286A1A6-8CF2-4D80-8B25-D8F8DE6624FF}"/>
    <cellStyle name="Normal 4 2 5 3 4 2 3" xfId="15949" xr:uid="{37752C60-178A-4A20-9C24-8CC6E9C19ACC}"/>
    <cellStyle name="Normal 4 2 5 3 4 3" xfId="8402" xr:uid="{54A2113F-AA51-4487-952D-0029B2365B37}"/>
    <cellStyle name="Normal 4 2 5 3 4 3 2" xfId="18782" xr:uid="{3A1B1FB0-E466-42DE-9132-0C42DBD5D2D6}"/>
    <cellStyle name="Normal 4 2 5 3 4 4" xfId="11235" xr:uid="{0B0ACCC4-DB40-4733-81F6-2F736105CA80}"/>
    <cellStyle name="Normal 4 2 5 3 4 4 2" xfId="21615" xr:uid="{74A7B9B8-7A1A-454F-A977-76690D774C54}"/>
    <cellStyle name="Normal 4 2 5 3 4 5" xfId="24185" xr:uid="{A47BE7BA-D7F5-402A-AC36-51DDB649C961}"/>
    <cellStyle name="Normal 4 2 5 3 4 6" xfId="13879" xr:uid="{48A85F04-0BE0-47B5-B892-DE3379BFCC42}"/>
    <cellStyle name="Normal 4 2 5 3 5" xfId="2626" xr:uid="{00000000-0005-0000-0000-0000E5050000}"/>
    <cellStyle name="Normal 4 2 5 3 5 2" xfId="5888" xr:uid="{F9EB9A5C-A7DA-4DF2-8279-9B34F07990F0}"/>
    <cellStyle name="Normal 4 2 5 3 5 2 2" xfId="26988" xr:uid="{0D84CEF1-9AE5-410B-8E6D-1BA242AC0101}"/>
    <cellStyle name="Normal 4 2 5 3 5 2 3" xfId="15298" xr:uid="{0A4BA692-CC5E-4132-9D94-17C7477AC0CB}"/>
    <cellStyle name="Normal 4 2 5 3 5 3" xfId="7751" xr:uid="{25712DD4-1059-4CA5-9A3C-EFA115EC4468}"/>
    <cellStyle name="Normal 4 2 5 3 5 3 2" xfId="18131" xr:uid="{2E6B801A-C33C-4D75-9C90-F828E5EC0C3B}"/>
    <cellStyle name="Normal 4 2 5 3 5 4" xfId="10584" xr:uid="{B468A150-16E3-4D01-BBAB-E817329AD542}"/>
    <cellStyle name="Normal 4 2 5 3 5 4 2" xfId="20964" xr:uid="{BFCE8A20-96C1-4BCF-A6A5-A248B059E7A5}"/>
    <cellStyle name="Normal 4 2 5 3 5 5" xfId="22842" xr:uid="{ABB10640-FEDD-4C24-868F-7A8EA3B27B59}"/>
    <cellStyle name="Normal 4 2 5 3 5 6" xfId="13014" xr:uid="{220D344D-761E-4309-BD03-807ABD6DDB3A}"/>
    <cellStyle name="Normal 4 2 5 3 6" xfId="4187" xr:uid="{BC304B4B-82E9-4E7C-B296-6D65F062491B}"/>
    <cellStyle name="Normal 4 2 5 3 6 2" xfId="8959" xr:uid="{6903D274-2589-436F-A52D-2707B23AF46A}"/>
    <cellStyle name="Normal 4 2 5 3 6 2 2" xfId="19339" xr:uid="{D9D5D96A-E195-4626-94D0-384CD033A3BF}"/>
    <cellStyle name="Normal 4 2 5 3 6 3" xfId="11792" xr:uid="{C1F6140E-B44B-4175-86C0-F6252E1D6231}"/>
    <cellStyle name="Normal 4 2 5 3 6 3 2" xfId="22172" xr:uid="{34510711-65CB-48FB-8757-F6F2AA6CFE45}"/>
    <cellStyle name="Normal 4 2 5 3 6 4" xfId="24606" xr:uid="{F66BF6C3-8931-40E4-85D4-741BA5B42733}"/>
    <cellStyle name="Normal 4 2 5 3 6 5" xfId="16506" xr:uid="{8C4F2945-644E-48C4-A252-2306264F717A}"/>
    <cellStyle name="Normal 4 2 5 3 7" xfId="5265" xr:uid="{C09DB10E-1F2D-449E-B56E-05130914761F}"/>
    <cellStyle name="Normal 4 2 5 3 7 2" xfId="14563" xr:uid="{F33A083D-51F9-40EF-9E9E-66C1606CF4B3}"/>
    <cellStyle name="Normal 4 2 5 3 8" xfId="7016" xr:uid="{53721B6D-FBE2-43DF-BCCD-E6655CA3DD99}"/>
    <cellStyle name="Normal 4 2 5 3 8 2" xfId="17396" xr:uid="{072A331F-596B-4952-8436-15C6FFD85F80}"/>
    <cellStyle name="Normal 4 2 5 3 9" xfId="9849" xr:uid="{A24F73A7-1478-4E03-B26A-41F723577305}"/>
    <cellStyle name="Normal 4 2 5 3 9 2" xfId="20229" xr:uid="{66E85D27-4E42-4EE3-87C0-78058182270B}"/>
    <cellStyle name="Normal 4 2 5 4" xfId="962" xr:uid="{00000000-0005-0000-0000-000074050000}"/>
    <cellStyle name="Normal 4 2 5 4 2" xfId="3325" xr:uid="{00000000-0005-0000-0000-0000E7050000}"/>
    <cellStyle name="Normal 4 2 5 4 2 2" xfId="6383" xr:uid="{2D8A9C61-8F07-4BE3-B6CB-92BA97D88958}"/>
    <cellStyle name="Normal 4 2 5 4 2 2 2" xfId="26261" xr:uid="{FFE65A06-3AB4-4919-A981-6F99564EA57D}"/>
    <cellStyle name="Normal 4 2 5 4 2 2 3" xfId="15952" xr:uid="{BB3D1C01-5747-4DAE-B9BD-95C9518332E1}"/>
    <cellStyle name="Normal 4 2 5 4 2 3" xfId="8405" xr:uid="{C8EA9E31-80AB-44C4-A0ED-22532E9C6E9A}"/>
    <cellStyle name="Normal 4 2 5 4 2 3 2" xfId="18785" xr:uid="{6C8F56C3-F9D8-4581-A2A6-9B795558E906}"/>
    <cellStyle name="Normal 4 2 5 4 2 4" xfId="11238" xr:uid="{6658D817-0906-49C9-A476-79B6586D018E}"/>
    <cellStyle name="Normal 4 2 5 4 2 4 2" xfId="21618" xr:uid="{40772340-F376-4654-B687-93962604834C}"/>
    <cellStyle name="Normal 4 2 5 4 2 5" xfId="23349" xr:uid="{A7470EB6-7774-4F99-ADA4-26A6B94C1DE6}"/>
    <cellStyle name="Normal 4 2 5 4 2 6" xfId="13882" xr:uid="{2F51F388-9219-431B-84AF-102469B74FD8}"/>
    <cellStyle name="Normal 4 2 5 4 3" xfId="4333" xr:uid="{F79196D7-441F-4273-8A49-2B180DFCA0FD}"/>
    <cellStyle name="Normal 4 2 5 4 3 2" xfId="9105" xr:uid="{CEE77492-61F9-4417-BAFD-C519B7073992}"/>
    <cellStyle name="Normal 4 2 5 4 3 2 2" xfId="29148" xr:uid="{5DF036F2-C522-4BE5-89DB-31C26EA17703}"/>
    <cellStyle name="Normal 4 2 5 4 3 2 3" xfId="19485" xr:uid="{C968488D-217B-48EF-8AB1-EE20461C5AB5}"/>
    <cellStyle name="Normal 4 2 5 4 3 3" xfId="11938" xr:uid="{DC646F8A-CF8E-4E4C-AABB-920E1ABA1CAC}"/>
    <cellStyle name="Normal 4 2 5 4 3 3 2" xfId="22318" xr:uid="{90E7123E-3C95-4430-B5F5-CAEF48BF0651}"/>
    <cellStyle name="Normal 4 2 5 4 3 4" xfId="24548" xr:uid="{B08EFD12-EDA2-48E2-8B12-53A8A0C19493}"/>
    <cellStyle name="Normal 4 2 5 4 3 5" xfId="16652" xr:uid="{FC7ABEB3-79E1-40C6-809F-C09973868853}"/>
    <cellStyle name="Normal 4 2 5 4 4" xfId="5266" xr:uid="{90636868-3CBD-43CF-9E0C-16942A9F471A}"/>
    <cellStyle name="Normal 4 2 5 4 4 2" xfId="27535" xr:uid="{9BB7A04A-111A-48BD-950A-D4021D2D8F4B}"/>
    <cellStyle name="Normal 4 2 5 4 4 3" xfId="14564" xr:uid="{F358DA77-44A8-4EA2-97FD-95B69369D8E1}"/>
    <cellStyle name="Normal 4 2 5 4 5" xfId="7017" xr:uid="{180F0E22-7AF7-42B8-9CAF-B98E3A758FB0}"/>
    <cellStyle name="Normal 4 2 5 4 5 2" xfId="17397" xr:uid="{E5377EE4-82A2-4E2C-B29F-B7FAA78461F2}"/>
    <cellStyle name="Normal 4 2 5 4 6" xfId="9850" xr:uid="{EE520D22-54F9-4A56-882D-EDD964009DA5}"/>
    <cellStyle name="Normal 4 2 5 4 6 2" xfId="20230" xr:uid="{3E91A0AC-E69E-438A-BEC3-6BC5C92BA4B4}"/>
    <cellStyle name="Normal 4 2 5 4 7" xfId="23686" xr:uid="{F8AB6D34-FDEA-4429-8542-10CAF464858D}"/>
    <cellStyle name="Normal 4 2 5 4 8" xfId="13231" xr:uid="{52DFCB45-735F-4B62-8392-014FB9CBE2FC}"/>
    <cellStyle name="Normal 4 2 5 5" xfId="3326" xr:uid="{00000000-0005-0000-0000-0000E8050000}"/>
    <cellStyle name="Normal 4 2 5 5 2" xfId="4524" xr:uid="{6D8784FB-DF71-4A83-8BDB-B3BDE7149BF9}"/>
    <cellStyle name="Normal 4 2 5 5 2 2" xfId="9296" xr:uid="{939521D8-ADC4-43CB-94FA-F0819C3406E9}"/>
    <cellStyle name="Normal 4 2 5 5 2 2 2" xfId="29275" xr:uid="{19DF4257-E43C-469F-9C16-B24162758384}"/>
    <cellStyle name="Normal 4 2 5 5 2 2 3" xfId="19676" xr:uid="{A5E31672-4691-46A0-B679-F339810D17C6}"/>
    <cellStyle name="Normal 4 2 5 5 2 3" xfId="12129" xr:uid="{99A63C92-0408-437E-9FB4-E8FC1C9FCFAA}"/>
    <cellStyle name="Normal 4 2 5 5 2 3 2" xfId="22509" xr:uid="{67C58881-5862-41EE-9DD7-947707FCFD34}"/>
    <cellStyle name="Normal 4 2 5 5 2 4" xfId="22985" xr:uid="{A8AA8306-3676-4E55-A536-A97B78DC1C8C}"/>
    <cellStyle name="Normal 4 2 5 5 2 5" xfId="16843" xr:uid="{F53A3395-D366-43D3-947A-A5C3B26D2711}"/>
    <cellStyle name="Normal 4 2 5 5 3" xfId="6384" xr:uid="{7B8F94D8-8887-4BA3-866C-407C1FBD36D0}"/>
    <cellStyle name="Normal 4 2 5 5 3 2" xfId="27816" xr:uid="{87681F70-42A7-43F7-8321-22E7CEF77D0C}"/>
    <cellStyle name="Normal 4 2 5 5 3 3" xfId="15953" xr:uid="{5AA64C3B-0F1C-42DE-B554-03458BE76FAC}"/>
    <cellStyle name="Normal 4 2 5 5 4" xfId="8406" xr:uid="{D8F9B07C-BF9A-4884-A50C-878839D29542}"/>
    <cellStyle name="Normal 4 2 5 5 4 2" xfId="18786" xr:uid="{7EE55C6F-078D-4EB4-97C4-E0C515C05408}"/>
    <cellStyle name="Normal 4 2 5 5 5" xfId="11239" xr:uid="{BEBAF8B2-74C4-45AF-8296-FB1ACA4054FD}"/>
    <cellStyle name="Normal 4 2 5 5 5 2" xfId="21619" xr:uid="{E8BDEB03-F972-4EEF-AED1-3CE2087889AB}"/>
    <cellStyle name="Normal 4 2 5 5 6" xfId="25325" xr:uid="{CD8F67A7-A3F0-427E-B834-3775BDAD38C0}"/>
    <cellStyle name="Normal 4 2 5 5 7" xfId="13883" xr:uid="{85D00D68-9ECF-44FF-A6D4-9D8CC9870C10}"/>
    <cellStyle name="Normal 4 2 5 6" xfId="2933" xr:uid="{00000000-0005-0000-0000-0000E9050000}"/>
    <cellStyle name="Normal 4 2 5 6 2" xfId="6113" xr:uid="{BE900F96-FEA2-4E30-92A8-CAE0953D3425}"/>
    <cellStyle name="Normal 4 2 5 6 2 2" xfId="27270" xr:uid="{14F8E04A-0425-4615-95E5-8CD6F3472A76}"/>
    <cellStyle name="Normal 4 2 5 6 2 3" xfId="15591" xr:uid="{02E86C8F-E312-4B22-A092-CD1A084F2D56}"/>
    <cellStyle name="Normal 4 2 5 6 3" xfId="8044" xr:uid="{FDB47C98-6356-471F-B78F-D9589B434C33}"/>
    <cellStyle name="Normal 4 2 5 6 3 2" xfId="18424" xr:uid="{ACB89726-CBF0-487C-A098-8B8203A24883}"/>
    <cellStyle name="Normal 4 2 5 6 4" xfId="10877" xr:uid="{D467590A-68A2-4185-81DF-CE6DFE8C83CB}"/>
    <cellStyle name="Normal 4 2 5 6 4 2" xfId="21257" xr:uid="{C6486E78-3A73-4F03-8C3B-96DFCE1ED896}"/>
    <cellStyle name="Normal 4 2 5 6 5" xfId="23648" xr:uid="{8E98ABBA-56EF-4EB2-8C80-C71F3B7F9032}"/>
    <cellStyle name="Normal 4 2 5 6 6" xfId="13449" xr:uid="{A84DE8E5-B24F-4345-923E-B3A2D97ACC76}"/>
    <cellStyle name="Normal 4 2 5 7" xfId="2463" xr:uid="{00000000-0005-0000-0000-0000EA050000}"/>
    <cellStyle name="Normal 4 2 5 7 2" xfId="5754" xr:uid="{B3C0D14B-390F-41E4-BDFD-0922C0DFF1F0}"/>
    <cellStyle name="Normal 4 2 5 7 2 2" xfId="27789" xr:uid="{B73C931D-43BD-471E-82AB-D8E8B2765E0C}"/>
    <cellStyle name="Normal 4 2 5 7 2 3" xfId="15135" xr:uid="{434BEB20-E85A-4B68-8FD8-E53101751DE4}"/>
    <cellStyle name="Normal 4 2 5 7 3" xfId="7588" xr:uid="{98097413-696C-4D6B-B43B-A312583BFC60}"/>
    <cellStyle name="Normal 4 2 5 7 3 2" xfId="17968" xr:uid="{91808D4E-F3DA-4DE1-806C-2787AF64E39E}"/>
    <cellStyle name="Normal 4 2 5 7 4" xfId="10421" xr:uid="{C7695EA6-FCC5-46B3-8581-BABB751203C3}"/>
    <cellStyle name="Normal 4 2 5 7 4 2" xfId="20801" xr:uid="{C91687E2-92DF-49FB-83E1-C765A8EEDC20}"/>
    <cellStyle name="Normal 4 2 5 7 5" xfId="23070" xr:uid="{47CF11B8-F3BB-4AAE-920F-7AD967892354}"/>
    <cellStyle name="Normal 4 2 5 7 6" xfId="12851" xr:uid="{A38FCE37-52D1-467C-BFAB-9EB57318F51A}"/>
    <cellStyle name="Normal 4 2 5 8" xfId="2217" xr:uid="{00000000-0005-0000-0000-0000D9050000}"/>
    <cellStyle name="Normal 4 2 5 8 2" xfId="7344" xr:uid="{4572ABC9-1896-420C-86A5-CA9F76DFAD18}"/>
    <cellStyle name="Normal 4 2 5 8 2 2" xfId="17724" xr:uid="{38E23D4E-CAE6-422B-9F2C-0834EA8B1317}"/>
    <cellStyle name="Normal 4 2 5 8 3" xfId="10177" xr:uid="{3DE857B0-E18A-4932-8D4C-3AFD4D4E0790}"/>
    <cellStyle name="Normal 4 2 5 8 3 2" xfId="20557" xr:uid="{D5152B89-6BA3-4F88-8144-44DA55D45D7C}"/>
    <cellStyle name="Normal 4 2 5 8 4" xfId="22678" xr:uid="{BF7C7BED-1E09-48AF-BDAE-3B31DE56324F}"/>
    <cellStyle name="Normal 4 2 5 8 5" xfId="14891" xr:uid="{D71B3A97-AF0F-4824-915F-65B51B64D8FB}"/>
    <cellStyle name="Normal 4 2 5 9" xfId="3980" xr:uid="{02D1CB85-E6A3-4145-AB9C-27FB597ED793}"/>
    <cellStyle name="Normal 4 2 5 9 2" xfId="8804" xr:uid="{D0323B9F-1984-415E-B9FC-A3EA0A4AA7C1}"/>
    <cellStyle name="Normal 4 2 5 9 2 2" xfId="19184" xr:uid="{7F24D07F-AB6C-4885-B430-C8903F1F7EDB}"/>
    <cellStyle name="Normal 4 2 5 9 3" xfId="11637" xr:uid="{5809E595-3478-4878-8122-F05D934B4A9B}"/>
    <cellStyle name="Normal 4 2 5 9 3 2" xfId="22017" xr:uid="{B97DDBE7-F401-4CF7-89ED-4BA7425BFDC2}"/>
    <cellStyle name="Normal 4 2 5 9 4" xfId="16351" xr:uid="{06C86599-A475-46F6-813F-4124D8A04094}"/>
    <cellStyle name="Normal 4 2 6" xfId="963" xr:uid="{00000000-0005-0000-0000-000075050000}"/>
    <cellStyle name="Normal 4 2 6 10" xfId="7018" xr:uid="{DEFFBE65-696A-4203-9BDA-4690425232DD}"/>
    <cellStyle name="Normal 4 2 6 10 2" xfId="17398" xr:uid="{0291D174-1953-4046-9ED3-0F6455134A09}"/>
    <cellStyle name="Normal 4 2 6 11" xfId="9851" xr:uid="{2DFF8B14-F295-4A73-9C97-CE02457F3E60}"/>
    <cellStyle name="Normal 4 2 6 11 2" xfId="20231" xr:uid="{DF6BB936-6B5B-4984-BAD0-AF167AF2B481}"/>
    <cellStyle name="Normal 4 2 6 12" xfId="23290" xr:uid="{0A0B5212-006E-47FF-824A-9A325E4E6528}"/>
    <cellStyle name="Normal 4 2 6 13" xfId="12432" xr:uid="{DCA0F383-9FD0-412D-95B2-3029A322B4DD}"/>
    <cellStyle name="Normal 4 2 6 2" xfId="964" xr:uid="{00000000-0005-0000-0000-000076050000}"/>
    <cellStyle name="Normal 4 2 6 2 10" xfId="9852" xr:uid="{AAF76A15-98AD-4B4E-B884-BCF135D9E71E}"/>
    <cellStyle name="Normal 4 2 6 2 10 2" xfId="20232" xr:uid="{D322F266-7F4C-4A30-80C0-03EC2326BB7A}"/>
    <cellStyle name="Normal 4 2 6 2 11" xfId="25489" xr:uid="{93B5B837-D4AE-458F-909D-9852DE494C60}"/>
    <cellStyle name="Normal 4 2 6 2 12" xfId="12594" xr:uid="{70D1879F-DFEE-439A-8114-F9F951CC7F53}"/>
    <cellStyle name="Normal 4 2 6 2 2" xfId="965" xr:uid="{00000000-0005-0000-0000-000077050000}"/>
    <cellStyle name="Normal 4 2 6 2 2 2" xfId="3328" xr:uid="{00000000-0005-0000-0000-0000EE050000}"/>
    <cellStyle name="Normal 4 2 6 2 2 2 2" xfId="6386" xr:uid="{BAC233AC-A810-4E84-B638-9230A1EF5733}"/>
    <cellStyle name="Normal 4 2 6 2 2 2 2 2" xfId="27436" xr:uid="{01FEDD6C-50A2-42AD-BAEA-5B3F2BA9B97A}"/>
    <cellStyle name="Normal 4 2 6 2 2 2 2 3" xfId="25891" xr:uid="{D370D220-E45B-4428-804E-88C734B5BA41}"/>
    <cellStyle name="Normal 4 2 6 2 2 2 2 4" xfId="15955" xr:uid="{B86B1128-6148-4733-AA93-440790B6DAC6}"/>
    <cellStyle name="Normal 4 2 6 2 2 2 3" xfId="8408" xr:uid="{13F54889-9A2A-4EAE-9E4D-B98CA4578160}"/>
    <cellStyle name="Normal 4 2 6 2 2 2 3 2" xfId="28906" xr:uid="{23A09F88-3BC4-4005-89B4-928F9EB03608}"/>
    <cellStyle name="Normal 4 2 6 2 2 2 3 3" xfId="18788" xr:uid="{FBBABA64-E424-4A9F-AA21-7B14DA85B7DB}"/>
    <cellStyle name="Normal 4 2 6 2 2 2 4" xfId="11241" xr:uid="{7408C84E-0E61-492E-ACF8-C9C3926B6747}"/>
    <cellStyle name="Normal 4 2 6 2 2 2 4 2" xfId="21621" xr:uid="{E053CD8D-E533-488E-B006-84049A8B0B14}"/>
    <cellStyle name="Normal 4 2 6 2 2 2 5" xfId="23775" xr:uid="{F2768962-D32F-4F2C-B61F-D72571688E4C}"/>
    <cellStyle name="Normal 4 2 6 2 2 2 6" xfId="13885" xr:uid="{0B2A3A0F-5995-44D1-B366-34381A1C7D8E}"/>
    <cellStyle name="Normal 4 2 6 2 2 3" xfId="4336" xr:uid="{857F86B8-95F4-4D78-8DC8-9C82D2E1F62A}"/>
    <cellStyle name="Normal 4 2 6 2 2 3 2" xfId="9108" xr:uid="{1F71B0AA-B07E-4E1B-B426-81E8CE243CCB}"/>
    <cellStyle name="Normal 4 2 6 2 2 3 2 2" xfId="29151" xr:uid="{1E8BF86F-831C-480C-922A-037576019845}"/>
    <cellStyle name="Normal 4 2 6 2 2 3 2 3" xfId="19488" xr:uid="{7D3B6463-E4B3-4766-BC1A-4E297A722C8A}"/>
    <cellStyle name="Normal 4 2 6 2 2 3 3" xfId="11941" xr:uid="{BE966F00-1B64-4BBB-9425-77D4C0A09E5B}"/>
    <cellStyle name="Normal 4 2 6 2 2 3 3 2" xfId="22321" xr:uid="{0FFB036E-9636-4239-8BEA-C670967D3303}"/>
    <cellStyle name="Normal 4 2 6 2 2 3 4" xfId="25208" xr:uid="{E1531264-CDA4-4A91-86DD-32418CD92D27}"/>
    <cellStyle name="Normal 4 2 6 2 2 3 5" xfId="16655" xr:uid="{26BB06FE-C18D-48A2-88D1-79ACDB3FEBE0}"/>
    <cellStyle name="Normal 4 2 6 2 2 4" xfId="5269" xr:uid="{845432CD-F2D3-4D76-907D-D59FA9CD2874}"/>
    <cellStyle name="Normal 4 2 6 2 2 4 2" xfId="27714" xr:uid="{A445EB11-AC63-43BA-9DB2-5C1783F44351}"/>
    <cellStyle name="Normal 4 2 6 2 2 4 3" xfId="14567" xr:uid="{A512F79D-014F-4042-B953-7D07D24825A3}"/>
    <cellStyle name="Normal 4 2 6 2 2 5" xfId="7020" xr:uid="{D760C8EB-0D87-4AC0-8888-2BA1C8E6609F}"/>
    <cellStyle name="Normal 4 2 6 2 2 5 2" xfId="17400" xr:uid="{9F4F324B-1C74-4189-84AD-6C60919BC47C}"/>
    <cellStyle name="Normal 4 2 6 2 2 6" xfId="9853" xr:uid="{1C183A3C-01F1-47A9-99F4-EA098027F5B3}"/>
    <cellStyle name="Normal 4 2 6 2 2 6 2" xfId="20233" xr:uid="{BAF14791-1445-4BFD-BB71-EA245F0BD374}"/>
    <cellStyle name="Normal 4 2 6 2 2 7" xfId="24661" xr:uid="{715982D8-8CCD-4DB3-A321-1023E28E91DD}"/>
    <cellStyle name="Normal 4 2 6 2 2 8" xfId="13235" xr:uid="{AE4511A6-6A37-451D-9339-1781BCD0E6C2}"/>
    <cellStyle name="Normal 4 2 6 2 3" xfId="3329" xr:uid="{00000000-0005-0000-0000-0000EF050000}"/>
    <cellStyle name="Normal 4 2 6 2 3 2" xfId="4525" xr:uid="{3B4A1E04-19F3-4BAC-8FB4-223D8C385833}"/>
    <cellStyle name="Normal 4 2 6 2 3 2 2" xfId="9297" xr:uid="{2643789D-BFF3-4FDE-89AE-576DAE0B7112}"/>
    <cellStyle name="Normal 4 2 6 2 3 2 2 2" xfId="29276" xr:uid="{ADC3726D-943B-4422-AA3B-312D33597F2D}"/>
    <cellStyle name="Normal 4 2 6 2 3 2 2 3" xfId="19677" xr:uid="{7F045121-FE28-46D2-8BD9-F2FD593D591E}"/>
    <cellStyle name="Normal 4 2 6 2 3 2 3" xfId="12130" xr:uid="{0E3A85B9-3D67-49A3-AC4A-3F0B11D3BE28}"/>
    <cellStyle name="Normal 4 2 6 2 3 2 3 2" xfId="22510" xr:uid="{A532BA39-5A27-49FF-B9D0-60AB1D2FC30C}"/>
    <cellStyle name="Normal 4 2 6 2 3 2 4" xfId="25729" xr:uid="{D479B867-F913-46C3-8BC5-AD701191ADBD}"/>
    <cellStyle name="Normal 4 2 6 2 3 2 5" xfId="16844" xr:uid="{5D574386-622A-4518-AF71-2749C6E6758C}"/>
    <cellStyle name="Normal 4 2 6 2 3 3" xfId="6387" xr:uid="{E3EC29E1-6B29-4691-AB1C-9E9E1E6D1FED}"/>
    <cellStyle name="Normal 4 2 6 2 3 3 2" xfId="26451" xr:uid="{EDC3EDAC-2582-499B-83E7-7013BC20D12A}"/>
    <cellStyle name="Normal 4 2 6 2 3 3 3" xfId="15956" xr:uid="{70662303-3DE4-41B2-BA67-8D3E9A6F8572}"/>
    <cellStyle name="Normal 4 2 6 2 3 4" xfId="8409" xr:uid="{BA7460BF-5E29-4C76-B10D-498E7A56FBC8}"/>
    <cellStyle name="Normal 4 2 6 2 3 4 2" xfId="18789" xr:uid="{AA8F3C40-3D91-473A-941F-906738993696}"/>
    <cellStyle name="Normal 4 2 6 2 3 5" xfId="11242" xr:uid="{895AA936-CA0C-4AD0-9B67-A23D4BBA7485}"/>
    <cellStyle name="Normal 4 2 6 2 3 5 2" xfId="21622" xr:uid="{B0D3F07F-5DD6-4BB5-8FA2-B4B5E91E4DE2}"/>
    <cellStyle name="Normal 4 2 6 2 3 6" xfId="23642" xr:uid="{FAEA117C-7D53-4795-9506-15D60D08DB14}"/>
    <cellStyle name="Normal 4 2 6 2 3 7" xfId="13886" xr:uid="{07894BF5-186F-46A5-90C3-C0E35D34DD71}"/>
    <cellStyle name="Normal 4 2 6 2 4" xfId="3327" xr:uid="{00000000-0005-0000-0000-0000F0050000}"/>
    <cellStyle name="Normal 4 2 6 2 4 2" xfId="6385" xr:uid="{1EFB95CC-F524-4CCE-B4C8-B3532779C91A}"/>
    <cellStyle name="Normal 4 2 6 2 4 2 2" xfId="27676" xr:uid="{5221F9D5-5C43-4BD8-A639-B8EAD77C4AA0}"/>
    <cellStyle name="Normal 4 2 6 2 4 2 3" xfId="15954" xr:uid="{4AA7393A-9535-46B1-AE7B-422F403D5E63}"/>
    <cellStyle name="Normal 4 2 6 2 4 3" xfId="8407" xr:uid="{BD057D78-443F-4F6A-BD3C-B805CE90C35E}"/>
    <cellStyle name="Normal 4 2 6 2 4 3 2" xfId="18787" xr:uid="{D7A8E92A-98A9-40BB-94F4-2F8B9EA5559F}"/>
    <cellStyle name="Normal 4 2 6 2 4 4" xfId="11240" xr:uid="{B77882D4-2BB8-4E51-817A-F4DFBF0C2F01}"/>
    <cellStyle name="Normal 4 2 6 2 4 4 2" xfId="21620" xr:uid="{19B015B6-C3D9-4F13-A81C-788AA33944AD}"/>
    <cellStyle name="Normal 4 2 6 2 4 5" xfId="24569" xr:uid="{9069EFC3-BB10-45D2-ACFB-9403E33DCD81}"/>
    <cellStyle name="Normal 4 2 6 2 4 6" xfId="13884" xr:uid="{4372CB72-119F-489D-BBEB-1AD6D0581791}"/>
    <cellStyle name="Normal 4 2 6 2 5" xfId="2609" xr:uid="{00000000-0005-0000-0000-0000F1050000}"/>
    <cellStyle name="Normal 4 2 6 2 5 2" xfId="5873" xr:uid="{07DD4D81-18F0-424D-AB3F-DCC8D97687DA}"/>
    <cellStyle name="Normal 4 2 6 2 5 2 2" xfId="28153" xr:uid="{0A8188F9-9BE0-4643-A3E1-78D3C7C185FA}"/>
    <cellStyle name="Normal 4 2 6 2 5 2 3" xfId="15281" xr:uid="{7DA7F9BC-5C98-4BE4-9B9A-C10CE37169CE}"/>
    <cellStyle name="Normal 4 2 6 2 5 3" xfId="7734" xr:uid="{FED3B4A8-396E-42D7-B50F-9D3B0DBCA14D}"/>
    <cellStyle name="Normal 4 2 6 2 5 3 2" xfId="18114" xr:uid="{3D2EC2C8-79D0-47C5-80A4-2811D2A4C0F5}"/>
    <cellStyle name="Normal 4 2 6 2 5 4" xfId="10567" xr:uid="{B4611E73-2207-41F3-8632-1E9574B02295}"/>
    <cellStyle name="Normal 4 2 6 2 5 4 2" xfId="20947" xr:uid="{C2CB5B8B-BB12-453B-9554-7525A2BD3805}"/>
    <cellStyle name="Normal 4 2 6 2 5 5" xfId="23499" xr:uid="{01E9226A-9A95-4F7B-B42B-1AACED1D9B86}"/>
    <cellStyle name="Normal 4 2 6 2 5 6" xfId="12997" xr:uid="{9A39D173-392B-4426-AD21-69500934C59C}"/>
    <cellStyle name="Normal 4 2 6 2 6" xfId="2360" xr:uid="{00000000-0005-0000-0000-0000EC050000}"/>
    <cellStyle name="Normal 4 2 6 2 6 2" xfId="7487" xr:uid="{36A58D09-B824-4A83-8738-F5426A950A4E}"/>
    <cellStyle name="Normal 4 2 6 2 6 2 2" xfId="17867" xr:uid="{B28F8718-5697-444D-AE82-7AF47CC92C2B}"/>
    <cellStyle name="Normal 4 2 6 2 6 3" xfId="10320" xr:uid="{3ED99E39-33F5-4F31-98CE-B9FEE95B9407}"/>
    <cellStyle name="Normal 4 2 6 2 6 3 2" xfId="20700" xr:uid="{37D94780-3B16-4555-9083-35032C5908D6}"/>
    <cellStyle name="Normal 4 2 6 2 6 4" xfId="23375" xr:uid="{1A3EA359-9DE4-4D7E-8066-FF4884B37497}"/>
    <cellStyle name="Normal 4 2 6 2 6 5" xfId="15034" xr:uid="{7F5C3E7B-8BFC-4881-9F5E-4D195B13A68F}"/>
    <cellStyle name="Normal 4 2 6 2 7" xfId="3897" xr:uid="{AA3D5DF3-B1EE-4297-AA11-BA003746AEB6}"/>
    <cellStyle name="Normal 4 2 6 2 7 2" xfId="8729" xr:uid="{53ADFC7F-9696-475D-9D78-12468888E6C4}"/>
    <cellStyle name="Normal 4 2 6 2 7 2 2" xfId="19109" xr:uid="{54C6A38B-1B82-465D-A279-513907E7CFA6}"/>
    <cellStyle name="Normal 4 2 6 2 7 3" xfId="11562" xr:uid="{6B266857-CB04-46C9-B790-0A3E49B6057C}"/>
    <cellStyle name="Normal 4 2 6 2 7 3 2" xfId="21942" xr:uid="{972EF6E0-3C28-452F-8AE8-878C81AA9467}"/>
    <cellStyle name="Normal 4 2 6 2 7 4" xfId="16276" xr:uid="{0F76F6A9-D3F2-42FB-8BF3-311F1A13DB19}"/>
    <cellStyle name="Normal 4 2 6 2 8" xfId="5268" xr:uid="{319875FB-8008-49E7-9C02-EED376AEFF7C}"/>
    <cellStyle name="Normal 4 2 6 2 8 2" xfId="14566" xr:uid="{DDF5DFE2-BAD9-4697-BDB6-C9BA65F2F991}"/>
    <cellStyle name="Normal 4 2 6 2 9" xfId="7019" xr:uid="{0F7B2D12-A05C-4F27-BE47-222BC3C4A06A}"/>
    <cellStyle name="Normal 4 2 6 2 9 2" xfId="17399" xr:uid="{CDA9802D-6A62-4039-96EA-9AB473645173}"/>
    <cellStyle name="Normal 4 2 6 3" xfId="966" xr:uid="{00000000-0005-0000-0000-000078050000}"/>
    <cellStyle name="Normal 4 2 6 3 2" xfId="3330" xr:uid="{00000000-0005-0000-0000-0000F3050000}"/>
    <cellStyle name="Normal 4 2 6 3 2 2" xfId="6388" xr:uid="{FE92993F-BAF8-4C5B-9F7C-AE05EE62D22B}"/>
    <cellStyle name="Normal 4 2 6 3 2 2 2" xfId="25676" xr:uid="{C0EE5ABE-996E-4F6B-B7AD-58B41061E466}"/>
    <cellStyle name="Normal 4 2 6 3 2 2 3" xfId="27987" xr:uid="{2F42EDBE-BC3F-4C91-BAAE-6B0948836DED}"/>
    <cellStyle name="Normal 4 2 6 3 2 2 4" xfId="15957" xr:uid="{7426F8A1-AE9F-41EA-8EA0-D58B5D52ACF8}"/>
    <cellStyle name="Normal 4 2 6 3 2 3" xfId="8410" xr:uid="{C474FC15-91E5-4D33-B0F6-A82653846DB4}"/>
    <cellStyle name="Normal 4 2 6 3 2 3 2" xfId="28907" xr:uid="{CF51905B-2ADD-40D8-A7FB-31E292C6AF88}"/>
    <cellStyle name="Normal 4 2 6 3 2 3 3" xfId="18790" xr:uid="{343A9DA3-0E4B-4C2D-9F23-ED2461D33386}"/>
    <cellStyle name="Normal 4 2 6 3 2 4" xfId="11243" xr:uid="{90FC2832-9F79-4557-BE5E-1089DDFF8350}"/>
    <cellStyle name="Normal 4 2 6 3 2 4 2" xfId="21623" xr:uid="{8DA32EF5-1CEB-4CC4-BC92-F33A8B50D9F0}"/>
    <cellStyle name="Normal 4 2 6 3 2 5" xfId="24310" xr:uid="{B6AAD285-E742-4B62-B4ED-57D839C9066F}"/>
    <cellStyle name="Normal 4 2 6 3 2 6" xfId="13887" xr:uid="{1B2BD6CC-67ED-4A93-99E0-2748B9D2A540}"/>
    <cellStyle name="Normal 4 2 6 3 3" xfId="2779" xr:uid="{00000000-0005-0000-0000-0000F4050000}"/>
    <cellStyle name="Normal 4 2 6 3 3 2" xfId="5997" xr:uid="{1684FD6E-1C2D-4B92-B5D1-821C8B9D5A9C}"/>
    <cellStyle name="Normal 4 2 6 3 3 2 2" xfId="28342" xr:uid="{7C3DF070-E185-4A69-87FA-43E27DBE019C}"/>
    <cellStyle name="Normal 4 2 6 3 3 2 3" xfId="15450" xr:uid="{77B3597A-511B-4796-85FD-53FDBEE36A9B}"/>
    <cellStyle name="Normal 4 2 6 3 3 3" xfId="7903" xr:uid="{9A99C179-EF21-47B5-92A9-F85335778B74}"/>
    <cellStyle name="Normal 4 2 6 3 3 3 2" xfId="18283" xr:uid="{82730A57-B685-428B-A2BD-50CA72A6FBD0}"/>
    <cellStyle name="Normal 4 2 6 3 3 4" xfId="10736" xr:uid="{9F70DF0B-080C-4430-B3C0-91DD352022C6}"/>
    <cellStyle name="Normal 4 2 6 3 3 4 2" xfId="21116" xr:uid="{2466BF61-16A6-4DF7-A8C3-712F105B9071}"/>
    <cellStyle name="Normal 4 2 6 3 3 5" xfId="23879" xr:uid="{8596DDE8-CBB3-4C0D-A541-2F54AE8282B1}"/>
    <cellStyle name="Normal 4 2 6 3 3 6" xfId="13234" xr:uid="{21DE1455-38A9-4019-B32C-08D8109886B2}"/>
    <cellStyle name="Normal 4 2 6 3 4" xfId="4188" xr:uid="{40606041-DA8B-4377-AA3C-F2C00702F787}"/>
    <cellStyle name="Normal 4 2 6 3 4 2" xfId="8960" xr:uid="{C66EE141-AE82-434F-B65F-361BAD69F1E6}"/>
    <cellStyle name="Normal 4 2 6 3 4 2 2" xfId="29046" xr:uid="{9382D94B-DCB1-4011-9176-F3AC01C961F4}"/>
    <cellStyle name="Normal 4 2 6 3 4 2 3" xfId="19340" xr:uid="{23366CE6-989D-4451-AD99-E1CAB3D4CF0C}"/>
    <cellStyle name="Normal 4 2 6 3 4 3" xfId="11793" xr:uid="{6C6B874E-6267-4F5F-86D1-6C14266CB4C3}"/>
    <cellStyle name="Normal 4 2 6 3 4 3 2" xfId="22173" xr:uid="{C33C7272-BA02-473F-9F73-3E5525316369}"/>
    <cellStyle name="Normal 4 2 6 3 4 4" xfId="24915" xr:uid="{D1A430FD-F708-4F93-8B88-EB63EA560D80}"/>
    <cellStyle name="Normal 4 2 6 3 4 5" xfId="16507" xr:uid="{8609A487-7754-4F40-89C8-88528592A204}"/>
    <cellStyle name="Normal 4 2 6 3 5" xfId="5270" xr:uid="{584CF36E-63D8-4E1F-B462-50FA7D66AD92}"/>
    <cellStyle name="Normal 4 2 6 3 5 2" xfId="25935" xr:uid="{26C2E12F-6534-4FBA-A1C8-87642CD37059}"/>
    <cellStyle name="Normal 4 2 6 3 5 3" xfId="14568" xr:uid="{3B8A09C0-1692-46C5-96B7-FE928EDDD8A3}"/>
    <cellStyle name="Normal 4 2 6 3 6" xfId="7021" xr:uid="{B44D897B-9503-442F-886D-E558BAF987A4}"/>
    <cellStyle name="Normal 4 2 6 3 6 2" xfId="17401" xr:uid="{03DB9A1F-E3DC-424B-8835-C0B872E74A93}"/>
    <cellStyle name="Normal 4 2 6 3 7" xfId="9854" xr:uid="{A24C2DCE-6D31-4069-BE85-1EABC0836247}"/>
    <cellStyle name="Normal 4 2 6 3 7 2" xfId="20234" xr:uid="{16F25DB6-6C13-48F7-8EEF-F305CFA7EA75}"/>
    <cellStyle name="Normal 4 2 6 3 8" xfId="23277" xr:uid="{53F1ADCD-A2B6-443C-90D0-30C7F86D4AF5}"/>
    <cellStyle name="Normal 4 2 6 3 9" xfId="12752" xr:uid="{004352A9-0DBB-4201-B860-3A2496E83A61}"/>
    <cellStyle name="Normal 4 2 6 4" xfId="967" xr:uid="{00000000-0005-0000-0000-000079050000}"/>
    <cellStyle name="Normal 4 2 6 4 2" xfId="4526" xr:uid="{DED110EA-4FF8-44EC-81CD-282E94001006}"/>
    <cellStyle name="Normal 4 2 6 4 2 2" xfId="9298" xr:uid="{0DA1CCB9-C711-4155-A334-3C6A56E58164}"/>
    <cellStyle name="Normal 4 2 6 4 2 2 2" xfId="29277" xr:uid="{B90B2C4E-6921-4B87-9274-42B9C74AD2DF}"/>
    <cellStyle name="Normal 4 2 6 4 2 2 3" xfId="19678" xr:uid="{5D0EEA66-234D-4E46-AE98-B416CEAB992B}"/>
    <cellStyle name="Normal 4 2 6 4 2 3" xfId="12131" xr:uid="{24F307D8-4CC8-4225-993F-EB795795E782}"/>
    <cellStyle name="Normal 4 2 6 4 2 3 2" xfId="22511" xr:uid="{BFF4A2C3-5869-44F5-8885-D70070B4C538}"/>
    <cellStyle name="Normal 4 2 6 4 2 4" xfId="25432" xr:uid="{A49B63E4-FA31-42C2-BDFB-FC8FAB4DB1DA}"/>
    <cellStyle name="Normal 4 2 6 4 2 5" xfId="16845" xr:uid="{151BECC0-F259-4535-9B23-B11A73E29759}"/>
    <cellStyle name="Normal 4 2 6 4 3" xfId="5271" xr:uid="{030FAB88-72EC-442A-B69B-959D39BD510A}"/>
    <cellStyle name="Normal 4 2 6 4 3 2" xfId="28015" xr:uid="{940E6B7D-174B-42BA-9111-E86BD89D0A21}"/>
    <cellStyle name="Normal 4 2 6 4 3 3" xfId="14569" xr:uid="{7709087C-7763-4E58-9AF2-9BFC0C3F1F94}"/>
    <cellStyle name="Normal 4 2 6 4 4" xfId="7022" xr:uid="{6C011319-2626-4F1A-923C-913F15298D48}"/>
    <cellStyle name="Normal 4 2 6 4 4 2" xfId="17402" xr:uid="{9A48E7CE-7C90-447D-874F-D9D1D8BC9CEC}"/>
    <cellStyle name="Normal 4 2 6 4 5" xfId="9855" xr:uid="{4AC0B897-9F0B-4935-9EE5-C071DBF6BAB3}"/>
    <cellStyle name="Normal 4 2 6 4 5 2" xfId="20235" xr:uid="{E84A4B4A-75CD-4A59-B7DF-5D11CA0F2256}"/>
    <cellStyle name="Normal 4 2 6 4 6" xfId="23675" xr:uid="{E2572290-DD8A-4041-88A8-76E5A43C2C3E}"/>
    <cellStyle name="Normal 4 2 6 4 7" xfId="13888" xr:uid="{FDD0F8A3-0BCC-477E-BBAD-878A7FAEB041}"/>
    <cellStyle name="Normal 4 2 6 5" xfId="2934" xr:uid="{00000000-0005-0000-0000-0000F6050000}"/>
    <cellStyle name="Normal 4 2 6 5 2" xfId="6114" xr:uid="{49FD57F7-0D14-41A4-BB9A-FD686BE73B14}"/>
    <cellStyle name="Normal 4 2 6 5 2 2" xfId="25665" xr:uid="{9617A641-5376-4873-B334-0A18ACE25AF7}"/>
    <cellStyle name="Normal 4 2 6 5 2 3" xfId="26828" xr:uid="{486B707A-D64E-4F41-991E-646BFC4E3308}"/>
    <cellStyle name="Normal 4 2 6 5 2 4" xfId="15592" xr:uid="{7BC0E760-E082-469C-B346-2F2688DE3869}"/>
    <cellStyle name="Normal 4 2 6 5 3" xfId="8045" xr:uid="{04086D41-E9AD-40AE-BF3A-BADDAEFD08AE}"/>
    <cellStyle name="Normal 4 2 6 5 3 2" xfId="28752" xr:uid="{070C6FAE-E5E7-403F-BD1E-5634967E85B2}"/>
    <cellStyle name="Normal 4 2 6 5 3 3" xfId="18425" xr:uid="{0FD652B7-BF6E-46EC-AE54-2D00C96B8C57}"/>
    <cellStyle name="Normal 4 2 6 5 4" xfId="10878" xr:uid="{833C2923-73FE-445C-A9CB-EDDC2620A496}"/>
    <cellStyle name="Normal 4 2 6 5 4 2" xfId="21258" xr:uid="{3822B3BA-483E-493F-9034-8BC640CD0A99}"/>
    <cellStyle name="Normal 4 2 6 5 5" xfId="23174" xr:uid="{6E0C4EA4-0CE7-4116-B59E-5195228600A9}"/>
    <cellStyle name="Normal 4 2 6 5 6" xfId="13450" xr:uid="{99AC9C3F-479A-4003-A88D-B5EC02EAB443}"/>
    <cellStyle name="Normal 4 2 6 6" xfId="2446" xr:uid="{00000000-0005-0000-0000-0000F7050000}"/>
    <cellStyle name="Normal 4 2 6 6 2" xfId="5740" xr:uid="{E78AD926-4D52-4521-A7B9-95BD7DBAD383}"/>
    <cellStyle name="Normal 4 2 6 6 2 2" xfId="27909" xr:uid="{A90D7833-AFF6-4E69-9896-A39DF4AE1AE7}"/>
    <cellStyle name="Normal 4 2 6 6 2 3" xfId="15118" xr:uid="{2616915A-7E35-44F3-9F82-326B14B23196}"/>
    <cellStyle name="Normal 4 2 6 6 3" xfId="7571" xr:uid="{E02D6971-BBD4-4B48-851B-BCCDE6302B70}"/>
    <cellStyle name="Normal 4 2 6 6 3 2" xfId="17951" xr:uid="{1C7BCFD2-81D3-417A-A632-8DD7D1A65E82}"/>
    <cellStyle name="Normal 4 2 6 6 4" xfId="10404" xr:uid="{ECFF3D03-DFA7-4425-A720-F403C59C6701}"/>
    <cellStyle name="Normal 4 2 6 6 4 2" xfId="20784" xr:uid="{99A73FA3-7F73-437D-8071-4F5B3A3C8AF7}"/>
    <cellStyle name="Normal 4 2 6 6 5" xfId="23435" xr:uid="{37C8720F-BA41-4E79-99AA-D6470235F8D2}"/>
    <cellStyle name="Normal 4 2 6 6 6" xfId="12834" xr:uid="{570C49A3-FAF4-495A-8892-2CC6AD9653A7}"/>
    <cellStyle name="Normal 4 2 6 7" xfId="2200" xr:uid="{00000000-0005-0000-0000-0000EB050000}"/>
    <cellStyle name="Normal 4 2 6 7 2" xfId="7327" xr:uid="{EBE469A9-310C-4141-944D-1CC1B26602A5}"/>
    <cellStyle name="Normal 4 2 6 7 2 2" xfId="17707" xr:uid="{1B9B7FBB-2472-47EE-AF99-0BCDBA0F2444}"/>
    <cellStyle name="Normal 4 2 6 7 3" xfId="10160" xr:uid="{0FF57B05-FD99-4351-97BE-855AEFD9ED1D}"/>
    <cellStyle name="Normal 4 2 6 7 3 2" xfId="20540" xr:uid="{4BB541D0-49FA-4AB4-92D3-9EE0782C903D}"/>
    <cellStyle name="Normal 4 2 6 7 4" xfId="25072" xr:uid="{C021C09F-3E96-449F-BFCD-20D6CB46C1A5}"/>
    <cellStyle name="Normal 4 2 6 7 5" xfId="14874" xr:uid="{91C5B66E-C397-486B-A351-7B86C9C2CEA2}"/>
    <cellStyle name="Normal 4 2 6 8" xfId="3981" xr:uid="{39E719C9-56D6-454A-BB9F-E7BC7A19B069}"/>
    <cellStyle name="Normal 4 2 6 8 2" xfId="8805" xr:uid="{18AFC519-0509-452D-8D8A-E81B6F817390}"/>
    <cellStyle name="Normal 4 2 6 8 2 2" xfId="19185" xr:uid="{81B46A5A-09ED-45DA-A568-F500B1B04E8D}"/>
    <cellStyle name="Normal 4 2 6 8 3" xfId="11638" xr:uid="{5810BEEF-9E1E-42DF-91A4-FCAFB5433636}"/>
    <cellStyle name="Normal 4 2 6 8 3 2" xfId="22018" xr:uid="{F7A5AD6D-91FB-4763-B22A-F3CC08EE0549}"/>
    <cellStyle name="Normal 4 2 6 8 4" xfId="16352" xr:uid="{59D4C8B2-18FC-4EB9-943C-77A8A3AF0FF2}"/>
    <cellStyle name="Normal 4 2 6 9" xfId="5267" xr:uid="{2CC65B87-FEB3-4BEB-BE29-375ED386E1E2}"/>
    <cellStyle name="Normal 4 2 6 9 2" xfId="14565" xr:uid="{65D57A87-172B-4717-93B8-77D04244D815}"/>
    <cellStyle name="Normal 4 2 7" xfId="968" xr:uid="{00000000-0005-0000-0000-00007A050000}"/>
    <cellStyle name="Normal 4 2 7 10" xfId="7023" xr:uid="{C75AEBD9-7B22-4650-B68F-FC6B3EC006A0}"/>
    <cellStyle name="Normal 4 2 7 10 2" xfId="17403" xr:uid="{87CEF99F-4E84-4987-AC5A-6617EE727F05}"/>
    <cellStyle name="Normal 4 2 7 11" xfId="9856" xr:uid="{DD7630E6-64D9-45F8-BAA3-1C33580C3CC4}"/>
    <cellStyle name="Normal 4 2 7 11 2" xfId="20236" xr:uid="{2914F869-D008-4CB9-978A-74E781FD64FE}"/>
    <cellStyle name="Normal 4 2 7 12" xfId="23945" xr:uid="{EA3501E9-9971-4DAE-8CC0-9B7F32512BE8}"/>
    <cellStyle name="Normal 4 2 7 13" xfId="12494" xr:uid="{272FD9C3-2939-41EC-936A-6EFD742FF676}"/>
    <cellStyle name="Normal 4 2 7 2" xfId="969" xr:uid="{00000000-0005-0000-0000-00007B050000}"/>
    <cellStyle name="Normal 4 2 7 2 10" xfId="9857" xr:uid="{9B1E82FD-5E66-4F20-A2F0-EA31C6173BC7}"/>
    <cellStyle name="Normal 4 2 7 2 10 2" xfId="20237" xr:uid="{CDA7754F-4E62-4B5E-ACDC-34F9341A588E}"/>
    <cellStyle name="Normal 4 2 7 2 11" xfId="23334" xr:uid="{C8EDA597-C8F0-40E0-A26F-E41264E8DF50}"/>
    <cellStyle name="Normal 4 2 7 2 12" xfId="12595" xr:uid="{4FC3BA18-ABA9-4F00-9F2B-682E5BCFE915}"/>
    <cellStyle name="Normal 4 2 7 2 2" xfId="970" xr:uid="{00000000-0005-0000-0000-00007C050000}"/>
    <cellStyle name="Normal 4 2 7 2 2 2" xfId="3332" xr:uid="{00000000-0005-0000-0000-0000FB050000}"/>
    <cellStyle name="Normal 4 2 7 2 2 2 2" xfId="6390" xr:uid="{A104640B-11BD-4307-BACA-F462E8B05409}"/>
    <cellStyle name="Normal 4 2 7 2 2 2 2 2" xfId="27727" xr:uid="{538036BB-6F49-4B5A-84C5-6ECF941CE508}"/>
    <cellStyle name="Normal 4 2 7 2 2 2 2 3" xfId="28150" xr:uid="{CEC9637F-0D22-4ED5-AFD2-B7FD4F6F8D4F}"/>
    <cellStyle name="Normal 4 2 7 2 2 2 2 4" xfId="15959" xr:uid="{A2981CF7-3FE6-48D9-ACFC-DC1AF20C26CD}"/>
    <cellStyle name="Normal 4 2 7 2 2 2 3" xfId="8412" xr:uid="{76B45A79-A86F-4FDF-88DF-BD113CF49B1F}"/>
    <cellStyle name="Normal 4 2 7 2 2 2 3 2" xfId="28908" xr:uid="{6A21A0C9-778A-41D3-A142-0869BA7FE5AB}"/>
    <cellStyle name="Normal 4 2 7 2 2 2 3 3" xfId="18792" xr:uid="{8D161002-90FE-4100-A6C9-D02BC4700E68}"/>
    <cellStyle name="Normal 4 2 7 2 2 2 4" xfId="11245" xr:uid="{88C8BC9F-1286-4DEA-895C-BDF3D493CA6A}"/>
    <cellStyle name="Normal 4 2 7 2 2 2 4 2" xfId="21625" xr:uid="{9B01512E-6756-409F-80A5-11331296626B}"/>
    <cellStyle name="Normal 4 2 7 2 2 2 5" xfId="23508" xr:uid="{515FCD7A-96F3-4928-AF9E-7936EDFDB442}"/>
    <cellStyle name="Normal 4 2 7 2 2 2 6" xfId="13890" xr:uid="{5C584651-4D2E-4164-840F-CBB3F2363E79}"/>
    <cellStyle name="Normal 4 2 7 2 2 3" xfId="4337" xr:uid="{A2F0346D-0964-4489-AF9A-98C76D704BA2}"/>
    <cellStyle name="Normal 4 2 7 2 2 3 2" xfId="9109" xr:uid="{0CBE516C-84E1-4BA7-82F7-74CD1B506B4D}"/>
    <cellStyle name="Normal 4 2 7 2 2 3 2 2" xfId="29152" xr:uid="{FCA1CA00-3E69-4FEC-B15C-28A1C0FBA569}"/>
    <cellStyle name="Normal 4 2 7 2 2 3 2 3" xfId="19489" xr:uid="{F3510842-5E75-4AA4-ACED-6DCBEF17394C}"/>
    <cellStyle name="Normal 4 2 7 2 2 3 3" xfId="11942" xr:uid="{CBC68661-EB31-45DB-AA6D-FDF871813ED8}"/>
    <cellStyle name="Normal 4 2 7 2 2 3 3 2" xfId="22322" xr:uid="{EC4EDDC2-1E88-46F3-B002-8553D44B8F4D}"/>
    <cellStyle name="Normal 4 2 7 2 2 3 4" xfId="24291" xr:uid="{E6583185-FB7E-4BF1-A4F8-BE5929EDEE2F}"/>
    <cellStyle name="Normal 4 2 7 2 2 3 5" xfId="16656" xr:uid="{6380045C-725D-495C-8C15-E83B6E688C2F}"/>
    <cellStyle name="Normal 4 2 7 2 2 4" xfId="5274" xr:uid="{CF2F36A8-4210-46F0-AEF4-C136B3BC60D2}"/>
    <cellStyle name="Normal 4 2 7 2 2 4 2" xfId="26858" xr:uid="{44C835BE-4E5C-4EFB-B161-4A7B3A6435B3}"/>
    <cellStyle name="Normal 4 2 7 2 2 4 3" xfId="14572" xr:uid="{2B704AB7-BF60-4CD9-80D1-B23DB9D717E9}"/>
    <cellStyle name="Normal 4 2 7 2 2 5" xfId="7025" xr:uid="{67B594AD-469D-4118-80E6-64E604FD07BB}"/>
    <cellStyle name="Normal 4 2 7 2 2 5 2" xfId="17405" xr:uid="{F2DD9EA1-BE8D-4470-B982-6C580029D30A}"/>
    <cellStyle name="Normal 4 2 7 2 2 6" xfId="9858" xr:uid="{6A5DB13C-3DFB-4216-A525-675D4274090C}"/>
    <cellStyle name="Normal 4 2 7 2 2 6 2" xfId="20238" xr:uid="{237421BF-F932-4FFF-AB38-6B092A3E3278}"/>
    <cellStyle name="Normal 4 2 7 2 2 7" xfId="23367" xr:uid="{5144D789-F1E1-4F92-B0B6-1A55B20AE894}"/>
    <cellStyle name="Normal 4 2 7 2 2 8" xfId="13237" xr:uid="{814A08A0-E839-4E7D-857B-9695706BF099}"/>
    <cellStyle name="Normal 4 2 7 2 3" xfId="3333" xr:uid="{00000000-0005-0000-0000-0000FC050000}"/>
    <cellStyle name="Normal 4 2 7 2 3 2" xfId="4527" xr:uid="{113E0108-CA11-426D-A7AE-4C0788D53CB6}"/>
    <cellStyle name="Normal 4 2 7 2 3 2 2" xfId="9299" xr:uid="{0BFB295B-C3F7-4F36-86D6-CBDBA07D92B4}"/>
    <cellStyle name="Normal 4 2 7 2 3 2 2 2" xfId="29278" xr:uid="{39582063-3B8C-4E67-9507-ADA9A0C73728}"/>
    <cellStyle name="Normal 4 2 7 2 3 2 2 3" xfId="19679" xr:uid="{ADBD3F24-B1B1-4250-89F9-F5C959B05EFB}"/>
    <cellStyle name="Normal 4 2 7 2 3 2 3" xfId="12132" xr:uid="{1222DCB9-48E2-4AA9-842E-5EF1B5E119F0}"/>
    <cellStyle name="Normal 4 2 7 2 3 2 3 2" xfId="22512" xr:uid="{FE61A86C-E855-49B0-8C22-5164BF01611A}"/>
    <cellStyle name="Normal 4 2 7 2 3 2 4" xfId="24369" xr:uid="{34139AB0-1605-4A00-8935-FE283338C7CC}"/>
    <cellStyle name="Normal 4 2 7 2 3 2 5" xfId="16846" xr:uid="{7892A2B9-A497-431C-A7D0-1FF51ECDCB89}"/>
    <cellStyle name="Normal 4 2 7 2 3 3" xfId="6391" xr:uid="{24005D36-6C58-4A2A-AC91-27423652490B}"/>
    <cellStyle name="Normal 4 2 7 2 3 3 2" xfId="26921" xr:uid="{9FE2913F-4DF2-45FF-AA04-A1B4D2E9EA23}"/>
    <cellStyle name="Normal 4 2 7 2 3 3 3" xfId="15960" xr:uid="{0E2461BA-E4A1-420E-9D22-2B797902385B}"/>
    <cellStyle name="Normal 4 2 7 2 3 4" xfId="8413" xr:uid="{EF939839-3CEB-4523-8745-D961CA6A0D8D}"/>
    <cellStyle name="Normal 4 2 7 2 3 4 2" xfId="18793" xr:uid="{A96BBD39-090B-488A-894B-9326A5CCA39E}"/>
    <cellStyle name="Normal 4 2 7 2 3 5" xfId="11246" xr:uid="{C9992B36-10B0-4ED1-8DDD-7BF4ED461CBC}"/>
    <cellStyle name="Normal 4 2 7 2 3 5 2" xfId="21626" xr:uid="{394874BC-F433-4BF5-BD59-6F5C02316855}"/>
    <cellStyle name="Normal 4 2 7 2 3 6" xfId="24971" xr:uid="{C1B4319E-1D3B-4F63-AE06-22BBEEEA9372}"/>
    <cellStyle name="Normal 4 2 7 2 3 7" xfId="13891" xr:uid="{92B057E0-91C3-4B1B-B171-94837575EFAD}"/>
    <cellStyle name="Normal 4 2 7 2 4" xfId="3331" xr:uid="{00000000-0005-0000-0000-0000FD050000}"/>
    <cellStyle name="Normal 4 2 7 2 4 2" xfId="6389" xr:uid="{111BF01C-1114-4917-AD87-FB5B2FE55A85}"/>
    <cellStyle name="Normal 4 2 7 2 4 2 2" xfId="28653" xr:uid="{B7FA4BFC-8DF5-4D39-98F2-1F99C9FA3540}"/>
    <cellStyle name="Normal 4 2 7 2 4 2 3" xfId="15958" xr:uid="{E123A4F9-E181-44DD-B24C-B0952899D43E}"/>
    <cellStyle name="Normal 4 2 7 2 4 3" xfId="8411" xr:uid="{B30E7EE4-CD91-4910-83EA-305F60F8FAFD}"/>
    <cellStyle name="Normal 4 2 7 2 4 3 2" xfId="18791" xr:uid="{D21EB055-EE75-4725-A2C2-169E92B31C0B}"/>
    <cellStyle name="Normal 4 2 7 2 4 4" xfId="11244" xr:uid="{F76FAE72-67FD-4B53-B162-C0300C65DF8F}"/>
    <cellStyle name="Normal 4 2 7 2 4 4 2" xfId="21624" xr:uid="{C3CEF82F-8E1C-483A-B617-9BBE836DCB9A}"/>
    <cellStyle name="Normal 4 2 7 2 4 5" xfId="22914" xr:uid="{A524EB65-2F3D-4896-91AB-2D00C4E7B88E}"/>
    <cellStyle name="Normal 4 2 7 2 4 6" xfId="13889" xr:uid="{FA41583B-3916-4931-BB11-0693536E74F3}"/>
    <cellStyle name="Normal 4 2 7 2 5" xfId="2657" xr:uid="{00000000-0005-0000-0000-0000FE050000}"/>
    <cellStyle name="Normal 4 2 7 2 5 2" xfId="5917" xr:uid="{0B8E98C4-A267-4536-882E-A4447A842A72}"/>
    <cellStyle name="Normal 4 2 7 2 5 2 2" xfId="28523" xr:uid="{B360D795-95FD-463C-9900-756996F4A2B5}"/>
    <cellStyle name="Normal 4 2 7 2 5 2 3" xfId="15329" xr:uid="{74AE6123-61E8-4FD5-ADF8-771B47BB86F2}"/>
    <cellStyle name="Normal 4 2 7 2 5 3" xfId="7782" xr:uid="{34AB58B6-C80F-4279-9365-4E2AAAFAD3DC}"/>
    <cellStyle name="Normal 4 2 7 2 5 3 2" xfId="18162" xr:uid="{1E982559-A11B-4DF8-899E-505850C975CD}"/>
    <cellStyle name="Normal 4 2 7 2 5 4" xfId="10615" xr:uid="{D7B3D5ED-EF51-4FF0-A314-EE0A11BF7CCE}"/>
    <cellStyle name="Normal 4 2 7 2 5 4 2" xfId="20995" xr:uid="{DB13A2EA-6374-421D-984E-7992E4D06FE6}"/>
    <cellStyle name="Normal 4 2 7 2 5 5" xfId="23325" xr:uid="{7140C098-BC0D-4672-B2B9-EE4625B52432}"/>
    <cellStyle name="Normal 4 2 7 2 5 6" xfId="13059" xr:uid="{5131B977-8762-4AD2-B136-13B11C91F4DB}"/>
    <cellStyle name="Normal 4 2 7 2 6" xfId="2361" xr:uid="{00000000-0005-0000-0000-0000F9050000}"/>
    <cellStyle name="Normal 4 2 7 2 6 2" xfId="7488" xr:uid="{6D14173A-43EB-49FA-8F83-F337B32B1E9C}"/>
    <cellStyle name="Normal 4 2 7 2 6 2 2" xfId="17868" xr:uid="{E4CB5BC6-FF96-4E57-95EA-5649002034A5}"/>
    <cellStyle name="Normal 4 2 7 2 6 3" xfId="10321" xr:uid="{072E85DB-784C-42A4-B9B3-6D28478D462C}"/>
    <cellStyle name="Normal 4 2 7 2 6 3 2" xfId="20701" xr:uid="{97AF1658-E4E3-4AB0-B9D6-BF6C3B1E1215}"/>
    <cellStyle name="Normal 4 2 7 2 6 4" xfId="23978" xr:uid="{7E8A1A54-5878-43CD-AFD2-E284B8365121}"/>
    <cellStyle name="Normal 4 2 7 2 6 5" xfId="15035" xr:uid="{880158E5-203E-48BE-BEEE-0FCB4F074F6F}"/>
    <cellStyle name="Normal 4 2 7 2 7" xfId="3898" xr:uid="{95B3FED8-33A7-4EE0-B147-F06D67130D62}"/>
    <cellStyle name="Normal 4 2 7 2 7 2" xfId="8730" xr:uid="{9F10AB3E-B78D-4030-986E-CBE8C079A842}"/>
    <cellStyle name="Normal 4 2 7 2 7 2 2" xfId="19110" xr:uid="{F1A858DD-C3DB-4077-B8BF-B36DF118D961}"/>
    <cellStyle name="Normal 4 2 7 2 7 3" xfId="11563" xr:uid="{EB48044C-321E-41BB-B7B5-229AF60CC36C}"/>
    <cellStyle name="Normal 4 2 7 2 7 3 2" xfId="21943" xr:uid="{358D9FE7-445A-4896-A7EE-AA20328B1EEE}"/>
    <cellStyle name="Normal 4 2 7 2 7 4" xfId="16277" xr:uid="{13C88D2F-287E-4A14-B313-C8CA6C86FF4D}"/>
    <cellStyle name="Normal 4 2 7 2 8" xfId="5273" xr:uid="{237905E0-C648-4B61-B7E0-EC5463F82D93}"/>
    <cellStyle name="Normal 4 2 7 2 8 2" xfId="14571" xr:uid="{05B823AA-78FD-4DE9-BEEE-402DE116742F}"/>
    <cellStyle name="Normal 4 2 7 2 9" xfId="7024" xr:uid="{48F952B1-AD2A-4E5D-8EA9-E2F952458A23}"/>
    <cellStyle name="Normal 4 2 7 2 9 2" xfId="17404" xr:uid="{094EAE94-18DC-4BC2-864D-753A9ACBD085}"/>
    <cellStyle name="Normal 4 2 7 3" xfId="971" xr:uid="{00000000-0005-0000-0000-00007D050000}"/>
    <cellStyle name="Normal 4 2 7 3 2" xfId="3334" xr:uid="{00000000-0005-0000-0000-000000060000}"/>
    <cellStyle name="Normal 4 2 7 3 2 2" xfId="6392" xr:uid="{6894B5CC-A9EF-4A60-BDE9-95263FC21D97}"/>
    <cellStyle name="Normal 4 2 7 3 2 2 2" xfId="24618" xr:uid="{5E855E91-9205-4EEA-A6EF-2EDDC6D19AEC}"/>
    <cellStyle name="Normal 4 2 7 3 2 2 3" xfId="28410" xr:uid="{20943430-55D3-462E-BC2F-75B8BB4DA39D}"/>
    <cellStyle name="Normal 4 2 7 3 2 2 4" xfId="15961" xr:uid="{A624F227-6BF0-4751-A735-E610CB4161D9}"/>
    <cellStyle name="Normal 4 2 7 3 2 3" xfId="8414" xr:uid="{F49FB817-3E57-46EA-82E0-F65264ECE60D}"/>
    <cellStyle name="Normal 4 2 7 3 2 3 2" xfId="28909" xr:uid="{C67EA1F7-CEAB-40B8-B20E-1D6E5080FF91}"/>
    <cellStyle name="Normal 4 2 7 3 2 3 3" xfId="18794" xr:uid="{4373D8BB-E58E-429B-A6EE-2F8F0C677499}"/>
    <cellStyle name="Normal 4 2 7 3 2 4" xfId="11247" xr:uid="{94D54862-EBCD-4AB4-994D-2B7E41C49496}"/>
    <cellStyle name="Normal 4 2 7 3 2 4 2" xfId="21627" xr:uid="{83B10924-4B83-4D1E-A513-05EBC9E74FBE}"/>
    <cellStyle name="Normal 4 2 7 3 2 5" xfId="23539" xr:uid="{35D40B51-041E-45E9-826C-55A1A9E1D1AD}"/>
    <cellStyle name="Normal 4 2 7 3 2 6" xfId="13892" xr:uid="{59EEE289-60C0-4CE9-AD10-F17BDF93D2B8}"/>
    <cellStyle name="Normal 4 2 7 3 3" xfId="2780" xr:uid="{00000000-0005-0000-0000-000001060000}"/>
    <cellStyle name="Normal 4 2 7 3 3 2" xfId="5998" xr:uid="{862657B4-C8A8-4485-AD9D-2E02B17136BA}"/>
    <cellStyle name="Normal 4 2 7 3 3 2 2" xfId="26446" xr:uid="{2BD4EA99-7000-4956-8F32-99348924CBDE}"/>
    <cellStyle name="Normal 4 2 7 3 3 2 3" xfId="15451" xr:uid="{7EB9AA54-6740-4350-8021-517A5B053727}"/>
    <cellStyle name="Normal 4 2 7 3 3 3" xfId="7904" xr:uid="{561FFBA7-0444-4BE1-A885-359AA0311B2A}"/>
    <cellStyle name="Normal 4 2 7 3 3 3 2" xfId="18284" xr:uid="{FC06019D-4AA8-44CB-AE39-E5C0BEA226EB}"/>
    <cellStyle name="Normal 4 2 7 3 3 4" xfId="10737" xr:uid="{4AECFF8A-6016-43FA-BDF8-CE807158EFA1}"/>
    <cellStyle name="Normal 4 2 7 3 3 4 2" xfId="21117" xr:uid="{1270DBE3-E6EE-4E4C-AF01-1B829F41CC24}"/>
    <cellStyle name="Normal 4 2 7 3 3 5" xfId="23865" xr:uid="{5F4B6C36-E53B-4916-B805-5DDA1C345929}"/>
    <cellStyle name="Normal 4 2 7 3 3 6" xfId="13236" xr:uid="{AF5EC30D-9029-4B11-A9CD-FBECBFF08BFB}"/>
    <cellStyle name="Normal 4 2 7 3 4" xfId="4189" xr:uid="{EE098A8E-BB8D-44E9-98A5-A8DCD7678D57}"/>
    <cellStyle name="Normal 4 2 7 3 4 2" xfId="8961" xr:uid="{6D043502-6E4C-4B0F-87E4-A2DD1FC9E754}"/>
    <cellStyle name="Normal 4 2 7 3 4 2 2" xfId="29047" xr:uid="{1F7E944F-324A-4193-8BB1-22B01FABCC39}"/>
    <cellStyle name="Normal 4 2 7 3 4 2 3" xfId="19341" xr:uid="{C05A1BEC-8249-4BD2-BCD5-417BABEB63CD}"/>
    <cellStyle name="Normal 4 2 7 3 4 3" xfId="11794" xr:uid="{89D4EB9E-A9AC-4A1D-8027-0C3EC3B29DE1}"/>
    <cellStyle name="Normal 4 2 7 3 4 3 2" xfId="22174" xr:uid="{BDF2FB53-3E3B-4EA3-BE85-D79FD0004FA2}"/>
    <cellStyle name="Normal 4 2 7 3 4 4" xfId="24009" xr:uid="{DCAF9AA8-B18D-4E10-9745-AAFD5B1F7DE0}"/>
    <cellStyle name="Normal 4 2 7 3 4 5" xfId="16508" xr:uid="{A3F04144-E344-4A3A-BB98-1F3C830D127F}"/>
    <cellStyle name="Normal 4 2 7 3 5" xfId="5275" xr:uid="{A8E8EAA8-488D-4AC8-B651-AA208792813B}"/>
    <cellStyle name="Normal 4 2 7 3 5 2" xfId="27538" xr:uid="{C9D662AF-980D-43AF-BA91-F77D209B3D77}"/>
    <cellStyle name="Normal 4 2 7 3 5 3" xfId="14573" xr:uid="{9E0F34C7-04E4-4686-9E4C-C7AABA552520}"/>
    <cellStyle name="Normal 4 2 7 3 6" xfId="7026" xr:uid="{7101569A-1C52-4460-BE75-A60726303EEF}"/>
    <cellStyle name="Normal 4 2 7 3 6 2" xfId="17406" xr:uid="{73635458-58A4-4D2A-ADCA-702B8E38EC46}"/>
    <cellStyle name="Normal 4 2 7 3 7" xfId="9859" xr:uid="{5A92F21F-822C-4C88-8BEA-8D714C64FC1F}"/>
    <cellStyle name="Normal 4 2 7 3 7 2" xfId="20239" xr:uid="{C911BBDC-5203-4D2A-8C89-901D5AF5BED9}"/>
    <cellStyle name="Normal 4 2 7 3 8" xfId="25455" xr:uid="{90304659-5AF2-40EA-8466-8A49D787F88E}"/>
    <cellStyle name="Normal 4 2 7 3 9" xfId="12753" xr:uid="{67BD0219-01D4-4407-BD68-97C2F796C297}"/>
    <cellStyle name="Normal 4 2 7 4" xfId="972" xr:uid="{00000000-0005-0000-0000-00007E050000}"/>
    <cellStyle name="Normal 4 2 7 4 2" xfId="4528" xr:uid="{1E03E791-A4F0-4FB5-93A5-7A859C73DCFD}"/>
    <cellStyle name="Normal 4 2 7 4 2 2" xfId="9300" xr:uid="{43907C58-C7A7-48A0-B170-8259FB5E8ACB}"/>
    <cellStyle name="Normal 4 2 7 4 2 2 2" xfId="29279" xr:uid="{139B9E3C-FA64-4957-A942-870D28718899}"/>
    <cellStyle name="Normal 4 2 7 4 2 2 3" xfId="19680" xr:uid="{7FF9FCA9-5DAF-4A37-8A8B-FE7CAD87B57C}"/>
    <cellStyle name="Normal 4 2 7 4 2 3" xfId="12133" xr:uid="{2300D057-5705-4915-9AB1-A036255FD8A3}"/>
    <cellStyle name="Normal 4 2 7 4 2 3 2" xfId="22513" xr:uid="{EF00A232-1983-45C7-99C1-25BCFF2E7EE2}"/>
    <cellStyle name="Normal 4 2 7 4 2 4" xfId="23564" xr:uid="{BD0EB80D-CB65-46D1-B51A-AA6D713E4E69}"/>
    <cellStyle name="Normal 4 2 7 4 2 5" xfId="16847" xr:uid="{82CA5815-F667-49B8-B966-4215EB8CC32D}"/>
    <cellStyle name="Normal 4 2 7 4 3" xfId="5276" xr:uid="{22659D20-DD1F-4B09-B732-A690D86AD939}"/>
    <cellStyle name="Normal 4 2 7 4 3 2" xfId="27682" xr:uid="{7C8346FC-C56E-452B-845C-60471E2ECAC1}"/>
    <cellStyle name="Normal 4 2 7 4 3 3" xfId="14574" xr:uid="{1AC289DB-6F21-4F7A-BC7E-6DBEDD1998F8}"/>
    <cellStyle name="Normal 4 2 7 4 4" xfId="7027" xr:uid="{8416F650-4C2F-4026-8F20-CE8F217DFC58}"/>
    <cellStyle name="Normal 4 2 7 4 4 2" xfId="17407" xr:uid="{D9805223-DFCB-457D-A67F-E58230512B5E}"/>
    <cellStyle name="Normal 4 2 7 4 5" xfId="9860" xr:uid="{A724B2CB-7BED-4B8C-96C2-AD817E70DCBE}"/>
    <cellStyle name="Normal 4 2 7 4 5 2" xfId="20240" xr:uid="{50162262-81D2-40EF-A075-39283F170340}"/>
    <cellStyle name="Normal 4 2 7 4 6" xfId="23902" xr:uid="{21A97C26-5C37-4054-ACD8-665D44C1149B}"/>
    <cellStyle name="Normal 4 2 7 4 7" xfId="13893" xr:uid="{918B7820-9462-45BD-B17C-037886FBE9D2}"/>
    <cellStyle name="Normal 4 2 7 5" xfId="2935" xr:uid="{00000000-0005-0000-0000-000003060000}"/>
    <cellStyle name="Normal 4 2 7 5 2" xfId="6115" xr:uid="{4E59170C-A0D3-49D8-957B-76561BEAE973}"/>
    <cellStyle name="Normal 4 2 7 5 2 2" xfId="24512" xr:uid="{A45598E6-5926-4D21-8EB2-CE84B2657D3F}"/>
    <cellStyle name="Normal 4 2 7 5 2 3" xfId="26197" xr:uid="{AA8D113C-C45A-433D-8B8F-D20F15EF0C47}"/>
    <cellStyle name="Normal 4 2 7 5 2 4" xfId="15593" xr:uid="{6E5B6E54-4529-4FE5-8D08-C2D7262A1083}"/>
    <cellStyle name="Normal 4 2 7 5 3" xfId="8046" xr:uid="{E61B217A-FAFA-46D5-9601-820A7AB65639}"/>
    <cellStyle name="Normal 4 2 7 5 3 2" xfId="28753" xr:uid="{B33DB8FE-1A40-41F1-A5BA-6DB9326581DF}"/>
    <cellStyle name="Normal 4 2 7 5 3 3" xfId="18426" xr:uid="{9A1B3D19-05F5-4054-966C-18D7751C3232}"/>
    <cellStyle name="Normal 4 2 7 5 4" xfId="10879" xr:uid="{1A42C680-86E1-47A7-9141-E27611283B61}"/>
    <cellStyle name="Normal 4 2 7 5 4 2" xfId="21259" xr:uid="{08B6FE4A-85C6-47F0-A09E-72D4D427BDD0}"/>
    <cellStyle name="Normal 4 2 7 5 5" xfId="25296" xr:uid="{E8A4723B-7430-4152-866A-C03EA5D7A761}"/>
    <cellStyle name="Normal 4 2 7 5 6" xfId="13451" xr:uid="{3289B5C0-3A6A-4D8E-AB22-8FE956432551}"/>
    <cellStyle name="Normal 4 2 7 6" xfId="2506" xr:uid="{00000000-0005-0000-0000-000004060000}"/>
    <cellStyle name="Normal 4 2 7 6 2" xfId="5786" xr:uid="{D52005AF-2FD7-4964-8C65-E3FED5FFCA25}"/>
    <cellStyle name="Normal 4 2 7 6 2 2" xfId="27324" xr:uid="{C5AD142D-D34C-4179-BC57-4615AA9022B0}"/>
    <cellStyle name="Normal 4 2 7 6 2 3" xfId="15178" xr:uid="{E37280FA-A970-48C9-A71C-BBA6CABAD5CF}"/>
    <cellStyle name="Normal 4 2 7 6 3" xfId="7631" xr:uid="{34061503-8091-4780-87EA-093AEE054C3C}"/>
    <cellStyle name="Normal 4 2 7 6 3 2" xfId="18011" xr:uid="{D7A4ED82-176C-46F8-90D3-7040E1566BCA}"/>
    <cellStyle name="Normal 4 2 7 6 4" xfId="10464" xr:uid="{AD8D5477-D29B-41A9-AD12-DB26F66C767E}"/>
    <cellStyle name="Normal 4 2 7 6 4 2" xfId="20844" xr:uid="{DAEE3A37-A98F-44D5-93C3-F127EEC8E705}"/>
    <cellStyle name="Normal 4 2 7 6 5" xfId="25131" xr:uid="{8DAD8510-DDBC-49B2-8DEF-0977FB2DAA8B}"/>
    <cellStyle name="Normal 4 2 7 6 6" xfId="12894" xr:uid="{7276ED74-3708-442E-BAE4-517CF65E217E}"/>
    <cellStyle name="Normal 4 2 7 7" xfId="2262" xr:uid="{00000000-0005-0000-0000-0000F8050000}"/>
    <cellStyle name="Normal 4 2 7 7 2" xfId="7389" xr:uid="{EFF16FA0-9C71-493F-95AA-E397F7814545}"/>
    <cellStyle name="Normal 4 2 7 7 2 2" xfId="17769" xr:uid="{CD268DC7-A4E1-4080-A456-3EAB59D7C165}"/>
    <cellStyle name="Normal 4 2 7 7 3" xfId="10222" xr:uid="{F4D6F143-BEE0-443A-8E81-CB84D87B5788}"/>
    <cellStyle name="Normal 4 2 7 7 3 2" xfId="20602" xr:uid="{C788F3F1-2412-475C-9F43-691E266D0447}"/>
    <cellStyle name="Normal 4 2 7 7 4" xfId="23220" xr:uid="{38E5DFB3-6F3A-406F-920D-BC317E0B4430}"/>
    <cellStyle name="Normal 4 2 7 7 5" xfId="14936" xr:uid="{FB8C50A0-7E4D-42A5-B082-0D28309EE4E5}"/>
    <cellStyle name="Normal 4 2 7 8" xfId="3982" xr:uid="{894844A2-3842-4181-B8E7-16CD020B5E9F}"/>
    <cellStyle name="Normal 4 2 7 8 2" xfId="8806" xr:uid="{D83763B7-C4DB-4AAE-B760-BDE32A09BEA3}"/>
    <cellStyle name="Normal 4 2 7 8 2 2" xfId="19186" xr:uid="{BAF878A4-C149-4CDE-B6BF-0ABAEFBF5B28}"/>
    <cellStyle name="Normal 4 2 7 8 3" xfId="11639" xr:uid="{CA2EB3B0-0D40-415C-BB8F-BDE2BA540984}"/>
    <cellStyle name="Normal 4 2 7 8 3 2" xfId="22019" xr:uid="{C0E05051-576E-4D76-B98B-56BAF7B24591}"/>
    <cellStyle name="Normal 4 2 7 8 4" xfId="16353" xr:uid="{2B28B409-2F3B-4695-8596-639C2FE9F156}"/>
    <cellStyle name="Normal 4 2 7 9" xfId="5272" xr:uid="{41A31826-BDF1-4198-B72A-456F75655F7C}"/>
    <cellStyle name="Normal 4 2 7 9 2" xfId="14570" xr:uid="{DD627F48-FB14-4FDE-8D46-EF8C6AFB9050}"/>
    <cellStyle name="Normal 4 2 8" xfId="973" xr:uid="{00000000-0005-0000-0000-00007F050000}"/>
    <cellStyle name="Normal 4 2 8 10" xfId="9861" xr:uid="{75B5D47C-3C06-4BA9-BAB7-CF12BC487F82}"/>
    <cellStyle name="Normal 4 2 8 10 2" xfId="20241" xr:uid="{F2035F97-69F5-40A0-A689-99D44FA158A6}"/>
    <cellStyle name="Normal 4 2 8 11" xfId="23626" xr:uid="{C9769FB7-88D1-4C49-90B2-0DEDE9CEE586}"/>
    <cellStyle name="Normal 4 2 8 12" xfId="12596" xr:uid="{94C67E68-5FB3-4D88-B6D6-262D1A8D722D}"/>
    <cellStyle name="Normal 4 2 8 2" xfId="974" xr:uid="{00000000-0005-0000-0000-000080050000}"/>
    <cellStyle name="Normal 4 2 8 2 2" xfId="975" xr:uid="{00000000-0005-0000-0000-000081050000}"/>
    <cellStyle name="Normal 4 2 8 2 2 2" xfId="5279" xr:uid="{002BCBA6-CD3C-4A9A-96DB-18E92E45D4D5}"/>
    <cellStyle name="Normal 4 2 8 2 2 2 2" xfId="24269" xr:uid="{14820CE3-F87E-466C-80FF-9BE9231B28D8}"/>
    <cellStyle name="Normal 4 2 8 2 2 2 3" xfId="27689" xr:uid="{46442BAB-1B2C-4337-B4B3-1CF398D708A1}"/>
    <cellStyle name="Normal 4 2 8 2 2 2 4" xfId="14577" xr:uid="{4A11DA3F-6388-4B19-8DBF-84C8A00B7040}"/>
    <cellStyle name="Normal 4 2 8 2 2 3" xfId="7030" xr:uid="{2345E928-B604-4966-8111-D0A1B7B10269}"/>
    <cellStyle name="Normal 4 2 8 2 2 3 2" xfId="27628" xr:uid="{86E3D177-B74D-4433-97E5-99913C69C2F3}"/>
    <cellStyle name="Normal 4 2 8 2 2 3 3" xfId="27356" xr:uid="{E36BBA77-4B6C-459C-A521-6C8AD49668ED}"/>
    <cellStyle name="Normal 4 2 8 2 2 3 4" xfId="17410" xr:uid="{8ACBB9DF-75CC-499A-8D42-666817D0A63E}"/>
    <cellStyle name="Normal 4 2 8 2 2 4" xfId="9863" xr:uid="{0222AE8A-FA30-4B54-998A-218DFD9AECF0}"/>
    <cellStyle name="Normal 4 2 8 2 2 4 2" xfId="29421" xr:uid="{56BAF5F6-A05D-4E15-97F0-42BAF4887226}"/>
    <cellStyle name="Normal 4 2 8 2 2 4 3" xfId="20243" xr:uid="{529E0624-A9C6-42C3-B82F-FF024053C18A}"/>
    <cellStyle name="Normal 4 2 8 2 2 5" xfId="23860" xr:uid="{D643BF77-5398-43B8-AF2A-B97DC68FCA4F}"/>
    <cellStyle name="Normal 4 2 8 2 2 6" xfId="13894" xr:uid="{B116A3FE-836C-4744-AB75-B8244732AB29}"/>
    <cellStyle name="Normal 4 2 8 2 3" xfId="2781" xr:uid="{00000000-0005-0000-0000-000008060000}"/>
    <cellStyle name="Normal 4 2 8 2 3 2" xfId="5999" xr:uid="{E8246B52-2A51-4F88-AC27-87867C91476B}"/>
    <cellStyle name="Normal 4 2 8 2 3 2 2" xfId="26821" xr:uid="{B399A5AE-E54C-4055-8B1F-27845F8D9C65}"/>
    <cellStyle name="Normal 4 2 8 2 3 2 3" xfId="15452" xr:uid="{3E018943-2CD0-4769-A24D-63BF4DC0DECE}"/>
    <cellStyle name="Normal 4 2 8 2 3 3" xfId="7905" xr:uid="{81F47BCD-69A1-4897-9B7D-7E3451F84B91}"/>
    <cellStyle name="Normal 4 2 8 2 3 3 2" xfId="18285" xr:uid="{C12A5E93-74C0-46E0-BDE6-78BC8F2E9ABB}"/>
    <cellStyle name="Normal 4 2 8 2 3 4" xfId="10738" xr:uid="{E9675B84-B9EA-4486-B079-CD600A3057C6}"/>
    <cellStyle name="Normal 4 2 8 2 3 4 2" xfId="21118" xr:uid="{9E097176-4296-4319-9D0D-F40CDD27D0EE}"/>
    <cellStyle name="Normal 4 2 8 2 3 5" xfId="24390" xr:uid="{8BFC6150-DDD5-4709-BCCF-CA80D506DB04}"/>
    <cellStyle name="Normal 4 2 8 2 3 6" xfId="13238" xr:uid="{8F32D7EC-28A5-4F4A-8E4B-1800717ACCE7}"/>
    <cellStyle name="Normal 4 2 8 2 4" xfId="4190" xr:uid="{2A119F8A-9286-4A7E-B655-6A76E0F727CE}"/>
    <cellStyle name="Normal 4 2 8 2 4 2" xfId="8962" xr:uid="{4EE76E04-26A7-4DB0-A2F6-E193951983E8}"/>
    <cellStyle name="Normal 4 2 8 2 4 2 2" xfId="29048" xr:uid="{1B4FE232-DAB5-41C4-AF05-BFC09F349536}"/>
    <cellStyle name="Normal 4 2 8 2 4 2 3" xfId="19342" xr:uid="{EC4FD09F-8278-4AE5-BB20-B5D05061C366}"/>
    <cellStyle name="Normal 4 2 8 2 4 3" xfId="11795" xr:uid="{88CB058E-A897-43F8-9BE8-9308FB6D48A2}"/>
    <cellStyle name="Normal 4 2 8 2 4 3 2" xfId="22175" xr:uid="{E422BD9F-6B07-4EDE-AECE-D4090BCAF21F}"/>
    <cellStyle name="Normal 4 2 8 2 4 4" xfId="24872" xr:uid="{D2DFC07E-BC0F-4B14-B90C-7760A4F759F0}"/>
    <cellStyle name="Normal 4 2 8 2 4 5" xfId="16509" xr:uid="{C2F4B2D6-95B7-4E77-90D0-FB34BE448CB5}"/>
    <cellStyle name="Normal 4 2 8 2 5" xfId="5278" xr:uid="{A0B63C32-334A-400F-8AE8-957C2A98584E}"/>
    <cellStyle name="Normal 4 2 8 2 5 2" xfId="28502" xr:uid="{05DF3D99-40EB-4D60-9B0F-0C7BFA56CE37}"/>
    <cellStyle name="Normal 4 2 8 2 5 3" xfId="14576" xr:uid="{F60E8D24-EF7F-4A09-A8FF-33FD0DA3A323}"/>
    <cellStyle name="Normal 4 2 8 2 6" xfId="7029" xr:uid="{3FC9E43D-66F9-4D0D-B694-16FD46AA2275}"/>
    <cellStyle name="Normal 4 2 8 2 6 2" xfId="17409" xr:uid="{2F4FB22F-28D8-4590-B5D7-FC6875ECAB61}"/>
    <cellStyle name="Normal 4 2 8 2 7" xfId="9862" xr:uid="{108CC694-574B-46C5-8649-D126581961E9}"/>
    <cellStyle name="Normal 4 2 8 2 7 2" xfId="20242" xr:uid="{CA6E0A24-F8E0-45E8-A475-93964168AAEF}"/>
    <cellStyle name="Normal 4 2 8 2 8" xfId="23428" xr:uid="{C489105B-F240-4C4D-A27A-4B04AF9510C6}"/>
    <cellStyle name="Normal 4 2 8 2 9" xfId="12754" xr:uid="{685156F6-C842-4C4E-AE35-CF03A474A500}"/>
    <cellStyle name="Normal 4 2 8 3" xfId="976" xr:uid="{00000000-0005-0000-0000-000082050000}"/>
    <cellStyle name="Normal 4 2 8 3 2" xfId="4529" xr:uid="{C776B60D-BF65-45A6-9F7F-097D3AA61C69}"/>
    <cellStyle name="Normal 4 2 8 3 2 2" xfId="9301" xr:uid="{626F593F-0981-431F-8F98-91D2430A6026}"/>
    <cellStyle name="Normal 4 2 8 3 2 2 2" xfId="29280" xr:uid="{8C33BE09-90BA-4A9D-B79D-F483669A1BC0}"/>
    <cellStyle name="Normal 4 2 8 3 2 2 3" xfId="19681" xr:uid="{AEC3E18F-3EAA-4A99-B9C5-F5C568C4CFF8}"/>
    <cellStyle name="Normal 4 2 8 3 2 3" xfId="12134" xr:uid="{6227930D-EBD1-4EDE-BD4B-0FA572848A41}"/>
    <cellStyle name="Normal 4 2 8 3 2 3 2" xfId="22514" xr:uid="{ADB20690-2F4B-426C-B993-8AAC8EABC124}"/>
    <cellStyle name="Normal 4 2 8 3 2 4" xfId="25629" xr:uid="{73FF503C-0874-4AB0-9772-E3019965A795}"/>
    <cellStyle name="Normal 4 2 8 3 2 5" xfId="16848" xr:uid="{5047CEF5-2DB8-43FD-9B18-DADA40C9C559}"/>
    <cellStyle name="Normal 4 2 8 3 3" xfId="5280" xr:uid="{EA308A1F-9E21-466B-9181-BBA1F7A7BEF0}"/>
    <cellStyle name="Normal 4 2 8 3 3 2" xfId="26830" xr:uid="{73526452-4BA8-4E4D-B954-246CF43DC764}"/>
    <cellStyle name="Normal 4 2 8 3 3 3" xfId="26083" xr:uid="{DE5FB2D0-3406-4A9B-86E1-7733C577CEAC}"/>
    <cellStyle name="Normal 4 2 8 3 3 4" xfId="14578" xr:uid="{4E1C39A6-4501-45F4-BF32-26DDC8688B75}"/>
    <cellStyle name="Normal 4 2 8 3 4" xfId="7031" xr:uid="{B01B7BF7-1BDB-47D2-BA16-EA3A3599A1B1}"/>
    <cellStyle name="Normal 4 2 8 3 4 2" xfId="27591" xr:uid="{27D5A90D-3C2E-465B-A7B7-E69A4DDE8F5A}"/>
    <cellStyle name="Normal 4 2 8 3 4 3" xfId="25879" xr:uid="{BD3B06D1-5D7C-4E88-BE62-74FC4F57D391}"/>
    <cellStyle name="Normal 4 2 8 3 4 4" xfId="17411" xr:uid="{067B1167-04F2-4B58-A44C-19BE32FA69A8}"/>
    <cellStyle name="Normal 4 2 8 3 5" xfId="9864" xr:uid="{584A9564-4815-4898-BF0C-36D2ED106056}"/>
    <cellStyle name="Normal 4 2 8 3 5 2" xfId="29422" xr:uid="{7C3D385E-C8A0-4F65-B338-1A2D9FF74FA3}"/>
    <cellStyle name="Normal 4 2 8 3 5 3" xfId="20244" xr:uid="{416B0672-457C-4CA1-AEEC-CD1B3247D0E3}"/>
    <cellStyle name="Normal 4 2 8 3 6" xfId="23272" xr:uid="{187F3FCC-75E3-4883-98CD-D692FA43E764}"/>
    <cellStyle name="Normal 4 2 8 3 7" xfId="13895" xr:uid="{5A4033B9-864B-4331-8EFB-88FA31432662}"/>
    <cellStyle name="Normal 4 2 8 4" xfId="977" xr:uid="{00000000-0005-0000-0000-000083050000}"/>
    <cellStyle name="Normal 4 2 8 4 2" xfId="5281" xr:uid="{7E5248ED-DB83-44BA-8982-5B910168DAEA}"/>
    <cellStyle name="Normal 4 2 8 4 2 2" xfId="24816" xr:uid="{7C816423-915D-482F-A730-34901DA47CB3}"/>
    <cellStyle name="Normal 4 2 8 4 2 3" xfId="27698" xr:uid="{C548D3E3-BE2C-4ADB-B55F-8F36A895B4C9}"/>
    <cellStyle name="Normal 4 2 8 4 2 4" xfId="14579" xr:uid="{8F6EFBFC-0F84-45AC-A641-ED0E255EE901}"/>
    <cellStyle name="Normal 4 2 8 4 3" xfId="7032" xr:uid="{8F6F6C15-2E1B-4DFB-B6D7-5649EF620FE1}"/>
    <cellStyle name="Normal 4 2 8 4 3 2" xfId="27526" xr:uid="{671E24FF-B631-4BD0-BC0B-D23BC6C0B1D0}"/>
    <cellStyle name="Normal 4 2 8 4 3 3" xfId="17412" xr:uid="{9239E6D0-09E5-4713-98D9-D26FF7E42A05}"/>
    <cellStyle name="Normal 4 2 8 4 4" xfId="9865" xr:uid="{E5832AE4-B69A-4E63-A369-26E8F0D5640B}"/>
    <cellStyle name="Normal 4 2 8 4 4 2" xfId="20245" xr:uid="{832710B5-4915-4486-BF68-871BDDD9F1C0}"/>
    <cellStyle name="Normal 4 2 8 4 5" xfId="25090" xr:uid="{A242D922-0156-4748-8368-BC0D5D54FB29}"/>
    <cellStyle name="Normal 4 2 8 4 6" xfId="13452" xr:uid="{18CC260C-6143-4E38-815E-E806F6423DC4}"/>
    <cellStyle name="Normal 4 2 8 5" xfId="2566" xr:uid="{00000000-0005-0000-0000-00000B060000}"/>
    <cellStyle name="Normal 4 2 8 5 2" xfId="5835" xr:uid="{2B602938-BE88-46F4-AEED-0480511D709B}"/>
    <cellStyle name="Normal 4 2 8 5 2 2" xfId="28064" xr:uid="{0AE654D7-F739-4ED1-BFDA-1BC756BA7DF0}"/>
    <cellStyle name="Normal 4 2 8 5 2 3" xfId="15238" xr:uid="{16EA463A-6ED1-4BD1-85B3-08A833DFF1D2}"/>
    <cellStyle name="Normal 4 2 8 5 3" xfId="7691" xr:uid="{F235D23B-8571-4175-AA1A-18813D62F247}"/>
    <cellStyle name="Normal 4 2 8 5 3 2" xfId="18071" xr:uid="{87371162-240D-41A4-89A2-EA13734C2C8A}"/>
    <cellStyle name="Normal 4 2 8 5 4" xfId="10524" xr:uid="{64C7662A-6B89-4E97-AE09-A82A5BE3A734}"/>
    <cellStyle name="Normal 4 2 8 5 4 2" xfId="20904" xr:uid="{1D8E848B-D2CB-469F-AD14-D24CDAAEBACF}"/>
    <cellStyle name="Normal 4 2 8 5 5" xfId="24225" xr:uid="{D93D1C32-E8A1-48DF-81B0-2813A9FDDF3C}"/>
    <cellStyle name="Normal 4 2 8 5 6" xfId="12954" xr:uid="{A1298907-49AF-4C2B-A33A-1F1253F4A8E9}"/>
    <cellStyle name="Normal 4 2 8 6" xfId="2362" xr:uid="{00000000-0005-0000-0000-000005060000}"/>
    <cellStyle name="Normal 4 2 8 6 2" xfId="7489" xr:uid="{623DA9FF-7B9B-411D-B8E0-140CD750E036}"/>
    <cellStyle name="Normal 4 2 8 6 2 2" xfId="28071" xr:uid="{7DB86C15-161B-4423-B90D-A5EA2145346E}"/>
    <cellStyle name="Normal 4 2 8 6 2 3" xfId="17869" xr:uid="{F4A2072C-9F0D-4DAF-8BA8-0DF0D6F03F70}"/>
    <cellStyle name="Normal 4 2 8 6 3" xfId="10322" xr:uid="{9F013E8F-994F-4C24-87B6-D31789EAB697}"/>
    <cellStyle name="Normal 4 2 8 6 3 2" xfId="20702" xr:uid="{4BAE5CB0-31DA-46A6-A93C-B4220F77CAB5}"/>
    <cellStyle name="Normal 4 2 8 6 4" xfId="23041" xr:uid="{727CA44D-E866-4381-906F-15827DBC514F}"/>
    <cellStyle name="Normal 4 2 8 6 5" xfId="15036" xr:uid="{DC13B300-0AAB-4FEA-924B-B41E1F402523}"/>
    <cellStyle name="Normal 4 2 8 7" xfId="3983" xr:uid="{0D503DE1-E6FB-41B9-872C-260C16FD35DF}"/>
    <cellStyle name="Normal 4 2 8 7 2" xfId="8807" xr:uid="{2238076B-17C5-4BB0-8771-7246541852C0}"/>
    <cellStyle name="Normal 4 2 8 7 2 2" xfId="19187" xr:uid="{D50F9003-10E7-4758-88F1-5489C3DD8E39}"/>
    <cellStyle name="Normal 4 2 8 7 3" xfId="11640" xr:uid="{5609E8A0-B570-4536-9E8D-EF43746CF1A3}"/>
    <cellStyle name="Normal 4 2 8 7 3 2" xfId="22020" xr:uid="{3E45361C-DB83-47CD-ACDE-DB7B2162FCDE}"/>
    <cellStyle name="Normal 4 2 8 7 4" xfId="26980" xr:uid="{A0368A9F-F8DF-48B0-8AF2-25EE521D4116}"/>
    <cellStyle name="Normal 4 2 8 7 5" xfId="16354" xr:uid="{83063297-299C-4D8E-A1EC-68A069649514}"/>
    <cellStyle name="Normal 4 2 8 8" xfId="5277" xr:uid="{F36601DD-9793-4E6C-A6F7-1BEE8586145E}"/>
    <cellStyle name="Normal 4 2 8 8 2" xfId="14575" xr:uid="{0F9B40D2-AF9E-4369-B145-F10988D4531B}"/>
    <cellStyle name="Normal 4 2 8 9" xfId="7028" xr:uid="{1EFC0CD8-F643-412B-958A-E519945578B1}"/>
    <cellStyle name="Normal 4 2 8 9 2" xfId="17408" xr:uid="{C449D1EC-A7C5-48A1-BDFF-346BD6863E2E}"/>
    <cellStyle name="Normal 4 2 9" xfId="978" xr:uid="{00000000-0005-0000-0000-000084050000}"/>
    <cellStyle name="Normal 4 2 9 10" xfId="24696" xr:uid="{1BC18EEE-28F1-4D7D-BBBE-1BB67F6215FF}"/>
    <cellStyle name="Normal 4 2 9 11" xfId="12597" xr:uid="{736C4B30-A948-4E20-A4A9-4004E479C4BA}"/>
    <cellStyle name="Normal 4 2 9 2" xfId="979" xr:uid="{00000000-0005-0000-0000-000085050000}"/>
    <cellStyle name="Normal 4 2 9 2 2" xfId="3335" xr:uid="{00000000-0005-0000-0000-00000E060000}"/>
    <cellStyle name="Normal 4 2 9 2 2 2" xfId="6393" xr:uid="{85737081-3632-4418-8D8B-482B84C5F817}"/>
    <cellStyle name="Normal 4 2 9 2 2 2 2" xfId="27957" xr:uid="{B1F2C022-8335-4926-9921-99B718CBC7A8}"/>
    <cellStyle name="Normal 4 2 9 2 2 2 3" xfId="26514" xr:uid="{17C870E6-F094-46EF-AF70-8A284D8C113A}"/>
    <cellStyle name="Normal 4 2 9 2 2 2 4" xfId="15962" xr:uid="{B2B4E031-D27B-4E61-900F-7265CAED60DE}"/>
    <cellStyle name="Normal 4 2 9 2 2 3" xfId="8415" xr:uid="{4FDCBAA5-9629-4E67-9817-0322E2190FE2}"/>
    <cellStyle name="Normal 4 2 9 2 2 3 2" xfId="28910" xr:uid="{7DB9E4D2-0ADB-4E13-8EFD-5A7E368FC6F0}"/>
    <cellStyle name="Normal 4 2 9 2 2 3 3" xfId="18795" xr:uid="{B3E3D26E-4A4A-4ABA-BA70-31CFAB7E1A7F}"/>
    <cellStyle name="Normal 4 2 9 2 2 4" xfId="11248" xr:uid="{DFFCE619-3FE1-4D27-A046-5ECDC4FED236}"/>
    <cellStyle name="Normal 4 2 9 2 2 4 2" xfId="21628" xr:uid="{71893766-D46A-4B71-92F4-42CDAFC58422}"/>
    <cellStyle name="Normal 4 2 9 2 2 5" xfId="25244" xr:uid="{9ABB1AF1-AFA9-4E59-BCBA-2CC8F3B327FF}"/>
    <cellStyle name="Normal 4 2 9 2 2 6" xfId="13896" xr:uid="{AE5C2F51-3957-42C2-B249-4FDF23092ACD}"/>
    <cellStyle name="Normal 4 2 9 2 3" xfId="4191" xr:uid="{4F4C7D3C-EC36-41C6-8F6F-636865ADBAC5}"/>
    <cellStyle name="Normal 4 2 9 2 3 2" xfId="8963" xr:uid="{B5A22BA2-6878-4F6D-96CF-A3E0B0C9D051}"/>
    <cellStyle name="Normal 4 2 9 2 3 2 2" xfId="29049" xr:uid="{31E5468C-2CC0-4D6B-9530-B5CE5EEEB8D2}"/>
    <cellStyle name="Normal 4 2 9 2 3 2 3" xfId="19343" xr:uid="{E38136C2-795B-4D28-BB2A-83F81243C71D}"/>
    <cellStyle name="Normal 4 2 9 2 3 3" xfId="11796" xr:uid="{5DA08E2F-2DFD-4E9E-B540-595FA3528708}"/>
    <cellStyle name="Normal 4 2 9 2 3 3 2" xfId="22176" xr:uid="{9A29D151-0C95-46D7-AE97-35CB67D05839}"/>
    <cellStyle name="Normal 4 2 9 2 3 4" xfId="23240" xr:uid="{D0592480-FAD9-4F74-BD50-575F47EA9966}"/>
    <cellStyle name="Normal 4 2 9 2 3 5" xfId="16510" xr:uid="{8C702828-AFCB-4120-863A-A536385D3145}"/>
    <cellStyle name="Normal 4 2 9 2 4" xfId="5283" xr:uid="{53B389DF-D682-4A0E-8BEB-331AAF4C3CEE}"/>
    <cellStyle name="Normal 4 2 9 2 4 2" xfId="26652" xr:uid="{185D022D-E2CF-4615-BB19-920BD47AA99E}"/>
    <cellStyle name="Normal 4 2 9 2 4 3" xfId="28628" xr:uid="{6A98504E-B232-4026-B271-C589E09AD7D7}"/>
    <cellStyle name="Normal 4 2 9 2 4 4" xfId="14581" xr:uid="{455BA2F0-BC97-4A95-832E-27DBD9094669}"/>
    <cellStyle name="Normal 4 2 9 2 5" xfId="7034" xr:uid="{A5B16A84-63C1-4BD0-B771-236B34CFA1D7}"/>
    <cellStyle name="Normal 4 2 9 2 5 2" xfId="27137" xr:uid="{43FC2B26-B15F-4196-9AAE-72144CDB43D5}"/>
    <cellStyle name="Normal 4 2 9 2 5 3" xfId="17414" xr:uid="{D4574702-FFA2-4546-8A44-76862B42F0C4}"/>
    <cellStyle name="Normal 4 2 9 2 6" xfId="9867" xr:uid="{0ED17B6E-F62B-447B-A94A-5AAAE28E3315}"/>
    <cellStyle name="Normal 4 2 9 2 6 2" xfId="20247" xr:uid="{52007826-FC97-4682-B597-7143189CCC7D}"/>
    <cellStyle name="Normal 4 2 9 2 7" xfId="24988" xr:uid="{99193BA7-1C8B-4A46-A25D-4485E2BE0A4C}"/>
    <cellStyle name="Normal 4 2 9 2 8" xfId="12755" xr:uid="{59F4C902-4A6A-41B3-B2B7-E74F5E7CB393}"/>
    <cellStyle name="Normal 4 2 9 3" xfId="980" xr:uid="{00000000-0005-0000-0000-000086050000}"/>
    <cellStyle name="Normal 4 2 9 3 2" xfId="5284" xr:uid="{5A311702-84C2-47AB-A3FB-F5C8D392B100}"/>
    <cellStyle name="Normal 4 2 9 3 2 2" xfId="23739" xr:uid="{01A71D77-0373-4EB3-B9DF-80215CF7D626}"/>
    <cellStyle name="Normal 4 2 9 3 2 3" xfId="27709" xr:uid="{C37C1A31-55F7-48E1-A38A-D34EC57AB787}"/>
    <cellStyle name="Normal 4 2 9 3 2 4" xfId="14582" xr:uid="{761168BF-2B18-4C42-AC39-95747D971D35}"/>
    <cellStyle name="Normal 4 2 9 3 3" xfId="7035" xr:uid="{366C57EB-7033-4AA0-991A-DF21D35E5D57}"/>
    <cellStyle name="Normal 4 2 9 3 3 2" xfId="27629" xr:uid="{E6647535-F096-4F67-B5CE-22F93FC73584}"/>
    <cellStyle name="Normal 4 2 9 3 3 3" xfId="27203" xr:uid="{7136C924-2548-445A-8895-85C21611BDF4}"/>
    <cellStyle name="Normal 4 2 9 3 3 4" xfId="17415" xr:uid="{85577A67-3650-4B79-B56D-89F335AEBC42}"/>
    <cellStyle name="Normal 4 2 9 3 4" xfId="9868" xr:uid="{6C5704B4-FC3A-4877-AF08-7878EA373C0B}"/>
    <cellStyle name="Normal 4 2 9 3 4 2" xfId="26693" xr:uid="{B68923CF-F64F-4FE9-B16C-E0A3A0DF64EE}"/>
    <cellStyle name="Normal 4 2 9 3 4 3" xfId="29423" xr:uid="{84E1DE07-325C-41D1-AD82-DF07BFEEF52C}"/>
    <cellStyle name="Normal 4 2 9 3 4 4" xfId="20248" xr:uid="{224D8381-8C81-4F39-97B6-C28351A151A5}"/>
    <cellStyle name="Normal 4 2 9 3 5" xfId="22716" xr:uid="{3B7EF572-2B4D-4A32-8E47-ED37BAFAD9A2}"/>
    <cellStyle name="Normal 4 2 9 3 6" xfId="27772" xr:uid="{60B996DF-D627-4A20-A0F3-FD18C1023D7E}"/>
    <cellStyle name="Normal 4 2 9 3 7" xfId="13453" xr:uid="{ED6C3D71-3215-4FD4-A087-AEEF8B0E7655}"/>
    <cellStyle name="Normal 4 2 9 4" xfId="2782" xr:uid="{00000000-0005-0000-0000-000010060000}"/>
    <cellStyle name="Normal 4 2 9 4 2" xfId="6000" xr:uid="{5B23AC81-87E8-4D19-BBCC-C615337C2E49}"/>
    <cellStyle name="Normal 4 2 9 4 2 2" xfId="28611" xr:uid="{116A0CEA-2948-497B-9BD2-94F0B4CC7B1A}"/>
    <cellStyle name="Normal 4 2 9 4 2 3" xfId="15453" xr:uid="{B9396408-B53A-4678-841B-2A3CDC5033FF}"/>
    <cellStyle name="Normal 4 2 9 4 3" xfId="7906" xr:uid="{186C58AA-4B64-44FC-B2B5-3F1E3A4256B5}"/>
    <cellStyle name="Normal 4 2 9 4 3 2" xfId="18286" xr:uid="{C72F8021-8254-4869-82B8-2E95D17084B8}"/>
    <cellStyle name="Normal 4 2 9 4 4" xfId="10739" xr:uid="{C61E9972-1B7D-4D24-A78C-8DD052BDE4AE}"/>
    <cellStyle name="Normal 4 2 9 4 4 2" xfId="21119" xr:uid="{CB788F74-DDC2-42F0-AE44-6FCC5E8FD954}"/>
    <cellStyle name="Normal 4 2 9 4 5" xfId="24979" xr:uid="{B2004425-31FC-4288-8FF7-D5697CA49C00}"/>
    <cellStyle name="Normal 4 2 9 4 6" xfId="13239" xr:uid="{FB3EA9A0-28F6-49CF-A929-F194F94A4FAE}"/>
    <cellStyle name="Normal 4 2 9 5" xfId="2363" xr:uid="{00000000-0005-0000-0000-00000C060000}"/>
    <cellStyle name="Normal 4 2 9 5 2" xfId="7490" xr:uid="{AB29F732-18B8-4461-941D-8D1A560AB5C2}"/>
    <cellStyle name="Normal 4 2 9 5 2 2" xfId="27471" xr:uid="{FA8BAB30-618F-4D5E-B9DC-4BB9E35ADD12}"/>
    <cellStyle name="Normal 4 2 9 5 2 3" xfId="17870" xr:uid="{6B849158-6D64-4B4A-8AAD-2EDA30776E4F}"/>
    <cellStyle name="Normal 4 2 9 5 3" xfId="10323" xr:uid="{6552F46C-CBC0-4F33-BAE8-8F78EF5A1D08}"/>
    <cellStyle name="Normal 4 2 9 5 3 2" xfId="20703" xr:uid="{3DFE3164-85F3-428E-BC47-E7535BD0CB2F}"/>
    <cellStyle name="Normal 4 2 9 5 4" xfId="23611" xr:uid="{0C4CE829-02ED-4680-A5EC-B27FE438262D}"/>
    <cellStyle name="Normal 4 2 9 5 5" xfId="15037" xr:uid="{1C424D77-7E30-41D7-A2B0-AC375F658583}"/>
    <cellStyle name="Normal 4 2 9 6" xfId="3984" xr:uid="{2081E4A0-2A0D-472E-894C-28A332A6A6F5}"/>
    <cellStyle name="Normal 4 2 9 6 2" xfId="8808" xr:uid="{D95BEDCE-3DB6-4310-A41A-A464FB9268D6}"/>
    <cellStyle name="Normal 4 2 9 6 2 2" xfId="28987" xr:uid="{A653E288-0828-461A-AF3A-EA6DD7D1ACC1}"/>
    <cellStyle name="Normal 4 2 9 6 2 3" xfId="19188" xr:uid="{578F7CDB-B29D-4105-A45B-84C2314EF4AD}"/>
    <cellStyle name="Normal 4 2 9 6 3" xfId="11641" xr:uid="{9CA866A3-CB78-493C-B8EB-D6F3F63E18D8}"/>
    <cellStyle name="Normal 4 2 9 6 3 2" xfId="22021" xr:uid="{30F1378C-3BD4-4503-9B02-20514C361F13}"/>
    <cellStyle name="Normal 4 2 9 6 4" xfId="28483" xr:uid="{4C17BFAD-749F-47FD-8705-EC1CD83CB710}"/>
    <cellStyle name="Normal 4 2 9 6 5" xfId="16355" xr:uid="{AA4F05ED-B016-419B-A844-584D08DC2CBE}"/>
    <cellStyle name="Normal 4 2 9 7" xfId="5282" xr:uid="{85EDD228-FBD8-4AA1-B472-1931854E7F68}"/>
    <cellStyle name="Normal 4 2 9 7 2" xfId="26609" xr:uid="{C4DC5367-9F95-43B1-8EE7-48ECB31B25EF}"/>
    <cellStyle name="Normal 4 2 9 7 3" xfId="14580" xr:uid="{1E121E5D-ABF5-4EF0-B016-F171581C28C4}"/>
    <cellStyle name="Normal 4 2 9 8" xfId="7033" xr:uid="{2234AECC-897F-4F0C-8FF2-2937045B6D58}"/>
    <cellStyle name="Normal 4 2 9 8 2" xfId="17413" xr:uid="{5420E77A-C3D8-47C1-95B2-6DF6C0CC7DAE}"/>
    <cellStyle name="Normal 4 2 9 9" xfId="9866" xr:uid="{AC175359-7CA8-4095-8AEA-4603FC6D285E}"/>
    <cellStyle name="Normal 4 2 9 9 2" xfId="20246" xr:uid="{445870CE-DF3A-4EA0-A8E1-BF46B37E8949}"/>
    <cellStyle name="Normal 4 20" xfId="6942" xr:uid="{E5601753-EC59-4977-8FB5-EEB0F80A55B2}"/>
    <cellStyle name="Normal 4 20 2" xfId="25791" xr:uid="{733D533C-A0A8-4A04-88DC-892CA7B11E9A}"/>
    <cellStyle name="Normal 4 20 3" xfId="24028" xr:uid="{22F76A3A-8637-4E9C-B992-261509B13550}"/>
    <cellStyle name="Normal 4 20 4" xfId="17322" xr:uid="{5CEF4AA7-294C-443E-87C5-D24C01734031}"/>
    <cellStyle name="Normal 4 21" xfId="9775" xr:uid="{66584F7F-5120-4B7C-BA26-A2A9646FAF34}"/>
    <cellStyle name="Normal 4 21 2" xfId="23749" xr:uid="{96F41DEB-7FBA-4E04-8E58-35A3FFA8C282}"/>
    <cellStyle name="Normal 4 21 3" xfId="20155" xr:uid="{89F4FCE5-136C-4E64-82F3-9A9D86157179}"/>
    <cellStyle name="Normal 4 22" xfId="23825" xr:uid="{89B62F44-3C78-4195-9036-0186F7E268B9}"/>
    <cellStyle name="Normal 4 23" xfId="25781" xr:uid="{6F6096DE-56CA-421D-A3CC-34838D6F30D6}"/>
    <cellStyle name="Normal 4 24" xfId="23758" xr:uid="{443C657F-6607-423A-BC22-E4DD780257E1}"/>
    <cellStyle name="Normal 4 25" xfId="12388"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4" xr:uid="{2B3C16A7-0299-4D00-884B-418C5FB40CB9}"/>
    <cellStyle name="Normal 4 4 10 2 2 2" xfId="27437" xr:uid="{B25B4AEB-DE57-41AC-928A-065CFEEE6CAA}"/>
    <cellStyle name="Normal 4 4 10 2 2 3" xfId="15963" xr:uid="{7879A539-78A4-448A-A87F-E92FBAEF97DC}"/>
    <cellStyle name="Normal 4 4 10 2 3" xfId="8416" xr:uid="{583422FB-6557-44D6-AB50-5D8EE6570BE5}"/>
    <cellStyle name="Normal 4 4 10 2 3 2" xfId="18796" xr:uid="{749FCA83-AC03-4587-814B-41BBBD87E1DA}"/>
    <cellStyle name="Normal 4 4 10 2 4" xfId="11249" xr:uid="{ED6D8674-A3A4-45F5-A466-51DA9A2688F7}"/>
    <cellStyle name="Normal 4 4 10 2 4 2" xfId="21629" xr:uid="{F3A80C5E-84E7-435B-9BE0-0FCC838237D5}"/>
    <cellStyle name="Normal 4 4 10 2 5" xfId="23134" xr:uid="{4773E5C8-78B3-4A69-B50A-E73FFA2FBCCF}"/>
    <cellStyle name="Normal 4 4 10 2 6" xfId="13897" xr:uid="{DC64F37C-163F-4469-88FD-03E34F86253B}"/>
    <cellStyle name="Normal 4 4 10 3" xfId="4192" xr:uid="{BA9BCFEA-7265-4417-99C4-FCCF7A9A6298}"/>
    <cellStyle name="Normal 4 4 10 3 2" xfId="8964" xr:uid="{FCE9226C-6C34-4450-AE7E-4069F92C8732}"/>
    <cellStyle name="Normal 4 4 10 3 2 2" xfId="29050" xr:uid="{04607B34-5BE2-473C-94A5-198042603CA1}"/>
    <cellStyle name="Normal 4 4 10 3 2 3" xfId="19344" xr:uid="{C227E74E-86D9-442A-A358-7EDCD5C42F03}"/>
    <cellStyle name="Normal 4 4 10 3 3" xfId="11797" xr:uid="{4D658857-33C5-4111-A534-AC3F607D2353}"/>
    <cellStyle name="Normal 4 4 10 3 3 2" xfId="22177" xr:uid="{B810C485-A883-462F-983E-B8A6B7F20A14}"/>
    <cellStyle name="Normal 4 4 10 3 4" xfId="24273" xr:uid="{48B0F57A-7D64-4953-B01F-A611DA132406}"/>
    <cellStyle name="Normal 4 4 10 3 5" xfId="16511" xr:uid="{12443884-7777-4CDA-8CA1-6F5A9B0565BD}"/>
    <cellStyle name="Normal 4 4 10 4" xfId="5286" xr:uid="{8C67447C-FE59-4471-B4BA-EDFAF1272678}"/>
    <cellStyle name="Normal 4 4 10 4 2" xfId="23732" xr:uid="{BF527957-304C-458A-90FD-A22AE275089D}"/>
    <cellStyle name="Normal 4 4 10 4 3" xfId="27390" xr:uid="{55AD940C-30E6-4902-A365-A64DF68773C4}"/>
    <cellStyle name="Normal 4 4 10 4 4" xfId="14584" xr:uid="{66285ADD-B94E-44A6-9734-A772E61513B9}"/>
    <cellStyle name="Normal 4 4 10 5" xfId="7037" xr:uid="{4E23692F-4825-41D4-987B-33F6C6BA84E7}"/>
    <cellStyle name="Normal 4 4 10 5 2" xfId="27502" xr:uid="{66B24CEC-5671-4237-8B96-DA92835B61DB}"/>
    <cellStyle name="Normal 4 4 10 5 3" xfId="17417" xr:uid="{7E1F0AF1-E2B3-4486-B108-6C288AC71D52}"/>
    <cellStyle name="Normal 4 4 10 6" xfId="9870" xr:uid="{4AAC2B23-A6C8-4572-A41A-52CE581C565E}"/>
    <cellStyle name="Normal 4 4 10 6 2" xfId="20250" xr:uid="{1B20F519-9A0D-4D39-90C2-F1CA31D4020E}"/>
    <cellStyle name="Normal 4 4 10 7" xfId="24730" xr:uid="{1F622891-86BB-47F3-BF5E-F05E5D38CFB9}"/>
    <cellStyle name="Normal 4 4 10 8" xfId="12756" xr:uid="{5706E484-CBB5-4107-881D-3B86DB21800A}"/>
    <cellStyle name="Normal 4 4 11" xfId="985" xr:uid="{00000000-0005-0000-0000-00008B050000}"/>
    <cellStyle name="Normal 4 4 11 2" xfId="5287" xr:uid="{2D01C6A3-5E13-49D3-A264-A301C24C97E9}"/>
    <cellStyle name="Normal 4 4 11 2 2" xfId="24019" xr:uid="{B7878FE6-C1FB-463C-8E21-644148B194B4}"/>
    <cellStyle name="Normal 4 4 11 2 3" xfId="26193" xr:uid="{C93C88BF-660A-4278-B197-F382EEC7D5F7}"/>
    <cellStyle name="Normal 4 4 11 2 4" xfId="14585" xr:uid="{9C93F634-F45F-427F-BBDD-237ABA4E4D74}"/>
    <cellStyle name="Normal 4 4 11 3" xfId="7038" xr:uid="{BA85FB4F-4182-4FEA-9F2D-3C1253BFF8AC}"/>
    <cellStyle name="Normal 4 4 11 3 2" xfId="28735" xr:uid="{B917CE2C-9F5A-4BE6-88C0-05B474DDDE7F}"/>
    <cellStyle name="Normal 4 4 11 3 3" xfId="17418" xr:uid="{593FFA6A-25F3-488F-B567-620550E0658E}"/>
    <cellStyle name="Normal 4 4 11 4" xfId="9871" xr:uid="{E736C63F-2AC8-40E9-B856-007691D1358D}"/>
    <cellStyle name="Normal 4 4 11 4 2" xfId="20251" xr:uid="{3DE2923C-A1D4-4A30-817B-099939583E53}"/>
    <cellStyle name="Normal 4 4 11 5" xfId="23381" xr:uid="{8753CE19-BDC1-496D-9B10-84F52A2C2977}"/>
    <cellStyle name="Normal 4 4 11 6" xfId="13454" xr:uid="{1A418053-A1DE-4ACB-B87E-72BACB563292}"/>
    <cellStyle name="Normal 4 4 12" xfId="2437" xr:uid="{00000000-0005-0000-0000-000017060000}"/>
    <cellStyle name="Normal 4 4 12 2" xfId="5732" xr:uid="{E71BE5E9-4E25-48CB-9343-145BEA0EBCC5}"/>
    <cellStyle name="Normal 4 4 12 2 2" xfId="26575" xr:uid="{21AE1773-78AE-4197-A9B0-3BBFB9C9E91E}"/>
    <cellStyle name="Normal 4 4 12 2 3" xfId="15109" xr:uid="{FC799BCE-0E7F-4FBA-92BD-CF35EA6E6931}"/>
    <cellStyle name="Normal 4 4 12 3" xfId="7562" xr:uid="{E0AD47AD-FCB9-46D2-A82B-78269D50B0CC}"/>
    <cellStyle name="Normal 4 4 12 3 2" xfId="17942" xr:uid="{F1BCDD12-3285-44A3-83BB-45A3826FA9EF}"/>
    <cellStyle name="Normal 4 4 12 4" xfId="10395" xr:uid="{0F79B491-781B-4AA5-BCCF-0ECA010CA42D}"/>
    <cellStyle name="Normal 4 4 12 4 2" xfId="20775" xr:uid="{D67BBA4C-FCB8-489E-AB99-439196C30658}"/>
    <cellStyle name="Normal 4 4 12 5" xfId="23459" xr:uid="{EA478E3F-F02C-4621-92A9-EB4311A7D3A0}"/>
    <cellStyle name="Normal 4 4 12 6" xfId="12824" xr:uid="{CB655288-B256-4B54-8734-27010C1AAA7E}"/>
    <cellStyle name="Normal 4 4 13" xfId="2167" xr:uid="{00000000-0005-0000-0000-000013060000}"/>
    <cellStyle name="Normal 4 4 13 2" xfId="7294" xr:uid="{57CB4F8B-BA01-4C5B-AB7D-D92DB9F23A1A}"/>
    <cellStyle name="Normal 4 4 13 2 2" xfId="27890" xr:uid="{268AFB25-8671-4D25-B439-C5B125B633C7}"/>
    <cellStyle name="Normal 4 4 13 2 3" xfId="17674" xr:uid="{FF2C2023-6DE8-4DD5-9ABF-6A5128AAD6C7}"/>
    <cellStyle name="Normal 4 4 13 3" xfId="10127" xr:uid="{5E6F0728-FF33-458B-A04C-3ABC0E193730}"/>
    <cellStyle name="Normal 4 4 13 3 2" xfId="20507" xr:uid="{F9EC4638-AF3D-4BC2-9A3D-B74529B7EE0F}"/>
    <cellStyle name="Normal 4 4 13 4" xfId="23826" xr:uid="{52337421-501D-41E5-AECA-1496CD97E96F}"/>
    <cellStyle name="Normal 4 4 13 5" xfId="14841" xr:uid="{7FE6E188-AC7A-4DD5-AC00-61B0300A9B35}"/>
    <cellStyle name="Normal 4 4 14" xfId="3985" xr:uid="{32463145-0242-4FD3-A3C7-1AE8BB5420B2}"/>
    <cellStyle name="Normal 4 4 14 2" xfId="8809" xr:uid="{96E81A39-F7BE-4A1A-A2D4-A37A066F9669}"/>
    <cellStyle name="Normal 4 4 14 2 2" xfId="19189" xr:uid="{36253008-536F-4BEE-84DC-4A737DA8E433}"/>
    <cellStyle name="Normal 4 4 14 3" xfId="11642" xr:uid="{2F1DDD0D-D96B-415F-809D-56D584388FF7}"/>
    <cellStyle name="Normal 4 4 14 3 2" xfId="22022" xr:uid="{383070A4-5390-471A-AD4E-826DCA4547CE}"/>
    <cellStyle name="Normal 4 4 14 4" xfId="27555" xr:uid="{744D9950-0345-4247-B848-A80C1FEA7202}"/>
    <cellStyle name="Normal 4 4 14 5" xfId="16356" xr:uid="{E8A4D107-3532-44AA-8749-422BA1D4FE1D}"/>
    <cellStyle name="Normal 4 4 15" xfId="5285" xr:uid="{C2382099-3E92-49C9-AA4B-4EABED7BD494}"/>
    <cellStyle name="Normal 4 4 15 2" xfId="14583" xr:uid="{959891F0-419E-410A-AEA5-D53342EE6FB7}"/>
    <cellStyle name="Normal 4 4 16" xfId="7036" xr:uid="{8C2EBE04-C40B-4FA8-9156-B892929DEFBD}"/>
    <cellStyle name="Normal 4 4 16 2" xfId="17416" xr:uid="{56D911EF-30F2-45D0-8E50-FFA41229358F}"/>
    <cellStyle name="Normal 4 4 17" xfId="9869" xr:uid="{995A7B1C-9591-4AA1-82E2-F53A667DBFCB}"/>
    <cellStyle name="Normal 4 4 17 2" xfId="20249" xr:uid="{01A18C04-7DF0-48CC-AA97-6996ACE26D4A}"/>
    <cellStyle name="Normal 4 4 18" xfId="24747" xr:uid="{703F48F3-BBAE-4AE8-B24A-6032927DEB6F}"/>
    <cellStyle name="Normal 4 4 19" xfId="12399" xr:uid="{A9899CC4-8D74-42E8-BCF8-C9D3A48E992D}"/>
    <cellStyle name="Normal 4 4 2" xfId="986" xr:uid="{00000000-0005-0000-0000-00008C050000}"/>
    <cellStyle name="Normal 4 4 2 10" xfId="5288" xr:uid="{C9173801-F243-4242-8E05-DC6C5B03108B}"/>
    <cellStyle name="Normal 4 4 2 10 2" xfId="14586" xr:uid="{F26842E6-D563-4B7F-8110-180DFE5C4E58}"/>
    <cellStyle name="Normal 4 4 2 11" xfId="7039" xr:uid="{C1444B38-653A-47C1-BC0B-D3D8BF26F179}"/>
    <cellStyle name="Normal 4 4 2 11 2" xfId="17419" xr:uid="{314483FD-0D38-4D7A-8265-1ED74DFD92C4}"/>
    <cellStyle name="Normal 4 4 2 12" xfId="9872" xr:uid="{A3AC162A-2DE9-4F7B-AD6A-DE6A3844C058}"/>
    <cellStyle name="Normal 4 4 2 12 2" xfId="20252" xr:uid="{59975E48-62EE-45A4-B296-82A3B2ACB754}"/>
    <cellStyle name="Normal 4 4 2 13" xfId="25534" xr:uid="{9F4800AD-9630-4E1B-AD92-F43594679442}"/>
    <cellStyle name="Normal 4 4 2 14" xfId="12422" xr:uid="{D74C7FFF-C9EB-42C1-9F53-D6CE6B1B9E77}"/>
    <cellStyle name="Normal 4 4 2 2" xfId="987" xr:uid="{00000000-0005-0000-0000-00008D050000}"/>
    <cellStyle name="Normal 4 4 2 2 10" xfId="7040" xr:uid="{0C75F5A4-51F1-48A4-A6E7-A128AD4FCE49}"/>
    <cellStyle name="Normal 4 4 2 2 10 2" xfId="17420" xr:uid="{135BC228-1136-41D3-8267-62DFD5C8E68A}"/>
    <cellStyle name="Normal 4 4 2 2 11" xfId="9873" xr:uid="{604D1C80-960E-4BFA-9D20-5FC2026C65D6}"/>
    <cellStyle name="Normal 4 4 2 2 11 2" xfId="20253" xr:uid="{E35A96B7-C2BD-43FB-BDC2-1739CB2156B3}"/>
    <cellStyle name="Normal 4 4 2 2 12" xfId="24312" xr:uid="{4A384093-1FFD-408D-922E-635A1B405B55}"/>
    <cellStyle name="Normal 4 4 2 2 13" xfId="12482" xr:uid="{175A71FC-C908-4D69-AB58-4779FA75F504}"/>
    <cellStyle name="Normal 4 4 2 2 2" xfId="988" xr:uid="{00000000-0005-0000-0000-00008E050000}"/>
    <cellStyle name="Normal 4 4 2 2 2 10" xfId="13047" xr:uid="{A6E6A654-C557-4408-A191-9785EF23F9C9}"/>
    <cellStyle name="Normal 4 4 2 2 2 2" xfId="2786" xr:uid="{00000000-0005-0000-0000-00001B060000}"/>
    <cellStyle name="Normal 4 4 2 2 2 2 2" xfId="3339" xr:uid="{00000000-0005-0000-0000-00001C060000}"/>
    <cellStyle name="Normal 4 4 2 2 2 2 2 2" xfId="6397" xr:uid="{511D1F66-3411-48B0-8203-F4A9DA2F0FDA}"/>
    <cellStyle name="Normal 4 4 2 2 2 2 2 2 2" xfId="26974" xr:uid="{CF2747F8-798C-4EE4-A498-23C0D530D462}"/>
    <cellStyle name="Normal 4 4 2 2 2 2 2 2 3" xfId="15966" xr:uid="{2496F23A-2799-4B71-A3D3-B015345047AD}"/>
    <cellStyle name="Normal 4 4 2 2 2 2 2 3" xfId="8419" xr:uid="{970E17C2-EE93-4EEC-BB27-5FEFC93133D0}"/>
    <cellStyle name="Normal 4 4 2 2 2 2 2 3 2" xfId="18799" xr:uid="{E6AD4DF1-08AE-468A-9A9E-EB0A51DD43C1}"/>
    <cellStyle name="Normal 4 4 2 2 2 2 2 4" xfId="11252" xr:uid="{DA6302FF-5F54-4CB8-8D31-2B5660D0A0D0}"/>
    <cellStyle name="Normal 4 4 2 2 2 2 2 4 2" xfId="21632" xr:uid="{3B1D8A81-8262-4551-AF7F-A106365422DE}"/>
    <cellStyle name="Normal 4 4 2 2 2 2 2 5" xfId="24645" xr:uid="{4EE14F1F-6E23-4F8C-A333-BDD37E0A2B32}"/>
    <cellStyle name="Normal 4 4 2 2 2 2 2 6" xfId="13900" xr:uid="{380085B0-B0B8-4C53-8E8D-9D2D868E11CD}"/>
    <cellStyle name="Normal 4 4 2 2 2 2 3" xfId="4339" xr:uid="{AEAE18D6-B6A2-4423-B376-EE2258BAE3B4}"/>
    <cellStyle name="Normal 4 4 2 2 2 2 3 2" xfId="9111" xr:uid="{F7CAB04E-5C88-4621-AFBE-A71D17F42617}"/>
    <cellStyle name="Normal 4 4 2 2 2 2 3 2 2" xfId="29154" xr:uid="{6A8DDABF-4C37-439B-8667-261F05E25C34}"/>
    <cellStyle name="Normal 4 4 2 2 2 2 3 2 3" xfId="19491" xr:uid="{A792F0D7-A64E-4E0E-B7F9-423078DB920D}"/>
    <cellStyle name="Normal 4 4 2 2 2 2 3 3" xfId="11944" xr:uid="{CE8EBFB3-29D4-4601-A9E4-2D7CF75189D9}"/>
    <cellStyle name="Normal 4 4 2 2 2 2 3 3 2" xfId="22324" xr:uid="{84601BE3-0C8C-4632-A8BF-59F4D773A787}"/>
    <cellStyle name="Normal 4 4 2 2 2 2 3 4" xfId="22996" xr:uid="{99EE9227-CAEB-4D8C-80C0-AE85048853AE}"/>
    <cellStyle name="Normal 4 4 2 2 2 2 3 5" xfId="16658" xr:uid="{DBE0CC71-F13E-4119-9FD5-C290E64E1003}"/>
    <cellStyle name="Normal 4 4 2 2 2 2 4" xfId="6004" xr:uid="{E29511A5-072F-46C5-9071-ECE49B5D10BB}"/>
    <cellStyle name="Normal 4 4 2 2 2 2 4 2" xfId="25959" xr:uid="{21EA62E7-FDEC-4B32-A0A4-DC9A3B600A76}"/>
    <cellStyle name="Normal 4 4 2 2 2 2 4 3" xfId="15457" xr:uid="{D612C83B-A711-4645-8E86-03E48856C23E}"/>
    <cellStyle name="Normal 4 4 2 2 2 2 5" xfId="7910" xr:uid="{5E99DD95-E668-4AC6-A724-57D53EA08726}"/>
    <cellStyle name="Normal 4 4 2 2 2 2 5 2" xfId="18290" xr:uid="{3BD3DDD6-EF27-4A7D-BAA0-A7558C56A056}"/>
    <cellStyle name="Normal 4 4 2 2 2 2 6" xfId="10743" xr:uid="{1D69AD4B-070D-42F5-9F2C-846D09B973BA}"/>
    <cellStyle name="Normal 4 4 2 2 2 2 6 2" xfId="21123" xr:uid="{A8EC71FD-2B66-42EE-A265-6214D0EAC78E}"/>
    <cellStyle name="Normal 4 4 2 2 2 2 7" xfId="25548" xr:uid="{2EB83C0E-B6E5-49D5-90F4-89EB3B468253}"/>
    <cellStyle name="Normal 4 4 2 2 2 2 8" xfId="13243" xr:uid="{97FE9524-DB6E-4184-B9C3-5EBAD2CD12E5}"/>
    <cellStyle name="Normal 4 4 2 2 2 3" xfId="3340" xr:uid="{00000000-0005-0000-0000-00001D060000}"/>
    <cellStyle name="Normal 4 4 2 2 2 3 2" xfId="4530" xr:uid="{D57982D1-20D9-4173-95B8-81B03C06454C}"/>
    <cellStyle name="Normal 4 4 2 2 2 3 2 2" xfId="9302" xr:uid="{1906EB99-6934-4261-AEAC-9930B70BD463}"/>
    <cellStyle name="Normal 4 4 2 2 2 3 2 2 2" xfId="19682" xr:uid="{1CADBF01-9C05-4A55-B9F4-3B06C0E8A9DB}"/>
    <cellStyle name="Normal 4 4 2 2 2 3 2 3" xfId="12135" xr:uid="{B1998454-18F7-4601-BEA8-E7004959746B}"/>
    <cellStyle name="Normal 4 4 2 2 2 3 2 3 2" xfId="22515" xr:uid="{5F06841B-3EAD-4DB7-A203-7E3CF23CB48B}"/>
    <cellStyle name="Normal 4 4 2 2 2 3 2 4" xfId="27162" xr:uid="{0D40DEB6-A1C5-4870-864E-B777A435FACC}"/>
    <cellStyle name="Normal 4 4 2 2 2 3 2 5" xfId="16849" xr:uid="{9305266D-298E-4E88-83D3-F06AB75B37F3}"/>
    <cellStyle name="Normal 4 4 2 2 2 3 3" xfId="6398" xr:uid="{F0F6FE15-531E-46FD-B7EC-7220C77B92AD}"/>
    <cellStyle name="Normal 4 4 2 2 2 3 3 2" xfId="15967" xr:uid="{393AECD1-A0B3-4EBC-99E7-9080A686AED5}"/>
    <cellStyle name="Normal 4 4 2 2 2 3 4" xfId="8420" xr:uid="{504702F1-FB65-4350-9EA7-4CC0BB8656F8}"/>
    <cellStyle name="Normal 4 4 2 2 2 3 4 2" xfId="18800" xr:uid="{9F5804A4-D7E8-4AC6-8592-695651461A87}"/>
    <cellStyle name="Normal 4 4 2 2 2 3 5" xfId="11253" xr:uid="{DAA82E6E-C4E8-4C7E-84D1-1D2ABE0E9881}"/>
    <cellStyle name="Normal 4 4 2 2 2 3 5 2" xfId="21633" xr:uid="{CCEC414D-7C2C-494A-BF66-DD3C43D3A7A0}"/>
    <cellStyle name="Normal 4 4 2 2 2 3 6" xfId="24482" xr:uid="{8E9E08F5-837D-4108-9E5C-415FBCA96176}"/>
    <cellStyle name="Normal 4 4 2 2 2 3 7" xfId="13901" xr:uid="{C469E6A9-5373-4DAB-812F-E339E68D49A2}"/>
    <cellStyle name="Normal 4 4 2 2 2 4" xfId="3338" xr:uid="{00000000-0005-0000-0000-00001E060000}"/>
    <cellStyle name="Normal 4 4 2 2 2 4 2" xfId="6396" xr:uid="{F81A55A4-5FE1-4013-B08F-3EABC539D636}"/>
    <cellStyle name="Normal 4 4 2 2 2 4 2 2" xfId="28321" xr:uid="{569CA92F-9FC0-4280-9EA4-DC0F7D5BD3B3}"/>
    <cellStyle name="Normal 4 4 2 2 2 4 2 3" xfId="15965" xr:uid="{26A3D037-3327-422B-B13C-C701142E81BC}"/>
    <cellStyle name="Normal 4 4 2 2 2 4 3" xfId="8418" xr:uid="{BF5ED76A-EB79-4BF6-8079-CCFD13518FC9}"/>
    <cellStyle name="Normal 4 4 2 2 2 4 3 2" xfId="18798" xr:uid="{A8F6A1F1-2A47-4B4E-A529-28F5E372A247}"/>
    <cellStyle name="Normal 4 4 2 2 2 4 4" xfId="11251" xr:uid="{A27CFCA9-37A9-487C-8559-55C0F7A213CE}"/>
    <cellStyle name="Normal 4 4 2 2 2 4 4 2" xfId="21631" xr:uid="{02BF1CB0-7FEF-4913-8B53-0ACB069F257B}"/>
    <cellStyle name="Normal 4 4 2 2 2 4 5" xfId="23065" xr:uid="{727C9D6C-675F-405D-9B22-9C4EDD2BF3FD}"/>
    <cellStyle name="Normal 4 4 2 2 2 4 6" xfId="13899" xr:uid="{8552BB07-E4B1-47A4-A0DF-E45B39E14019}"/>
    <cellStyle name="Normal 4 4 2 2 2 5" xfId="4246" xr:uid="{1B5DDFF2-700E-49C0-B6C4-9115F3C3A1FC}"/>
    <cellStyle name="Normal 4 4 2 2 2 5 2" xfId="9018" xr:uid="{E9AF53E9-8F82-4245-B39F-F5E954B3F427}"/>
    <cellStyle name="Normal 4 4 2 2 2 5 2 2" xfId="29089" xr:uid="{EFF38729-D6BC-4932-AC44-EA578773EBC7}"/>
    <cellStyle name="Normal 4 4 2 2 2 5 2 3" xfId="19398" xr:uid="{53BA4873-F7AA-46D5-984C-7D06F76CE2C6}"/>
    <cellStyle name="Normal 4 4 2 2 2 5 3" xfId="11851" xr:uid="{9484FA93-8A4D-4135-8E3C-B9DA048FEECE}"/>
    <cellStyle name="Normal 4 4 2 2 2 5 3 2" xfId="22231" xr:uid="{E714DF82-67F8-4F82-92EA-6A400075F110}"/>
    <cellStyle name="Normal 4 4 2 2 2 5 4" xfId="24202" xr:uid="{4E8C4B6F-C3D7-4D57-9485-08951DB99FBF}"/>
    <cellStyle name="Normal 4 4 2 2 2 5 5" xfId="16565" xr:uid="{1DABC36D-944F-42FD-8DE0-AA39F762EE91}"/>
    <cellStyle name="Normal 4 4 2 2 2 6" xfId="5290" xr:uid="{4E40497E-6E2A-434D-87A7-EA8E5896162A}"/>
    <cellStyle name="Normal 4 4 2 2 2 6 2" xfId="27334" xr:uid="{72415122-6861-485B-B3F3-915932AD873D}"/>
    <cellStyle name="Normal 4 4 2 2 2 6 3" xfId="14588" xr:uid="{341FD1A3-1C03-474C-B496-7F4B76F75C23}"/>
    <cellStyle name="Normal 4 4 2 2 2 7" xfId="7041" xr:uid="{A3223282-F4FF-4C25-B57C-E63E4EE3075F}"/>
    <cellStyle name="Normal 4 4 2 2 2 7 2" xfId="17421" xr:uid="{CA7AAA4B-5AC8-4800-8104-9B57188E912F}"/>
    <cellStyle name="Normal 4 4 2 2 2 8" xfId="9874" xr:uid="{AA367147-979C-4209-BE07-E247F79F9987}"/>
    <cellStyle name="Normal 4 4 2 2 2 8 2" xfId="20254" xr:uid="{E25F9F74-8F47-47F4-859D-31C44F7078A0}"/>
    <cellStyle name="Normal 4 4 2 2 2 9" xfId="24171" xr:uid="{340DEFD4-3A60-455F-B7D1-FCE635C519F5}"/>
    <cellStyle name="Normal 4 4 2 2 3" xfId="2785" xr:uid="{00000000-0005-0000-0000-00001F060000}"/>
    <cellStyle name="Normal 4 4 2 2 3 2" xfId="3341" xr:uid="{00000000-0005-0000-0000-000020060000}"/>
    <cellStyle name="Normal 4 4 2 2 3 2 2" xfId="6399" xr:uid="{69768A5D-02B3-4CE8-980B-44CE4EE92A71}"/>
    <cellStyle name="Normal 4 4 2 2 3 2 2 2" xfId="28721" xr:uid="{D78FEAF6-37AF-4F64-9E40-DDF82F1432CF}"/>
    <cellStyle name="Normal 4 4 2 2 3 2 2 3" xfId="15968" xr:uid="{200B21F8-E051-4512-9808-A4DB8CC59D82}"/>
    <cellStyle name="Normal 4 4 2 2 3 2 3" xfId="8421" xr:uid="{3466F2CD-DCA8-4546-8C86-8F3CD1535758}"/>
    <cellStyle name="Normal 4 4 2 2 3 2 3 2" xfId="18801" xr:uid="{602CFB8F-DA78-4834-BA32-7C58AC4CE0DE}"/>
    <cellStyle name="Normal 4 4 2 2 3 2 4" xfId="11254" xr:uid="{6A126DB7-D971-4949-B4D3-9A5DE6CF484A}"/>
    <cellStyle name="Normal 4 4 2 2 3 2 4 2" xfId="21634" xr:uid="{5D54963C-899E-4456-97FC-F90A8C8DDD6B}"/>
    <cellStyle name="Normal 4 4 2 2 3 2 5" xfId="24233" xr:uid="{6CC866C5-BA2D-4DAA-AD10-0FFB2AAC7F19}"/>
    <cellStyle name="Normal 4 4 2 2 3 2 6" xfId="13902" xr:uid="{A7148D7B-9C79-4FA5-BC09-D7F830210FCF}"/>
    <cellStyle name="Normal 4 4 2 2 3 3" xfId="4338" xr:uid="{6A44BF57-F8D2-4E33-BB4C-9D0E9446C87B}"/>
    <cellStyle name="Normal 4 4 2 2 3 3 2" xfId="9110" xr:uid="{79B1799D-E6E3-4844-817D-B3AC2660A494}"/>
    <cellStyle name="Normal 4 4 2 2 3 3 2 2" xfId="29153" xr:uid="{2B362ED0-5344-4B36-A5F2-DC29B4E651E2}"/>
    <cellStyle name="Normal 4 4 2 2 3 3 2 3" xfId="19490" xr:uid="{8910AE9E-9AEE-4D3D-AAB5-C1CF1E1231AC}"/>
    <cellStyle name="Normal 4 4 2 2 3 3 3" xfId="11943" xr:uid="{B582E6F3-2430-4631-8D32-76DEBB197905}"/>
    <cellStyle name="Normal 4 4 2 2 3 3 3 2" xfId="22323" xr:uid="{D543972F-32F3-49D1-A40E-9621FB165C4F}"/>
    <cellStyle name="Normal 4 4 2 2 3 3 4" xfId="24908" xr:uid="{C974BD5E-5D88-4BDE-B086-E99DF87B1C01}"/>
    <cellStyle name="Normal 4 4 2 2 3 3 5" xfId="16657" xr:uid="{F417541B-77ED-42A0-A242-4B91FFDC9C95}"/>
    <cellStyle name="Normal 4 4 2 2 3 4" xfId="6003" xr:uid="{96248991-7D51-4E9B-97A5-A5A3DE115131}"/>
    <cellStyle name="Normal 4 4 2 2 3 4 2" xfId="26936" xr:uid="{5DDB1C1B-3D0C-4DBD-8063-DDE3D7FB13FF}"/>
    <cellStyle name="Normal 4 4 2 2 3 4 3" xfId="15456" xr:uid="{FB994E50-F762-4F05-815A-55EF3687280F}"/>
    <cellStyle name="Normal 4 4 2 2 3 5" xfId="7909" xr:uid="{9EB05466-062C-4469-9947-9025F4C8A514}"/>
    <cellStyle name="Normal 4 4 2 2 3 5 2" xfId="18289" xr:uid="{8C3FAA84-6586-49A1-BE99-2CBB983CBD69}"/>
    <cellStyle name="Normal 4 4 2 2 3 6" xfId="10742" xr:uid="{47C44A2D-A4D2-4DED-A7A4-C203843BB499}"/>
    <cellStyle name="Normal 4 4 2 2 3 6 2" xfId="21122" xr:uid="{DFBB5A1F-C978-4328-A712-F706247A5CEF}"/>
    <cellStyle name="Normal 4 4 2 2 3 7" xfId="23719" xr:uid="{53983EAF-405A-4A68-B671-E39B9079E1D0}"/>
    <cellStyle name="Normal 4 4 2 2 3 8" xfId="13242" xr:uid="{7D6F806D-EC38-440D-B3AD-83353E843758}"/>
    <cellStyle name="Normal 4 4 2 2 4" xfId="3342" xr:uid="{00000000-0005-0000-0000-000021060000}"/>
    <cellStyle name="Normal 4 4 2 2 4 2" xfId="4531" xr:uid="{B295BD5D-4A86-43B3-8633-BD21E21795ED}"/>
    <cellStyle name="Normal 4 4 2 2 4 2 2" xfId="9303" xr:uid="{4AA3D06E-817C-4FE4-A047-54D579A4D61A}"/>
    <cellStyle name="Normal 4 4 2 2 4 2 2 2" xfId="19683" xr:uid="{4BF8F51E-12F7-4D38-BE3F-526DF59CA949}"/>
    <cellStyle name="Normal 4 4 2 2 4 2 3" xfId="12136" xr:uid="{42F26D03-D924-4299-9354-48DF765EA6E1}"/>
    <cellStyle name="Normal 4 4 2 2 4 2 3 2" xfId="22516" xr:uid="{C2826C7B-C340-49D4-AEB9-19C403F9D96B}"/>
    <cellStyle name="Normal 4 4 2 2 4 2 4" xfId="25860" xr:uid="{EDF842B6-3937-4137-8EAE-444882F0819C}"/>
    <cellStyle name="Normal 4 4 2 2 4 2 5" xfId="16850" xr:uid="{7F9F8C60-6B4E-4F6F-A10A-3CE6DA5F2761}"/>
    <cellStyle name="Normal 4 4 2 2 4 3" xfId="6400" xr:uid="{3940C7DE-70FB-49CF-BD1E-CC4625C42B7A}"/>
    <cellStyle name="Normal 4 4 2 2 4 3 2" xfId="15969" xr:uid="{2D54A11E-FF4C-47AC-AE13-47EB5DD75731}"/>
    <cellStyle name="Normal 4 4 2 2 4 4" xfId="8422" xr:uid="{3F679B0C-F09E-4C98-B721-4D0AB18F3AE6}"/>
    <cellStyle name="Normal 4 4 2 2 4 4 2" xfId="18802" xr:uid="{3343F9AC-DB0D-480C-A640-F8DE770B3567}"/>
    <cellStyle name="Normal 4 4 2 2 4 5" xfId="11255" xr:uid="{2302EC03-7E78-4B3A-84BC-D18671DC7463}"/>
    <cellStyle name="Normal 4 4 2 2 4 5 2" xfId="21635" xr:uid="{4E879307-37C7-4D37-AA7E-98FC66DD073C}"/>
    <cellStyle name="Normal 4 4 2 2 4 6" xfId="25390" xr:uid="{2B1BE565-3070-4CBD-A8A7-826B87398CCA}"/>
    <cellStyle name="Normal 4 4 2 2 4 7" xfId="13903" xr:uid="{A9A64EC3-4267-44C0-8F66-ADF1DBE3DA21}"/>
    <cellStyle name="Normal 4 4 2 2 5" xfId="3337" xr:uid="{00000000-0005-0000-0000-000022060000}"/>
    <cellStyle name="Normal 4 4 2 2 5 2" xfId="6395" xr:uid="{5062E618-E82E-42FB-A778-7EC3F6941EE7}"/>
    <cellStyle name="Normal 4 4 2 2 5 2 2" xfId="26528" xr:uid="{BF4A22E8-47BF-4AE4-8B06-189C61C88340}"/>
    <cellStyle name="Normal 4 4 2 2 5 2 3" xfId="15964" xr:uid="{34CFE1EC-966C-4649-BDA4-5B79ED1C886F}"/>
    <cellStyle name="Normal 4 4 2 2 5 3" xfId="8417" xr:uid="{0B715A8F-AAB0-4DFA-BAE7-20B7354D978C}"/>
    <cellStyle name="Normal 4 4 2 2 5 3 2" xfId="18797" xr:uid="{41F0A7D8-AB8E-4B60-982D-97BA8ADCC0F1}"/>
    <cellStyle name="Normal 4 4 2 2 5 4" xfId="11250" xr:uid="{85457368-CE3B-45FB-BA69-8CC85A11D34F}"/>
    <cellStyle name="Normal 4 4 2 2 5 4 2" xfId="21630" xr:uid="{193BE4AF-9649-42CB-89A7-80CFD85DE0CE}"/>
    <cellStyle name="Normal 4 4 2 2 5 5" xfId="24584" xr:uid="{9CB8F697-BCC2-40ED-847C-A67F724127DE}"/>
    <cellStyle name="Normal 4 4 2 2 5 6" xfId="13898" xr:uid="{8DD6C700-A359-472F-A44D-9D09EC1DD08E}"/>
    <cellStyle name="Normal 4 4 2 2 6" xfId="2556" xr:uid="{00000000-0005-0000-0000-000023060000}"/>
    <cellStyle name="Normal 4 4 2 2 6 2" xfId="5826" xr:uid="{DC4B1AE2-E38E-4F7D-B7F9-68E626E6D6E0}"/>
    <cellStyle name="Normal 4 4 2 2 6 2 2" xfId="28405" xr:uid="{0294B801-8558-4D60-BB1D-C74AED4ACEAA}"/>
    <cellStyle name="Normal 4 4 2 2 6 2 3" xfId="15228" xr:uid="{FCF708E1-6C2E-4FB3-B0DE-25CA0F80D6F0}"/>
    <cellStyle name="Normal 4 4 2 2 6 3" xfId="7681" xr:uid="{5ECF2951-199F-4EA0-BB10-67F9E1354813}"/>
    <cellStyle name="Normal 4 4 2 2 6 3 2" xfId="18061" xr:uid="{95620D9C-ED80-4DB4-8DD5-77F617E8DEC6}"/>
    <cellStyle name="Normal 4 4 2 2 6 4" xfId="10514" xr:uid="{2CB7DFE3-E213-4A1A-BE1A-20DE844B62D1}"/>
    <cellStyle name="Normal 4 4 2 2 6 4 2" xfId="20894" xr:uid="{C939A820-A911-45B8-861D-39CA8982E263}"/>
    <cellStyle name="Normal 4 4 2 2 6 5" xfId="25091" xr:uid="{50630A23-1783-4E8E-8EBD-8E95B5AE0135}"/>
    <cellStyle name="Normal 4 4 2 2 6 6" xfId="12944" xr:uid="{DC969C50-06CB-42DE-AAA8-B174C5A7B8E8}"/>
    <cellStyle name="Normal 4 4 2 2 7" xfId="2250" xr:uid="{00000000-0005-0000-0000-000019060000}"/>
    <cellStyle name="Normal 4 4 2 2 7 2" xfId="7377" xr:uid="{49CA78DA-20A4-4038-8506-5DDD29FC25DE}"/>
    <cellStyle name="Normal 4 4 2 2 7 2 2" xfId="17757" xr:uid="{1B2A0586-7E36-4B38-834F-A9A444B3A174}"/>
    <cellStyle name="Normal 4 4 2 2 7 3" xfId="10210" xr:uid="{572E385B-266A-46A8-9ED4-56DED6012742}"/>
    <cellStyle name="Normal 4 4 2 2 7 3 2" xfId="20590" xr:uid="{C8CD3E5D-43F1-48B5-ACE9-D6CD559183A0}"/>
    <cellStyle name="Normal 4 4 2 2 7 4" xfId="25249" xr:uid="{83230BF6-A134-4CA9-9917-EEAFA2C3B914}"/>
    <cellStyle name="Normal 4 4 2 2 7 5" xfId="14924" xr:uid="{D659C309-94E5-4BC5-B696-F22FD405B31F}"/>
    <cellStyle name="Normal 4 4 2 2 8" xfId="3801" xr:uid="{DDC15438-3D68-4FAD-9D9B-C7E2E167FEA4}"/>
    <cellStyle name="Normal 4 4 2 2 8 2" xfId="8637" xr:uid="{4C619C33-DE7C-49B8-B166-2CA910B63CFD}"/>
    <cellStyle name="Normal 4 4 2 2 8 2 2" xfId="19017" xr:uid="{44B94BF2-0CAD-4A78-B3B9-ECF987ADDE5A}"/>
    <cellStyle name="Normal 4 4 2 2 8 3" xfId="11470" xr:uid="{7B76BDC5-3EC5-42AF-8E55-BFF102FBEAC6}"/>
    <cellStyle name="Normal 4 4 2 2 8 3 2" xfId="21850" xr:uid="{34AC7D1B-4264-4C58-B0E6-F3D739E9EB6C}"/>
    <cellStyle name="Normal 4 4 2 2 8 4" xfId="16184" xr:uid="{545ED7F2-872A-448F-928C-E98B0C60218F}"/>
    <cellStyle name="Normal 4 4 2 2 9" xfId="5289" xr:uid="{4258AE63-37FA-4E3B-88C7-E1ACC51B3145}"/>
    <cellStyle name="Normal 4 4 2 2 9 2" xfId="14587" xr:uid="{28244A37-8FC1-4209-BC34-54CFE44D5963}"/>
    <cellStyle name="Normal 4 4 2 3" xfId="989" xr:uid="{00000000-0005-0000-0000-00008F050000}"/>
    <cellStyle name="Normal 4 4 2 3 10" xfId="9875" xr:uid="{B1AD3C3B-E4EF-4540-8370-CA00C891082A}"/>
    <cellStyle name="Normal 4 4 2 3 10 2" xfId="20255" xr:uid="{4960A5F0-C12E-4B12-AC3D-EEDB6B8C464C}"/>
    <cellStyle name="Normal 4 4 2 3 11" xfId="25423" xr:uid="{0AB0255F-72B3-4885-B9E1-813751B34C02}"/>
    <cellStyle name="Normal 4 4 2 3 12" xfId="12599" xr:uid="{CA292A13-D5E7-41FE-9B23-465F582E343E}"/>
    <cellStyle name="Normal 4 4 2 3 2" xfId="2787" xr:uid="{00000000-0005-0000-0000-000025060000}"/>
    <cellStyle name="Normal 4 4 2 3 2 2" xfId="3344" xr:uid="{00000000-0005-0000-0000-000026060000}"/>
    <cellStyle name="Normal 4 4 2 3 2 2 2" xfId="6402" xr:uid="{343E5849-A095-4356-A6E4-AA28C144EC79}"/>
    <cellStyle name="Normal 4 4 2 3 2 2 2 2" xfId="28616" xr:uid="{9F7BCF5F-F784-4400-B20C-6A8977FADB81}"/>
    <cellStyle name="Normal 4 4 2 3 2 2 2 3" xfId="15971" xr:uid="{591177A3-FFCB-4982-BC14-F6A0916A77D9}"/>
    <cellStyle name="Normal 4 4 2 3 2 2 3" xfId="8424" xr:uid="{C2FF869B-A854-4C88-816D-6510E892D87D}"/>
    <cellStyle name="Normal 4 4 2 3 2 2 3 2" xfId="18804" xr:uid="{7FFBDEA1-A1E4-4C6D-AE1C-A491E9D3ABD1}"/>
    <cellStyle name="Normal 4 4 2 3 2 2 4" xfId="11257" xr:uid="{CD8E96AA-81A3-461E-A843-965AE1CC3170}"/>
    <cellStyle name="Normal 4 4 2 3 2 2 4 2" xfId="21637" xr:uid="{77235E0C-8C7F-4FA5-9A70-8801406D4A23}"/>
    <cellStyle name="Normal 4 4 2 3 2 2 5" xfId="25542" xr:uid="{7E2DF8E2-5082-41B1-A468-00E7FFC3BF73}"/>
    <cellStyle name="Normal 4 4 2 3 2 2 6" xfId="13905" xr:uid="{B88B7EB3-9F60-4C35-8B12-3E2052EF28BE}"/>
    <cellStyle name="Normal 4 4 2 3 2 3" xfId="4340" xr:uid="{74B3D252-263A-4214-BAD9-6E1714328469}"/>
    <cellStyle name="Normal 4 4 2 3 2 3 2" xfId="9112" xr:uid="{DB4B5A45-226D-48AB-B1C4-D080C1D639FB}"/>
    <cellStyle name="Normal 4 4 2 3 2 3 2 2" xfId="29155" xr:uid="{77C2008E-03E2-4F0C-8CD8-F2962237139D}"/>
    <cellStyle name="Normal 4 4 2 3 2 3 2 3" xfId="19492" xr:uid="{F109FBB9-64BD-468A-9BC6-6BCA65B9F0D5}"/>
    <cellStyle name="Normal 4 4 2 3 2 3 3" xfId="11945" xr:uid="{44FA4A1B-9B44-4CF4-832E-40967D5F0FCA}"/>
    <cellStyle name="Normal 4 4 2 3 2 3 3 2" xfId="22325" xr:uid="{FA817901-995B-4402-B4DD-318F52720169}"/>
    <cellStyle name="Normal 4 4 2 3 2 3 4" xfId="24398" xr:uid="{64414920-5AB8-4F86-809F-DC5AA7D433CB}"/>
    <cellStyle name="Normal 4 4 2 3 2 3 5" xfId="16659" xr:uid="{8F21A49A-4D31-4E84-B3AA-8FFCA76483E1}"/>
    <cellStyle name="Normal 4 4 2 3 2 4" xfId="6005" xr:uid="{9ED9DD77-8200-4D6A-8D46-C6657E276F95}"/>
    <cellStyle name="Normal 4 4 2 3 2 4 2" xfId="27778" xr:uid="{AE5FCA32-9F15-45B6-9EEB-C0AFB6BF84CE}"/>
    <cellStyle name="Normal 4 4 2 3 2 4 3" xfId="15458" xr:uid="{0F694240-3902-4780-8B9A-3D5321D5FECC}"/>
    <cellStyle name="Normal 4 4 2 3 2 5" xfId="7911" xr:uid="{E3EE78A6-E101-42FF-AEEA-BFEBB2AF86C3}"/>
    <cellStyle name="Normal 4 4 2 3 2 5 2" xfId="18291" xr:uid="{C1E16FBA-FE8E-4A54-B65B-A50FA1CAC283}"/>
    <cellStyle name="Normal 4 4 2 3 2 6" xfId="10744" xr:uid="{0FFF8D92-EAD0-434C-BD7F-BD069BCCF53A}"/>
    <cellStyle name="Normal 4 4 2 3 2 6 2" xfId="21124" xr:uid="{5EB6700C-27A8-4AD6-876E-4973B72CA798}"/>
    <cellStyle name="Normal 4 4 2 3 2 7" xfId="24691" xr:uid="{D52FFB66-82B9-4586-B744-665C9F32E133}"/>
    <cellStyle name="Normal 4 4 2 3 2 8" xfId="13244" xr:uid="{A24D2BD8-95B1-4F46-A668-2EE59A1BDC03}"/>
    <cellStyle name="Normal 4 4 2 3 3" xfId="3345" xr:uid="{00000000-0005-0000-0000-000027060000}"/>
    <cellStyle name="Normal 4 4 2 3 3 2" xfId="4532" xr:uid="{B667C967-0561-4C42-8BC5-90F59086EA4F}"/>
    <cellStyle name="Normal 4 4 2 3 3 2 2" xfId="9304" xr:uid="{5D054F46-D740-4D54-A354-11CE584B8EC4}"/>
    <cellStyle name="Normal 4 4 2 3 3 2 2 2" xfId="29281" xr:uid="{4D6ACDE4-B724-4058-B0EB-6FD435DC408F}"/>
    <cellStyle name="Normal 4 4 2 3 3 2 2 3" xfId="19684" xr:uid="{AD9CB9B7-9155-4620-BD89-267FF7E163A2}"/>
    <cellStyle name="Normal 4 4 2 3 3 2 3" xfId="12137" xr:uid="{B1CEB952-4071-4AA7-B3E2-61A45C9196DF}"/>
    <cellStyle name="Normal 4 4 2 3 3 2 3 2" xfId="22517" xr:uid="{CA3F5B6B-0FB8-40ED-95B1-0404A707E6EF}"/>
    <cellStyle name="Normal 4 4 2 3 3 2 4" xfId="25827" xr:uid="{B557E776-EDB1-4F38-8179-39D0DD17A096}"/>
    <cellStyle name="Normal 4 4 2 3 3 2 5" xfId="16851" xr:uid="{0AC8B89C-7AF6-4A8E-88EC-20BF3A4E2B09}"/>
    <cellStyle name="Normal 4 4 2 3 3 3" xfId="6403" xr:uid="{3E03D1E4-46FB-4EA6-A55D-6CE5D746A0FA}"/>
    <cellStyle name="Normal 4 4 2 3 3 3 2" xfId="27085" xr:uid="{AF6B99DB-4970-44F9-83F8-550353C549F2}"/>
    <cellStyle name="Normal 4 4 2 3 3 3 3" xfId="15972" xr:uid="{05546C51-7A74-4DC9-A123-D32CCF69BB41}"/>
    <cellStyle name="Normal 4 4 2 3 3 4" xfId="8425" xr:uid="{47DC54E8-D290-438B-A9F6-0A176AE63C6C}"/>
    <cellStyle name="Normal 4 4 2 3 3 4 2" xfId="18805" xr:uid="{E1755450-EC70-4494-BA45-A16E3958D2BB}"/>
    <cellStyle name="Normal 4 4 2 3 3 5" xfId="11258" xr:uid="{A6D1E6E4-5971-4942-887A-43650AFFEA0C}"/>
    <cellStyle name="Normal 4 4 2 3 3 5 2" xfId="21638" xr:uid="{B6280641-65D5-4190-AE7B-601DF9196AC1}"/>
    <cellStyle name="Normal 4 4 2 3 3 6" xfId="25561" xr:uid="{A8C4EC16-EA7A-4861-A0BB-F346D7F4F3D0}"/>
    <cellStyle name="Normal 4 4 2 3 3 7" xfId="13906" xr:uid="{02D88B39-740F-4D60-9A15-9A15A8A2BCB9}"/>
    <cellStyle name="Normal 4 4 2 3 4" xfId="3343" xr:uid="{00000000-0005-0000-0000-000028060000}"/>
    <cellStyle name="Normal 4 4 2 3 4 2" xfId="6401" xr:uid="{7CF52855-B221-49CE-A471-59823C1C5EC2}"/>
    <cellStyle name="Normal 4 4 2 3 4 2 2" xfId="27391" xr:uid="{196D2709-DB11-4493-87A8-571EF4FEB300}"/>
    <cellStyle name="Normal 4 4 2 3 4 2 3" xfId="15970" xr:uid="{78E67D20-8500-42B0-8342-77833EBFD547}"/>
    <cellStyle name="Normal 4 4 2 3 4 3" xfId="8423" xr:uid="{D392A788-D3F4-495C-92BB-C7DF535D7F6E}"/>
    <cellStyle name="Normal 4 4 2 3 4 3 2" xfId="18803" xr:uid="{C7850F2B-0321-44D0-A29E-DC57D5733915}"/>
    <cellStyle name="Normal 4 4 2 3 4 4" xfId="11256" xr:uid="{9F189DF0-C5E1-44CC-AC28-952D571D9414}"/>
    <cellStyle name="Normal 4 4 2 3 4 4 2" xfId="21636" xr:uid="{A6696CC3-A819-425E-8415-27596BCDCEF6}"/>
    <cellStyle name="Normal 4 4 2 3 4 5" xfId="25495" xr:uid="{F3F66694-76D2-4DD2-A42D-A490901CEB69}"/>
    <cellStyle name="Normal 4 4 2 3 4 6" xfId="13904" xr:uid="{BA747545-B287-4E7B-A45F-5E00E23DCEAE}"/>
    <cellStyle name="Normal 4 4 2 3 5" xfId="2599" xr:uid="{00000000-0005-0000-0000-000029060000}"/>
    <cellStyle name="Normal 4 4 2 3 5 2" xfId="5864" xr:uid="{139BE8FC-28F1-4734-8901-3B834D3D2588}"/>
    <cellStyle name="Normal 4 4 2 3 5 2 2" xfId="26183" xr:uid="{4DB9D009-C49D-4C9D-8B31-40E993ACDE8F}"/>
    <cellStyle name="Normal 4 4 2 3 5 2 3" xfId="15271" xr:uid="{14A9D6DC-889E-4B88-A44F-DB60655AF6C1}"/>
    <cellStyle name="Normal 4 4 2 3 5 3" xfId="7724" xr:uid="{E5424755-DE56-4D99-BDD0-F7BA8BA601D0}"/>
    <cellStyle name="Normal 4 4 2 3 5 3 2" xfId="18104" xr:uid="{44B2E874-9A5E-4728-B49D-E29AB0D6C375}"/>
    <cellStyle name="Normal 4 4 2 3 5 4" xfId="10557" xr:uid="{1872EAE9-2A01-45E2-840D-0999BEEF9D85}"/>
    <cellStyle name="Normal 4 4 2 3 5 4 2" xfId="20937" xr:uid="{BB83D161-21E9-4D6B-9DDF-6055BE109484}"/>
    <cellStyle name="Normal 4 4 2 3 5 5" xfId="23360" xr:uid="{37031A89-35BD-4127-BFD7-60F5F3E9C2EE}"/>
    <cellStyle name="Normal 4 4 2 3 5 6" xfId="12987" xr:uid="{412C8670-516E-44AC-ABE8-D75E24AA086C}"/>
    <cellStyle name="Normal 4 4 2 3 6" xfId="2365" xr:uid="{00000000-0005-0000-0000-000024060000}"/>
    <cellStyle name="Normal 4 4 2 3 6 2" xfId="7492" xr:uid="{030E696C-1599-4734-A257-268A964EDB54}"/>
    <cellStyle name="Normal 4 4 2 3 6 2 2" xfId="17872" xr:uid="{15D93248-80F7-4215-82CC-88F904825CB5}"/>
    <cellStyle name="Normal 4 4 2 3 6 3" xfId="10325" xr:uid="{20779726-FE34-46AE-8D69-243702F2566F}"/>
    <cellStyle name="Normal 4 4 2 3 6 3 2" xfId="20705" xr:uid="{0C161F4E-0E79-4057-B1D8-D0034A4E854D}"/>
    <cellStyle name="Normal 4 4 2 3 6 4" xfId="22908" xr:uid="{794A6DF2-1520-439A-BD2D-2EBAECF1CA97}"/>
    <cellStyle name="Normal 4 4 2 3 6 5" xfId="15039" xr:uid="{CA3A1C99-7CFD-4A4C-82D1-2277B4C1D22D}"/>
    <cellStyle name="Normal 4 4 2 3 7" xfId="3900" xr:uid="{A0A63680-17CA-489F-95A6-D6826EDC068D}"/>
    <cellStyle name="Normal 4 4 2 3 7 2" xfId="8732" xr:uid="{07A899F3-7EEC-467F-AEF0-B12738453FE0}"/>
    <cellStyle name="Normal 4 4 2 3 7 2 2" xfId="19112" xr:uid="{250E8EC4-8884-454C-9B4B-249992F96958}"/>
    <cellStyle name="Normal 4 4 2 3 7 3" xfId="11565" xr:uid="{9A952F7A-904B-45D3-880B-F6D974671C03}"/>
    <cellStyle name="Normal 4 4 2 3 7 3 2" xfId="21945" xr:uid="{B6ED0CF5-C516-4F13-A8BB-97E471131A4F}"/>
    <cellStyle name="Normal 4 4 2 3 7 4" xfId="16279" xr:uid="{7FA5334C-9CED-4ACE-9A17-0DE4230501E4}"/>
    <cellStyle name="Normal 4 4 2 3 8" xfId="5291" xr:uid="{8FC8B013-9E56-4911-9A8B-CAF8045B656D}"/>
    <cellStyle name="Normal 4 4 2 3 8 2" xfId="14589" xr:uid="{BC50FF17-FFFF-4D6D-B145-ACDCA896327D}"/>
    <cellStyle name="Normal 4 4 2 3 9" xfId="7042" xr:uid="{EE83E8F2-A16A-4CD0-BC5F-8F969FE98924}"/>
    <cellStyle name="Normal 4 4 2 3 9 2" xfId="17422" xr:uid="{51AFD0D0-CB0B-4931-8E43-E335997652BE}"/>
    <cellStyle name="Normal 4 4 2 4" xfId="990" xr:uid="{00000000-0005-0000-0000-000090050000}"/>
    <cellStyle name="Normal 4 4 2 4 2" xfId="3346" xr:uid="{00000000-0005-0000-0000-00002B060000}"/>
    <cellStyle name="Normal 4 4 2 4 2 2" xfId="6404" xr:uid="{20B61733-C29A-4013-826A-91229857E97E}"/>
    <cellStyle name="Normal 4 4 2 4 2 2 2" xfId="27176" xr:uid="{AE11D454-1CD7-41CE-B9C4-CA1ECC737D00}"/>
    <cellStyle name="Normal 4 4 2 4 2 2 3" xfId="15973" xr:uid="{297D34D7-ACE3-4DC9-866A-BB601572E752}"/>
    <cellStyle name="Normal 4 4 2 4 2 3" xfId="8426" xr:uid="{6A70F0BF-D7D0-4B85-B0C1-79744443D8AD}"/>
    <cellStyle name="Normal 4 4 2 4 2 3 2" xfId="18806" xr:uid="{267F612C-EEAF-43EE-B20C-E6ECA5E6DB21}"/>
    <cellStyle name="Normal 4 4 2 4 2 4" xfId="11259" xr:uid="{C6886769-9BD0-4F8E-A386-8BBF708CF0BA}"/>
    <cellStyle name="Normal 4 4 2 4 2 4 2" xfId="21639" xr:uid="{C9F7911D-DEE3-403B-83CD-E2A6C409A7AC}"/>
    <cellStyle name="Normal 4 4 2 4 2 5" xfId="23985" xr:uid="{B23B2DF9-82EF-45C7-9FBB-906912C74F17}"/>
    <cellStyle name="Normal 4 4 2 4 2 6" xfId="13907" xr:uid="{2F1045BB-53EA-4FB1-890A-6A2795B420BD}"/>
    <cellStyle name="Normal 4 4 2 4 3" xfId="2784" xr:uid="{00000000-0005-0000-0000-00002C060000}"/>
    <cellStyle name="Normal 4 4 2 4 3 2" xfId="6002" xr:uid="{95EA8E11-5537-4A68-AF65-8399F5C49F15}"/>
    <cellStyle name="Normal 4 4 2 4 3 2 2" xfId="28141" xr:uid="{68EEADF2-2AD1-47CD-95C5-623C2B15C40B}"/>
    <cellStyle name="Normal 4 4 2 4 3 2 3" xfId="15455" xr:uid="{81AC6881-060D-49E2-85F5-2E625E9E456B}"/>
    <cellStyle name="Normal 4 4 2 4 3 3" xfId="7908" xr:uid="{E3C17826-5BD3-463F-BCD5-BEEF9F957C4C}"/>
    <cellStyle name="Normal 4 4 2 4 3 3 2" xfId="18288" xr:uid="{4A831123-808B-4BCA-BC87-E889B02E29A8}"/>
    <cellStyle name="Normal 4 4 2 4 3 4" xfId="10741" xr:uid="{C684B92C-9FED-4F5B-B80A-33BD8DA70E4D}"/>
    <cellStyle name="Normal 4 4 2 4 3 4 2" xfId="21121" xr:uid="{0740E351-8637-4EB1-A9B8-E45D0364FF18}"/>
    <cellStyle name="Normal 4 4 2 4 3 5" xfId="22647" xr:uid="{771BE6F7-1616-4895-81F6-29430F4DFF5C}"/>
    <cellStyle name="Normal 4 4 2 4 3 6" xfId="13241" xr:uid="{75F1AEE9-9B4E-4585-8635-8BF605B8F223}"/>
    <cellStyle name="Normal 4 4 2 4 4" xfId="4193" xr:uid="{96BB92AC-F20C-4C4D-AE25-AF828871AFE4}"/>
    <cellStyle name="Normal 4 4 2 4 4 2" xfId="8965" xr:uid="{213E87B1-4640-4830-B3FE-2730CE3A4E12}"/>
    <cellStyle name="Normal 4 4 2 4 4 2 2" xfId="19345" xr:uid="{4732E8CE-8314-4A71-965F-4492544F64DC}"/>
    <cellStyle name="Normal 4 4 2 4 4 3" xfId="11798" xr:uid="{1E649367-FA4B-4B30-B77B-B6496126789A}"/>
    <cellStyle name="Normal 4 4 2 4 4 3 2" xfId="22178" xr:uid="{54000B27-16F5-4737-97AC-5EF6B85A6040}"/>
    <cellStyle name="Normal 4 4 2 4 4 4" xfId="23152" xr:uid="{8F9319D7-B853-4F09-B86A-AB41BD9E4F06}"/>
    <cellStyle name="Normal 4 4 2 4 4 5" xfId="16512" xr:uid="{59A15F81-D3BA-4822-93BE-A4760071BFE6}"/>
    <cellStyle name="Normal 4 4 2 4 5" xfId="5292" xr:uid="{533E2B35-FCAF-412B-9DCA-D713E1E837DA}"/>
    <cellStyle name="Normal 4 4 2 4 5 2" xfId="14590" xr:uid="{E45A6DA9-F6DD-4BE1-88EF-D73B6CBFE0B3}"/>
    <cellStyle name="Normal 4 4 2 4 6" xfId="7043" xr:uid="{7D54AB82-DC51-48D5-8538-93D0951DDF25}"/>
    <cellStyle name="Normal 4 4 2 4 6 2" xfId="17423" xr:uid="{0C0B500B-9BD5-484C-824A-61E62BE1B3F2}"/>
    <cellStyle name="Normal 4 4 2 4 7" xfId="9876" xr:uid="{35D85105-00A8-431A-98BC-D4A460429DBC}"/>
    <cellStyle name="Normal 4 4 2 4 7 2" xfId="20256" xr:uid="{A72441B9-8FDE-4736-968C-4714EBB2DBAE}"/>
    <cellStyle name="Normal 4 4 2 4 8" xfId="23944" xr:uid="{519AB3C6-84B3-4A4B-9948-7581BC858FCF}"/>
    <cellStyle name="Normal 4 4 2 4 9" xfId="12757" xr:uid="{1396107D-6352-405C-BCA7-4BC444A9CA14}"/>
    <cellStyle name="Normal 4 4 2 5" xfId="3347" xr:uid="{00000000-0005-0000-0000-00002D060000}"/>
    <cellStyle name="Normal 4 4 2 5 2" xfId="4533" xr:uid="{5E60AF2D-179F-4D24-AD54-5B7AA556A5DD}"/>
    <cellStyle name="Normal 4 4 2 5 2 2" xfId="9305" xr:uid="{35E01CA6-96A3-4431-B026-E09FEF25DB54}"/>
    <cellStyle name="Normal 4 4 2 5 2 2 2" xfId="29282" xr:uid="{C68B05B6-DAA6-4829-9645-882AF5471896}"/>
    <cellStyle name="Normal 4 4 2 5 2 2 3" xfId="19685" xr:uid="{BCAC5E27-933A-43D6-8166-3CDC64456C93}"/>
    <cellStyle name="Normal 4 4 2 5 2 3" xfId="12138" xr:uid="{0D0CE1D9-91A3-4A1B-9092-D86677B77CD0}"/>
    <cellStyle name="Normal 4 4 2 5 2 3 2" xfId="22518" xr:uid="{F63EBC74-937D-4CFC-9C04-84CE1B457986}"/>
    <cellStyle name="Normal 4 4 2 5 2 4" xfId="24128" xr:uid="{3F722632-BEB6-4346-8723-E53DF6D918A5}"/>
    <cellStyle name="Normal 4 4 2 5 2 5" xfId="16852" xr:uid="{36E94304-D19A-4F07-9B37-DC544DDD0F39}"/>
    <cellStyle name="Normal 4 4 2 5 3" xfId="6405" xr:uid="{F785735A-DF6A-4C2D-8853-2D9398843D1C}"/>
    <cellStyle name="Normal 4 4 2 5 3 2" xfId="28160" xr:uid="{4B461DD2-E85E-4D0F-A84C-F33FEE6549B2}"/>
    <cellStyle name="Normal 4 4 2 5 3 3" xfId="15974" xr:uid="{C15983D7-7394-45E1-8C77-4667DF42AD09}"/>
    <cellStyle name="Normal 4 4 2 5 4" xfId="8427" xr:uid="{5C2664CF-91DD-4A80-AE8E-2B2FB102247E}"/>
    <cellStyle name="Normal 4 4 2 5 4 2" xfId="18807" xr:uid="{312626E5-694C-4D09-8BFA-5A6B78A28534}"/>
    <cellStyle name="Normal 4 4 2 5 5" xfId="11260" xr:uid="{AE33355B-2358-4410-84AB-CD4C0EDC0107}"/>
    <cellStyle name="Normal 4 4 2 5 5 2" xfId="21640" xr:uid="{3F5C8609-160F-4530-A90A-D78FEBD4EE7D}"/>
    <cellStyle name="Normal 4 4 2 5 6" xfId="25517" xr:uid="{A9CA32F4-4CF4-4CCD-A676-7EC5AC72E217}"/>
    <cellStyle name="Normal 4 4 2 5 7" xfId="13908" xr:uid="{FF8E5222-B025-4A0F-B407-00746D92BB11}"/>
    <cellStyle name="Normal 4 4 2 6" xfId="2936" xr:uid="{00000000-0005-0000-0000-00002E060000}"/>
    <cellStyle name="Normal 4 4 2 6 2" xfId="6116" xr:uid="{5B3B8C6D-A847-46E6-9FFA-E283D1827F41}"/>
    <cellStyle name="Normal 4 4 2 6 2 2" xfId="27501" xr:uid="{256FD398-1765-4561-B83B-60BA0532852E}"/>
    <cellStyle name="Normal 4 4 2 6 2 3" xfId="15594" xr:uid="{628FFAED-D951-44EC-8EDC-07AD4BDDC531}"/>
    <cellStyle name="Normal 4 4 2 6 3" xfId="8047" xr:uid="{3159FA81-94C4-4D3A-8F13-76BF2389BBB9}"/>
    <cellStyle name="Normal 4 4 2 6 3 2" xfId="18427" xr:uid="{360F8008-33CF-4D76-82CB-D0439AE14674}"/>
    <cellStyle name="Normal 4 4 2 6 4" xfId="10880" xr:uid="{1A7917F8-51D4-4B2F-849F-B7F8A81829AD}"/>
    <cellStyle name="Normal 4 4 2 6 4 2" xfId="21260" xr:uid="{EA4F534D-6D68-42D7-98EB-6CBB0775F31C}"/>
    <cellStyle name="Normal 4 4 2 6 5" xfId="22758" xr:uid="{BE31A1BC-E09B-45D6-A853-5E4B01C10954}"/>
    <cellStyle name="Normal 4 4 2 6 6" xfId="13455" xr:uid="{AC3B5C53-4470-46C2-BD54-B93BA475B524}"/>
    <cellStyle name="Normal 4 4 2 7" xfId="2496" xr:uid="{00000000-0005-0000-0000-00002F060000}"/>
    <cellStyle name="Normal 4 4 2 7 2" xfId="5779" xr:uid="{6C89BBB6-B358-40CC-A506-DF06AF094E74}"/>
    <cellStyle name="Normal 4 4 2 7 2 2" xfId="27186" xr:uid="{AF97877D-DC51-4FD6-8AB3-CF38E2140017}"/>
    <cellStyle name="Normal 4 4 2 7 2 3" xfId="15168" xr:uid="{57C8706A-73C8-4E4E-B7B5-23D436CB38CA}"/>
    <cellStyle name="Normal 4 4 2 7 3" xfId="7621" xr:uid="{4963D2F7-C942-410B-A0FB-94E0DC35EA63}"/>
    <cellStyle name="Normal 4 4 2 7 3 2" xfId="18001" xr:uid="{EB8D888C-28AD-4A32-A8EE-59687F8BC34F}"/>
    <cellStyle name="Normal 4 4 2 7 4" xfId="10454" xr:uid="{42BE68C6-AD2C-4A30-85AC-FF0D67F7855A}"/>
    <cellStyle name="Normal 4 4 2 7 4 2" xfId="20834" xr:uid="{CB5FC10B-AC48-4DA8-A409-C02114CDE171}"/>
    <cellStyle name="Normal 4 4 2 7 5" xfId="22930" xr:uid="{FA34AF95-0BFC-4073-918E-2CF4FC4D06D4}"/>
    <cellStyle name="Normal 4 4 2 7 6" xfId="12884" xr:uid="{3372F42B-11D6-48F8-94B4-E68C129381B2}"/>
    <cellStyle name="Normal 4 4 2 8" xfId="2190" xr:uid="{00000000-0005-0000-0000-000018060000}"/>
    <cellStyle name="Normal 4 4 2 8 2" xfId="7317" xr:uid="{F821927E-FF2E-47FC-B390-71685C7CCE2B}"/>
    <cellStyle name="Normal 4 4 2 8 2 2" xfId="17697" xr:uid="{38FF1FEC-56E1-4843-B852-D3A78EC33CC7}"/>
    <cellStyle name="Normal 4 4 2 8 3" xfId="10150" xr:uid="{71790410-07D4-467B-A565-A2406DC2C56F}"/>
    <cellStyle name="Normal 4 4 2 8 3 2" xfId="20530" xr:uid="{409FBD40-5A2B-4A72-809F-EE173AC1241F}"/>
    <cellStyle name="Normal 4 4 2 8 4" xfId="23159" xr:uid="{06BF8221-A1D6-47ED-82A6-7E370277956D}"/>
    <cellStyle name="Normal 4 4 2 8 5" xfId="14864" xr:uid="{881F6974-E9F0-46E4-8294-8C2A320F09FA}"/>
    <cellStyle name="Normal 4 4 2 9" xfId="3986" xr:uid="{B16C01AD-B9E5-44C6-ADA8-D9B3921D7DFB}"/>
    <cellStyle name="Normal 4 4 2 9 2" xfId="8810" xr:uid="{281D8EDE-F9A6-43C1-9742-21DE38177E57}"/>
    <cellStyle name="Normal 4 4 2 9 2 2" xfId="19190" xr:uid="{9AEBB8E4-FDE3-413D-AA75-01417202CE90}"/>
    <cellStyle name="Normal 4 4 2 9 3" xfId="11643" xr:uid="{3267E1C4-3272-441D-8A24-461403A7F96B}"/>
    <cellStyle name="Normal 4 4 2 9 3 2" xfId="22023" xr:uid="{DDD9BDDF-AFFC-4EB4-9874-C133700B6679}"/>
    <cellStyle name="Normal 4 4 2 9 4" xfId="16357" xr:uid="{C9A5B588-EB5B-4732-9027-4843E7F14F44}"/>
    <cellStyle name="Normal 4 4 3" xfId="991" xr:uid="{00000000-0005-0000-0000-000091050000}"/>
    <cellStyle name="Normal 4 4 3 10" xfId="5293" xr:uid="{88B6DE60-D7A5-41FD-996D-110C6073BC2F}"/>
    <cellStyle name="Normal 4 4 3 10 2" xfId="14591" xr:uid="{CEA30152-4AF3-4C5C-BEAC-D06BFA565B8E}"/>
    <cellStyle name="Normal 4 4 3 11" xfId="7044" xr:uid="{2DC32E99-2A6D-4B7A-91E3-D2377718AACA}"/>
    <cellStyle name="Normal 4 4 3 11 2" xfId="17424" xr:uid="{8134CA82-294A-4E34-AA54-41DC39FEAD23}"/>
    <cellStyle name="Normal 4 4 3 12" xfId="9877" xr:uid="{A898B6A6-D9A0-49CF-843D-5A41ACD04B3E}"/>
    <cellStyle name="Normal 4 4 3 12 2" xfId="20257" xr:uid="{67DD2765-FEF1-4A0A-A1BE-F5BF3D9D41ED}"/>
    <cellStyle name="Normal 4 4 3 13" xfId="24669" xr:uid="{8E62B68A-D58A-4532-91A2-F2AF68881A4F}"/>
    <cellStyle name="Normal 4 4 3 14" xfId="12459" xr:uid="{6D09E4C8-F1C9-40F3-A072-8BF6DC8D0B70}"/>
    <cellStyle name="Normal 4 4 3 2" xfId="992" xr:uid="{00000000-0005-0000-0000-000092050000}"/>
    <cellStyle name="Normal 4 4 3 2 10" xfId="9878" xr:uid="{F255A013-70AB-4A59-8633-B48A70F454FC}"/>
    <cellStyle name="Normal 4 4 3 2 10 2" xfId="20258" xr:uid="{D28DD238-54D2-4B69-A7C1-6CE81E63D2FA}"/>
    <cellStyle name="Normal 4 4 3 2 11" xfId="24673" xr:uid="{366AD8EB-E5A1-4DD2-B560-9D07126072B4}"/>
    <cellStyle name="Normal 4 4 3 2 12" xfId="12600" xr:uid="{1D5673CB-386D-40C7-88B0-0DB1519D39A4}"/>
    <cellStyle name="Normal 4 4 3 2 2" xfId="993" xr:uid="{00000000-0005-0000-0000-000093050000}"/>
    <cellStyle name="Normal 4 4 3 2 2 2" xfId="3349" xr:uid="{00000000-0005-0000-0000-000033060000}"/>
    <cellStyle name="Normal 4 4 3 2 2 2 2" xfId="6407" xr:uid="{00633550-0CEB-489C-BF76-9FA9D44E0746}"/>
    <cellStyle name="Normal 4 4 3 2 2 2 2 2" xfId="28046" xr:uid="{107BB400-7316-403D-A324-78BEE252AE6E}"/>
    <cellStyle name="Normal 4 4 3 2 2 2 2 3" xfId="28055" xr:uid="{D4671570-37DF-4E1F-9685-441CF788607D}"/>
    <cellStyle name="Normal 4 4 3 2 2 2 2 4" xfId="15976" xr:uid="{569A8433-37B8-4B2D-BED4-516E8C1CFB99}"/>
    <cellStyle name="Normal 4 4 3 2 2 2 3" xfId="8429" xr:uid="{43432A74-8AD5-42AF-A9F2-FCAC50F97D32}"/>
    <cellStyle name="Normal 4 4 3 2 2 2 3 2" xfId="28911" xr:uid="{6D738C94-1394-421B-8925-58847C9B12F2}"/>
    <cellStyle name="Normal 4 4 3 2 2 2 3 3" xfId="18809" xr:uid="{C04674E1-32BF-4D6F-B1B9-B9F6653E7F7B}"/>
    <cellStyle name="Normal 4 4 3 2 2 2 4" xfId="11262" xr:uid="{3EDAD551-5A33-47A0-9975-2DE6BABECBDF}"/>
    <cellStyle name="Normal 4 4 3 2 2 2 4 2" xfId="21642" xr:uid="{EBB800D0-4C8B-483A-A777-005DB570AC02}"/>
    <cellStyle name="Normal 4 4 3 2 2 2 5" xfId="25192" xr:uid="{AC222BDA-295B-4B7F-9BF5-C5D478EC2486}"/>
    <cellStyle name="Normal 4 4 3 2 2 2 6" xfId="13910" xr:uid="{27E63BC5-56C9-489C-A731-AF3D82D6E2CC}"/>
    <cellStyle name="Normal 4 4 3 2 2 3" xfId="4342" xr:uid="{0C5886EB-F9A9-433B-B04A-12B1F791A654}"/>
    <cellStyle name="Normal 4 4 3 2 2 3 2" xfId="9114" xr:uid="{48B52A04-3533-40E8-BBC6-9F81FA09C7E8}"/>
    <cellStyle name="Normal 4 4 3 2 2 3 2 2" xfId="29157" xr:uid="{CC7B71A2-16DA-44FB-ABEF-A9D0EFEE69CE}"/>
    <cellStyle name="Normal 4 4 3 2 2 3 2 3" xfId="19494" xr:uid="{5F1BACCC-80CB-498D-9DAC-6A7E5380D294}"/>
    <cellStyle name="Normal 4 4 3 2 2 3 3" xfId="11947" xr:uid="{25FC1F0C-D661-4395-8501-84C4EA98AB69}"/>
    <cellStyle name="Normal 4 4 3 2 2 3 3 2" xfId="22327" xr:uid="{206E4AEB-9D88-4016-85D2-A25E338C833B}"/>
    <cellStyle name="Normal 4 4 3 2 2 3 4" xfId="23496" xr:uid="{AA8374BD-F104-48E4-8843-A94EBE10930E}"/>
    <cellStyle name="Normal 4 4 3 2 2 3 5" xfId="16661" xr:uid="{072914E5-77BE-4B58-9C08-4E51D0FBFA68}"/>
    <cellStyle name="Normal 4 4 3 2 2 4" xfId="5295" xr:uid="{26717934-BE0B-4FD6-B482-94A25175970F}"/>
    <cellStyle name="Normal 4 4 3 2 2 4 2" xfId="27802" xr:uid="{E471440A-0506-45A8-8DCF-223AF063FB8B}"/>
    <cellStyle name="Normal 4 4 3 2 2 4 3" xfId="14593" xr:uid="{58AA8BF7-CC5F-4C5B-9F16-DC942AD323E2}"/>
    <cellStyle name="Normal 4 4 3 2 2 5" xfId="7046" xr:uid="{8C01A2C2-DACA-42D4-ADB1-02790D8E85E5}"/>
    <cellStyle name="Normal 4 4 3 2 2 5 2" xfId="17426" xr:uid="{5B993106-9B55-4855-9C3B-A88708F6DFCF}"/>
    <cellStyle name="Normal 4 4 3 2 2 6" xfId="9879" xr:uid="{9BCF11DB-9CF6-4244-8DF9-783DEDCCADDA}"/>
    <cellStyle name="Normal 4 4 3 2 2 6 2" xfId="20259" xr:uid="{56E7D71D-6185-4232-B67F-A7EC19DCE073}"/>
    <cellStyle name="Normal 4 4 3 2 2 7" xfId="24304" xr:uid="{7A7012E4-D9D2-45AE-B5A2-4FCEDA725ACA}"/>
    <cellStyle name="Normal 4 4 3 2 2 8" xfId="13246" xr:uid="{64D362F5-1611-4AC2-AE01-8C579BB6751B}"/>
    <cellStyle name="Normal 4 4 3 2 3" xfId="3350" xr:uid="{00000000-0005-0000-0000-000034060000}"/>
    <cellStyle name="Normal 4 4 3 2 3 2" xfId="4534" xr:uid="{2A0F3A8C-4A5A-47EC-ACD2-D50F6D6C82F7}"/>
    <cellStyle name="Normal 4 4 3 2 3 2 2" xfId="9306" xr:uid="{386CECEE-1C2B-4675-9F80-8A8AAECC8B6F}"/>
    <cellStyle name="Normal 4 4 3 2 3 2 2 2" xfId="29283" xr:uid="{62E6EE81-F264-4690-B08D-D11F23B9190D}"/>
    <cellStyle name="Normal 4 4 3 2 3 2 2 3" xfId="19686" xr:uid="{EFA10093-6DA2-4B7C-80EA-DD8CD4FA7702}"/>
    <cellStyle name="Normal 4 4 3 2 3 2 3" xfId="12139" xr:uid="{F280EA41-8078-48B8-A463-73C033571C38}"/>
    <cellStyle name="Normal 4 4 3 2 3 2 3 2" xfId="22519" xr:uid="{3D09AA19-0E66-4EB2-A359-633324598582}"/>
    <cellStyle name="Normal 4 4 3 2 3 2 4" xfId="24812" xr:uid="{952D9C29-925D-4A29-8664-70B026A402B6}"/>
    <cellStyle name="Normal 4 4 3 2 3 2 5" xfId="16853" xr:uid="{C02EC18D-4EC3-4EB0-B8D4-17E8B5FDB6EA}"/>
    <cellStyle name="Normal 4 4 3 2 3 3" xfId="6408" xr:uid="{91A91A5F-D051-4EBF-9066-F692AF96864B}"/>
    <cellStyle name="Normal 4 4 3 2 3 3 2" xfId="27553" xr:uid="{C9E2869B-EC75-4687-95C0-6BE5BB5077ED}"/>
    <cellStyle name="Normal 4 4 3 2 3 3 3" xfId="15977" xr:uid="{D4A3621A-2D8E-4B11-9F92-F68142AEBBDA}"/>
    <cellStyle name="Normal 4 4 3 2 3 4" xfId="8430" xr:uid="{A0F448F4-0E27-4CD4-BA2E-E84BC0C84681}"/>
    <cellStyle name="Normal 4 4 3 2 3 4 2" xfId="18810" xr:uid="{4B0F16B0-9C06-4C83-AD89-0D17C2242C3F}"/>
    <cellStyle name="Normal 4 4 3 2 3 5" xfId="11263" xr:uid="{7DF33F54-5FDB-44FE-9057-7B6E59DA09A5}"/>
    <cellStyle name="Normal 4 4 3 2 3 5 2" xfId="21643" xr:uid="{3754B178-E58F-47DB-A78C-F96880072886}"/>
    <cellStyle name="Normal 4 4 3 2 3 6" xfId="23030" xr:uid="{CA007D25-6172-437D-A65E-BFAE886AC180}"/>
    <cellStyle name="Normal 4 4 3 2 3 7" xfId="13911" xr:uid="{BB4D16E7-B394-45F0-AFD2-45F403903763}"/>
    <cellStyle name="Normal 4 4 3 2 4" xfId="3348" xr:uid="{00000000-0005-0000-0000-000035060000}"/>
    <cellStyle name="Normal 4 4 3 2 4 2" xfId="6406" xr:uid="{E1D61AF0-110C-4A7F-A9D6-B3B628E21F99}"/>
    <cellStyle name="Normal 4 4 3 2 4 2 2" xfId="28568" xr:uid="{E915782A-F4DA-4A59-9F00-74A4A8A56104}"/>
    <cellStyle name="Normal 4 4 3 2 4 2 3" xfId="15975" xr:uid="{7C31119E-A159-4E6B-8ADB-126245A31818}"/>
    <cellStyle name="Normal 4 4 3 2 4 3" xfId="8428" xr:uid="{8EE90E21-299B-47B2-A2F4-C7BFE3DD8AAD}"/>
    <cellStyle name="Normal 4 4 3 2 4 3 2" xfId="18808" xr:uid="{7AA1D0A5-007E-4050-9A9B-72623895D301}"/>
    <cellStyle name="Normal 4 4 3 2 4 4" xfId="11261" xr:uid="{94D5D4E3-3608-46BD-B574-85ECE77FAC8E}"/>
    <cellStyle name="Normal 4 4 3 2 4 4 2" xfId="21641" xr:uid="{3EDEE02D-59D4-47A9-9F5E-D57F2BAEF8D7}"/>
    <cellStyle name="Normal 4 4 3 2 4 5" xfId="24726" xr:uid="{D696B5D4-4C25-48F6-A7D7-B57F18260A53}"/>
    <cellStyle name="Normal 4 4 3 2 4 6" xfId="13909" xr:uid="{B03E9160-65CA-4ED8-8AEF-3BE7EC556657}"/>
    <cellStyle name="Normal 4 4 3 2 5" xfId="2533" xr:uid="{00000000-0005-0000-0000-000036060000}"/>
    <cellStyle name="Normal 4 4 3 2 5 2" xfId="5807" xr:uid="{D4BF47C8-FF73-444E-81E2-7F182E7B0AC6}"/>
    <cellStyle name="Normal 4 4 3 2 5 2 2" xfId="26996" xr:uid="{F6291A55-DD33-42BA-BA02-ED344CCDFB28}"/>
    <cellStyle name="Normal 4 4 3 2 5 2 3" xfId="15205" xr:uid="{79871B39-F309-4A30-AD38-F63F5787752B}"/>
    <cellStyle name="Normal 4 4 3 2 5 3" xfId="7658" xr:uid="{58CC0819-D813-425A-973A-3EEEAF1A1778}"/>
    <cellStyle name="Normal 4 4 3 2 5 3 2" xfId="18038" xr:uid="{6EA1ED6B-715D-48FC-A3CB-64B3312C0AA3}"/>
    <cellStyle name="Normal 4 4 3 2 5 4" xfId="10491" xr:uid="{81719869-DC8F-4F37-ABC0-DE4BF813ED34}"/>
    <cellStyle name="Normal 4 4 3 2 5 4 2" xfId="20871" xr:uid="{B8068C4B-6753-42D6-B3E8-27426EE0C0F6}"/>
    <cellStyle name="Normal 4 4 3 2 5 5" xfId="24540" xr:uid="{A318FF14-026E-45A3-A70F-1A2111E853AF}"/>
    <cellStyle name="Normal 4 4 3 2 5 6" xfId="12921" xr:uid="{09E791B4-3C1F-4420-BF75-EC5501BDD391}"/>
    <cellStyle name="Normal 4 4 3 2 6" xfId="2366" xr:uid="{00000000-0005-0000-0000-000031060000}"/>
    <cellStyle name="Normal 4 4 3 2 6 2" xfId="7493" xr:uid="{192012FC-A505-4340-98FE-A3126E95501E}"/>
    <cellStyle name="Normal 4 4 3 2 6 2 2" xfId="17873" xr:uid="{03111FB6-39A8-451B-96F2-72E8DD23A6B9}"/>
    <cellStyle name="Normal 4 4 3 2 6 3" xfId="10326" xr:uid="{904AECDB-464E-4755-BE19-8F70B5547D5C}"/>
    <cellStyle name="Normal 4 4 3 2 6 3 2" xfId="20706" xr:uid="{CFB0C1BB-A858-4141-8C35-EE59CCB35971}"/>
    <cellStyle name="Normal 4 4 3 2 6 4" xfId="25586" xr:uid="{432B12DE-9603-4960-A1BB-3A86AE412E29}"/>
    <cellStyle name="Normal 4 4 3 2 6 5" xfId="15040" xr:uid="{B0DAF18C-3B61-444C-889B-8081FD024C30}"/>
    <cellStyle name="Normal 4 4 3 2 7" xfId="3901" xr:uid="{6225CC75-CA53-4133-8BE5-2959BE0A2A54}"/>
    <cellStyle name="Normal 4 4 3 2 7 2" xfId="8733" xr:uid="{650C195F-1910-4E5D-9E1B-E17080A82A8C}"/>
    <cellStyle name="Normal 4 4 3 2 7 2 2" xfId="19113" xr:uid="{39532BFA-4E0E-4D98-8650-C1361F182236}"/>
    <cellStyle name="Normal 4 4 3 2 7 3" xfId="11566" xr:uid="{FE4574BF-3DA2-426C-8908-083B65F401C2}"/>
    <cellStyle name="Normal 4 4 3 2 7 3 2" xfId="21946" xr:uid="{3CE25913-3A01-4CB2-95CD-67E3AF59AB1A}"/>
    <cellStyle name="Normal 4 4 3 2 7 4" xfId="16280" xr:uid="{8394EDD0-2244-44D5-BD54-BA89D120D19C}"/>
    <cellStyle name="Normal 4 4 3 2 8" xfId="5294" xr:uid="{CC0C7A1D-A8E1-4FAD-A9D6-DBDD1C0D7E69}"/>
    <cellStyle name="Normal 4 4 3 2 8 2" xfId="14592" xr:uid="{A9B60DA8-CCEB-4E20-8F16-DFEB8FE5C967}"/>
    <cellStyle name="Normal 4 4 3 2 9" xfId="7045" xr:uid="{4B57BBD0-EBA8-4E97-B741-1C10AE2A913B}"/>
    <cellStyle name="Normal 4 4 3 2 9 2" xfId="17425" xr:uid="{6A3E1E8E-7DFE-4F85-8B1D-A88865591F12}"/>
    <cellStyle name="Normal 4 4 3 3" xfId="994" xr:uid="{00000000-0005-0000-0000-000094050000}"/>
    <cellStyle name="Normal 4 4 3 3 10" xfId="22807" xr:uid="{987EE5FF-8B79-4E53-A401-27689ED6ACC7}"/>
    <cellStyle name="Normal 4 4 3 3 11" xfId="12758" xr:uid="{5F98A08F-7AEE-4A90-BF5A-5E6C2B3C6D77}"/>
    <cellStyle name="Normal 4 4 3 3 2" xfId="2788" xr:uid="{00000000-0005-0000-0000-000038060000}"/>
    <cellStyle name="Normal 4 4 3 3 2 2" xfId="3352" xr:uid="{00000000-0005-0000-0000-000039060000}"/>
    <cellStyle name="Normal 4 4 3 3 2 2 2" xfId="6410" xr:uid="{F0D7B8CE-5989-4B44-A11D-6BE5EE023DAE}"/>
    <cellStyle name="Normal 4 4 3 3 2 2 2 2" xfId="26310" xr:uid="{20ECE3AB-95E1-4C72-8547-E6DAA8F39BBE}"/>
    <cellStyle name="Normal 4 4 3 3 2 2 2 3" xfId="15979" xr:uid="{8E92EA97-8D72-4EEE-A896-10989C13FA8E}"/>
    <cellStyle name="Normal 4 4 3 3 2 2 3" xfId="8432" xr:uid="{D7890BE3-5F25-4868-9459-F482288A4646}"/>
    <cellStyle name="Normal 4 4 3 3 2 2 3 2" xfId="18812" xr:uid="{266E21A7-4E13-495B-9688-0FE00F07C4C2}"/>
    <cellStyle name="Normal 4 4 3 3 2 2 4" xfId="11265" xr:uid="{6B8BCF1B-AAD3-4E3A-B2FC-149DEA071F0B}"/>
    <cellStyle name="Normal 4 4 3 3 2 2 4 2" xfId="21645" xr:uid="{CA266A13-83DD-4E1A-8451-05463928871A}"/>
    <cellStyle name="Normal 4 4 3 3 2 2 5" xfId="24322" xr:uid="{5C4AF685-1C8F-44AD-A0D2-86B37A4B3AE6}"/>
    <cellStyle name="Normal 4 4 3 3 2 2 6" xfId="13913" xr:uid="{CAC97086-7938-48DA-894B-B82DA6F61B8B}"/>
    <cellStyle name="Normal 4 4 3 3 2 3" xfId="4343" xr:uid="{9B92228C-3E74-489C-8801-556384B30F1A}"/>
    <cellStyle name="Normal 4 4 3 3 2 3 2" xfId="9115" xr:uid="{DDADC91D-FC06-4187-AE2E-AF80FDA92CF5}"/>
    <cellStyle name="Normal 4 4 3 3 2 3 2 2" xfId="29158" xr:uid="{89767C29-DD53-4656-9EB4-8C1FAE3C4C6D}"/>
    <cellStyle name="Normal 4 4 3 3 2 3 2 3" xfId="19495" xr:uid="{14738460-639F-4038-8F22-F3168F19F5A3}"/>
    <cellStyle name="Normal 4 4 3 3 2 3 3" xfId="11948" xr:uid="{C13D50FA-4882-4268-B2A3-32EA8066D09C}"/>
    <cellStyle name="Normal 4 4 3 3 2 3 3 2" xfId="22328" xr:uid="{276D7538-C8F0-4F78-ACF2-D991DFD3DB63}"/>
    <cellStyle name="Normal 4 4 3 3 2 3 4" xfId="25487" xr:uid="{87FF3322-4FC3-4053-A1F2-F8EFC4AAE8BF}"/>
    <cellStyle name="Normal 4 4 3 3 2 3 5" xfId="16662" xr:uid="{64F5A6FE-B27C-419C-8DAC-DD7DEEE8DD7E}"/>
    <cellStyle name="Normal 4 4 3 3 2 4" xfId="6006" xr:uid="{DC03F221-C779-438F-B08A-301AB2C51A32}"/>
    <cellStyle name="Normal 4 4 3 3 2 4 2" xfId="26752" xr:uid="{7E56A677-DD69-4423-A87C-C38E81CDF76C}"/>
    <cellStyle name="Normal 4 4 3 3 2 4 3" xfId="15459" xr:uid="{8CE8E04D-DABA-4F74-A4D7-17932519216B}"/>
    <cellStyle name="Normal 4 4 3 3 2 5" xfId="7912" xr:uid="{135AA85E-B505-4979-8CFE-8F669DFB904C}"/>
    <cellStyle name="Normal 4 4 3 3 2 5 2" xfId="18292" xr:uid="{9C6875CF-756F-4369-917A-1465F7590E8E}"/>
    <cellStyle name="Normal 4 4 3 3 2 6" xfId="10745" xr:uid="{81E31FC3-9B90-4324-A081-8B029DE02FBB}"/>
    <cellStyle name="Normal 4 4 3 3 2 6 2" xfId="21125" xr:uid="{BB59E8E2-2876-44B8-9E50-3A0D9FDF678F}"/>
    <cellStyle name="Normal 4 4 3 3 2 7" xfId="24538" xr:uid="{D0303B1B-2F01-471D-8F33-C7270CAF9253}"/>
    <cellStyle name="Normal 4 4 3 3 2 8" xfId="13247" xr:uid="{173229FF-8CBC-415F-9F70-A0EEEACE8ADD}"/>
    <cellStyle name="Normal 4 4 3 3 3" xfId="3353" xr:uid="{00000000-0005-0000-0000-00003A060000}"/>
    <cellStyle name="Normal 4 4 3 3 3 2" xfId="4535" xr:uid="{2AF32572-1D55-4043-826F-337A7D3BA8CE}"/>
    <cellStyle name="Normal 4 4 3 3 3 2 2" xfId="9307" xr:uid="{45D872CE-A08D-46C5-A3DD-CDA2BF6CAC57}"/>
    <cellStyle name="Normal 4 4 3 3 3 2 2 2" xfId="29284" xr:uid="{CE6FA758-4B8B-4C6D-806B-8AE678C81868}"/>
    <cellStyle name="Normal 4 4 3 3 3 2 2 3" xfId="19687" xr:uid="{44E12208-224C-4FDB-A214-4B6F69A1F655}"/>
    <cellStyle name="Normal 4 4 3 3 3 2 3" xfId="12140" xr:uid="{52809B32-C92D-4190-AB94-36EA9F3C327D}"/>
    <cellStyle name="Normal 4 4 3 3 3 2 3 2" xfId="22520" xr:uid="{45274F09-A6A6-4C4A-90F6-70E767FA7A66}"/>
    <cellStyle name="Normal 4 4 3 3 3 2 4" xfId="24207" xr:uid="{756062A5-B80E-49F4-AFE4-CD7C99C58703}"/>
    <cellStyle name="Normal 4 4 3 3 3 2 5" xfId="16854" xr:uid="{91FE53EC-E4A0-4C39-AE05-CD1981029634}"/>
    <cellStyle name="Normal 4 4 3 3 3 3" xfId="6411" xr:uid="{EA003898-62FC-4629-B6C3-D855DEF0542D}"/>
    <cellStyle name="Normal 4 4 3 3 3 3 2" xfId="27034" xr:uid="{EB7ADEE8-6F10-447A-9F5D-DBF7D9E7F011}"/>
    <cellStyle name="Normal 4 4 3 3 3 3 3" xfId="15980" xr:uid="{4F70E156-9B38-42D4-8E18-B4690DD41064}"/>
    <cellStyle name="Normal 4 4 3 3 3 4" xfId="8433" xr:uid="{28892803-79E2-452F-90CA-6BC77CF0B8F1}"/>
    <cellStyle name="Normal 4 4 3 3 3 4 2" xfId="18813" xr:uid="{F25BF1F6-DAE9-4182-B9D8-83B852976089}"/>
    <cellStyle name="Normal 4 4 3 3 3 5" xfId="11266" xr:uid="{A07FF229-102F-4CE4-B5BB-201F868E9851}"/>
    <cellStyle name="Normal 4 4 3 3 3 5 2" xfId="21646" xr:uid="{9572FE2A-D274-485D-A855-286B92CDED99}"/>
    <cellStyle name="Normal 4 4 3 3 3 6" xfId="24688" xr:uid="{6416F198-8AD4-4B3A-9F17-CEEADF7E3048}"/>
    <cellStyle name="Normal 4 4 3 3 3 7" xfId="13914" xr:uid="{7B4F3DE0-9FDC-4221-AD6B-EE360D26973C}"/>
    <cellStyle name="Normal 4 4 3 3 4" xfId="3351" xr:uid="{00000000-0005-0000-0000-00003B060000}"/>
    <cellStyle name="Normal 4 4 3 3 4 2" xfId="6409" xr:uid="{6A58AA44-063B-43CE-B4FE-985CDAE9F865}"/>
    <cellStyle name="Normal 4 4 3 3 4 2 2" xfId="27092" xr:uid="{01FB4A3D-7480-408E-ABA8-EF7662A5402B}"/>
    <cellStyle name="Normal 4 4 3 3 4 2 3" xfId="15978" xr:uid="{A73A6EF9-151F-4F93-AD08-B5DD39728763}"/>
    <cellStyle name="Normal 4 4 3 3 4 3" xfId="8431" xr:uid="{CF293C32-F919-4C58-AC3E-3E5AB26D8B3C}"/>
    <cellStyle name="Normal 4 4 3 3 4 3 2" xfId="18811" xr:uid="{477A468F-C2D5-4456-890A-FF41B7654703}"/>
    <cellStyle name="Normal 4 4 3 3 4 4" xfId="11264" xr:uid="{A039E16B-631D-427E-895C-CBABD9D4E697}"/>
    <cellStyle name="Normal 4 4 3 3 4 4 2" xfId="21644" xr:uid="{47BDA3F0-6F5E-462A-BC6D-126B47833054}"/>
    <cellStyle name="Normal 4 4 3 3 4 5" xfId="24363" xr:uid="{9538830B-933E-45F1-BC65-9663407F486D}"/>
    <cellStyle name="Normal 4 4 3 3 4 6" xfId="13912" xr:uid="{93F374F6-97EE-4EBD-99B3-147461753B05}"/>
    <cellStyle name="Normal 4 4 3 3 5" xfId="2635" xr:uid="{00000000-0005-0000-0000-00003C060000}"/>
    <cellStyle name="Normal 4 4 3 3 5 2" xfId="5897" xr:uid="{63CA9AAF-F898-4537-8DBE-380FD52EA124}"/>
    <cellStyle name="Normal 4 4 3 3 5 2 2" xfId="25897" xr:uid="{5187551B-F931-4F3F-9206-E053730CE909}"/>
    <cellStyle name="Normal 4 4 3 3 5 2 3" xfId="15307" xr:uid="{961BEBA4-5A1C-4407-BA52-D43019A5E04F}"/>
    <cellStyle name="Normal 4 4 3 3 5 3" xfId="7760" xr:uid="{C6EFDBEE-700F-410E-BB09-BCD1CE215D15}"/>
    <cellStyle name="Normal 4 4 3 3 5 3 2" xfId="18140" xr:uid="{552287C7-C581-4E88-BBC5-A50C28782E2B}"/>
    <cellStyle name="Normal 4 4 3 3 5 4" xfId="10593" xr:uid="{DAA8BED5-C170-49E3-AC82-37DBA6B62B26}"/>
    <cellStyle name="Normal 4 4 3 3 5 4 2" xfId="20973" xr:uid="{7E5C18AC-3CCD-4195-B99A-712E5F5B6083}"/>
    <cellStyle name="Normal 4 4 3 3 5 5" xfId="22810" xr:uid="{7D0DEE30-7119-4E67-838F-7CD9460FC46C}"/>
    <cellStyle name="Normal 4 4 3 3 5 6" xfId="13024" xr:uid="{24990CB0-AC00-47D7-8D6B-73BD6DB6B8DC}"/>
    <cellStyle name="Normal 4 4 3 3 6" xfId="4194" xr:uid="{F8050C67-3479-48F0-B876-AD9FA46BA241}"/>
    <cellStyle name="Normal 4 4 3 3 6 2" xfId="8966" xr:uid="{93D58050-9847-47E1-A557-62177E9B5932}"/>
    <cellStyle name="Normal 4 4 3 3 6 2 2" xfId="19346" xr:uid="{98EFF169-CDEC-4076-B940-C5FA2B85906C}"/>
    <cellStyle name="Normal 4 4 3 3 6 3" xfId="11799" xr:uid="{F09FD3D1-DFD5-4556-90D5-D910BA727AD6}"/>
    <cellStyle name="Normal 4 4 3 3 6 3 2" xfId="22179" xr:uid="{E36F1620-3757-4F53-B69F-A9FF7618A73E}"/>
    <cellStyle name="Normal 4 4 3 3 6 4" xfId="24370" xr:uid="{8EE0D10C-BDC4-4D48-970D-E5DE062DDB5A}"/>
    <cellStyle name="Normal 4 4 3 3 6 5" xfId="16513" xr:uid="{72836CC3-ABF1-40C5-A4D5-2351DEC11668}"/>
    <cellStyle name="Normal 4 4 3 3 7" xfId="5296" xr:uid="{5803F386-E0DE-4418-9726-4CE82A63EF34}"/>
    <cellStyle name="Normal 4 4 3 3 7 2" xfId="14594" xr:uid="{74767BF4-0B8F-4645-BCD0-84EFEFF6D25E}"/>
    <cellStyle name="Normal 4 4 3 3 8" xfId="7047" xr:uid="{013B7FAA-C254-48DA-BE9F-BA80F3E2D199}"/>
    <cellStyle name="Normal 4 4 3 3 8 2" xfId="17427" xr:uid="{CC2020D9-9169-4658-A4C8-416E8A9C78A1}"/>
    <cellStyle name="Normal 4 4 3 3 9" xfId="9880" xr:uid="{EAFE72B4-CD0F-40A2-97A0-4393DEC9A480}"/>
    <cellStyle name="Normal 4 4 3 3 9 2" xfId="20260" xr:uid="{7041593E-E7E2-47B3-9CA6-05347C57A4CB}"/>
    <cellStyle name="Normal 4 4 3 4" xfId="995" xr:uid="{00000000-0005-0000-0000-000095050000}"/>
    <cellStyle name="Normal 4 4 3 4 2" xfId="3354" xr:uid="{00000000-0005-0000-0000-00003E060000}"/>
    <cellStyle name="Normal 4 4 3 4 2 2" xfId="6412" xr:uid="{7251E840-34B1-4638-AC6A-DA67EA434AB4}"/>
    <cellStyle name="Normal 4 4 3 4 2 2 2" xfId="26059" xr:uid="{627FC662-B7FB-4583-9C2B-9F337F31DCAE}"/>
    <cellStyle name="Normal 4 4 3 4 2 2 3" xfId="15981" xr:uid="{AE59D1FA-1A30-4209-96F1-FC197317C669}"/>
    <cellStyle name="Normal 4 4 3 4 2 3" xfId="8434" xr:uid="{5FF22C8E-A8CA-4C6B-B4FA-1490ED4E47C3}"/>
    <cellStyle name="Normal 4 4 3 4 2 3 2" xfId="18814" xr:uid="{0686A48E-2A88-4628-8EFC-A49CE885F430}"/>
    <cellStyle name="Normal 4 4 3 4 2 4" xfId="11267" xr:uid="{167CC1D2-CD4C-4712-A33D-4E588DE42570}"/>
    <cellStyle name="Normal 4 4 3 4 2 4 2" xfId="21647" xr:uid="{0F4F9595-CB11-459A-9B40-40764B12B937}"/>
    <cellStyle name="Normal 4 4 3 4 2 5" xfId="23484" xr:uid="{B004CFA2-89DD-4179-9F8C-5BDF9FA7BDC5}"/>
    <cellStyle name="Normal 4 4 3 4 2 6" xfId="13915" xr:uid="{944A871A-516B-42FA-94EF-A5BB54FDED7E}"/>
    <cellStyle name="Normal 4 4 3 4 3" xfId="4341" xr:uid="{7D4F83D3-ACB9-40A9-BBF0-BFDC42BC3647}"/>
    <cellStyle name="Normal 4 4 3 4 3 2" xfId="9113" xr:uid="{8B672895-02F4-46D7-BB07-6191B75ECEC7}"/>
    <cellStyle name="Normal 4 4 3 4 3 2 2" xfId="29156" xr:uid="{A8188E99-EE5E-42EB-9D07-DBEA1FB140BD}"/>
    <cellStyle name="Normal 4 4 3 4 3 2 3" xfId="19493" xr:uid="{9E0D9D45-A637-47A1-9D94-DEA945466858}"/>
    <cellStyle name="Normal 4 4 3 4 3 3" xfId="11946" xr:uid="{C37B62D0-5209-4909-91FD-D300A2FB3891}"/>
    <cellStyle name="Normal 4 4 3 4 3 3 2" xfId="22326" xr:uid="{B968BC1A-6B8E-47ED-8584-A864CEFD6B6E}"/>
    <cellStyle name="Normal 4 4 3 4 3 4" xfId="23223" xr:uid="{E16F06DC-0EB0-4FC7-9607-F13D9592841D}"/>
    <cellStyle name="Normal 4 4 3 4 3 5" xfId="16660" xr:uid="{44126946-98A6-4740-950A-C7DA3BB4B45B}"/>
    <cellStyle name="Normal 4 4 3 4 4" xfId="5297" xr:uid="{B0EF2E6D-81B5-48F8-B5FD-D81DFC1CB626}"/>
    <cellStyle name="Normal 4 4 3 4 4 2" xfId="28042" xr:uid="{6482ACAE-82B8-439A-9FFC-FDEEFD39B253}"/>
    <cellStyle name="Normal 4 4 3 4 4 3" xfId="14595" xr:uid="{05C94D4E-4FFF-4497-9FCE-11AB953A9D8B}"/>
    <cellStyle name="Normal 4 4 3 4 5" xfId="7048" xr:uid="{169A6ED1-AF28-4045-B936-96D7BAF9625C}"/>
    <cellStyle name="Normal 4 4 3 4 5 2" xfId="17428" xr:uid="{55477A33-839D-48A0-B2A9-85A0FB0C2238}"/>
    <cellStyle name="Normal 4 4 3 4 6" xfId="9881" xr:uid="{196C6DFC-AC44-49BA-89EA-E03915D11B78}"/>
    <cellStyle name="Normal 4 4 3 4 6 2" xfId="20261" xr:uid="{5DFA6B1E-FEC9-426B-83FA-6CDD2B651B13}"/>
    <cellStyle name="Normal 4 4 3 4 7" xfId="24156" xr:uid="{679951C8-21CD-4A49-8DEB-8C20A8418E6C}"/>
    <cellStyle name="Normal 4 4 3 4 8" xfId="13245" xr:uid="{BFC39E2A-444A-4AC8-87C8-4CEB439C1644}"/>
    <cellStyle name="Normal 4 4 3 5" xfId="3355" xr:uid="{00000000-0005-0000-0000-00003F060000}"/>
    <cellStyle name="Normal 4 4 3 5 2" xfId="4536" xr:uid="{8A1DAF0E-EF1C-4E08-A67F-6C06BB375A4D}"/>
    <cellStyle name="Normal 4 4 3 5 2 2" xfId="9308" xr:uid="{CAD5FF71-949E-40AB-9FA0-088DF4BD839F}"/>
    <cellStyle name="Normal 4 4 3 5 2 2 2" xfId="29285" xr:uid="{04BB506C-2A71-4BFD-9845-6C9AA9AF36AB}"/>
    <cellStyle name="Normal 4 4 3 5 2 2 3" xfId="19688" xr:uid="{1F201D51-087C-4219-9FA9-38A39C07136D}"/>
    <cellStyle name="Normal 4 4 3 5 2 3" xfId="12141" xr:uid="{99908F6F-0D6F-4271-9A75-E206ECA258FF}"/>
    <cellStyle name="Normal 4 4 3 5 2 3 2" xfId="22521" xr:uid="{CB2EB327-0AD0-446F-9664-EBA463D847E2}"/>
    <cellStyle name="Normal 4 4 3 5 2 4" xfId="25265" xr:uid="{59F5CA62-8120-4F2C-82A0-5045539D4C2C}"/>
    <cellStyle name="Normal 4 4 3 5 2 5" xfId="16855" xr:uid="{A7B407D5-A51A-41A0-9711-DBE7947E463E}"/>
    <cellStyle name="Normal 4 4 3 5 3" xfId="6413" xr:uid="{CB4A76D2-9AF0-432D-8C48-8A7BB9C8B18C}"/>
    <cellStyle name="Normal 4 4 3 5 3 2" xfId="27156" xr:uid="{0269E9CC-6336-44C0-9176-1025DBB3DCDF}"/>
    <cellStyle name="Normal 4 4 3 5 3 3" xfId="15982" xr:uid="{93FFE143-70C4-48D4-B0A9-0885E9789A11}"/>
    <cellStyle name="Normal 4 4 3 5 4" xfId="8435" xr:uid="{C59EB907-09EE-4AF8-9019-C46D350EC7AB}"/>
    <cellStyle name="Normal 4 4 3 5 4 2" xfId="18815" xr:uid="{6EC7306D-7F0A-4B8B-A8F4-A2A7C560959F}"/>
    <cellStyle name="Normal 4 4 3 5 5" xfId="11268" xr:uid="{BD58CF5E-C3B1-4856-902E-79D56DF7931B}"/>
    <cellStyle name="Normal 4 4 3 5 5 2" xfId="21648" xr:uid="{CE9BBF40-A647-4A2F-8447-89D4B662BB27}"/>
    <cellStyle name="Normal 4 4 3 5 6" xfId="23882" xr:uid="{A113E34D-D55D-4C94-B3BC-F05EF30CC8D4}"/>
    <cellStyle name="Normal 4 4 3 5 7" xfId="13916" xr:uid="{22523A95-0F8B-4172-A2CD-B835B020C780}"/>
    <cellStyle name="Normal 4 4 3 6" xfId="2937" xr:uid="{00000000-0005-0000-0000-000040060000}"/>
    <cellStyle name="Normal 4 4 3 6 2" xfId="6117" xr:uid="{DAC4F8C5-D0B8-4672-83B5-E618AEE1E164}"/>
    <cellStyle name="Normal 4 4 3 6 2 2" xfId="26026" xr:uid="{43F22F43-3278-459A-86F1-BF6E3EF45ED3}"/>
    <cellStyle name="Normal 4 4 3 6 2 3" xfId="15595" xr:uid="{4A0DFF66-2F17-4F1E-85EE-1F4F98DB0015}"/>
    <cellStyle name="Normal 4 4 3 6 3" xfId="8048" xr:uid="{94716FC5-8F13-4058-8889-0545E749DA1E}"/>
    <cellStyle name="Normal 4 4 3 6 3 2" xfId="18428" xr:uid="{F8B88A64-3EF7-435B-A3AD-B277C67767EB}"/>
    <cellStyle name="Normal 4 4 3 6 4" xfId="10881" xr:uid="{C89B3736-DD14-48BD-9BEE-2E04D4FFF3F3}"/>
    <cellStyle name="Normal 4 4 3 6 4 2" xfId="21261" xr:uid="{DB4FBF38-5967-4781-80B6-28D8D153C6A8}"/>
    <cellStyle name="Normal 4 4 3 6 5" xfId="25210" xr:uid="{8363F849-2C9F-40E3-ADF2-CEAC733F65BD}"/>
    <cellStyle name="Normal 4 4 3 6 6" xfId="13456" xr:uid="{B2CBB650-F62F-4F3D-9ED1-D997039E7260}"/>
    <cellStyle name="Normal 4 4 3 7" xfId="2473" xr:uid="{00000000-0005-0000-0000-000041060000}"/>
    <cellStyle name="Normal 4 4 3 7 2" xfId="5761" xr:uid="{04F4AD66-B574-4C00-A1F1-8D40955AE931}"/>
    <cellStyle name="Normal 4 4 3 7 2 2" xfId="27724" xr:uid="{05E38D40-B47F-4473-95C7-E575DD5E21BF}"/>
    <cellStyle name="Normal 4 4 3 7 2 3" xfId="15145" xr:uid="{E55ACBE3-7A92-459B-BB2E-4901B83E95AC}"/>
    <cellStyle name="Normal 4 4 3 7 3" xfId="7598" xr:uid="{C573B88B-0CEC-432B-9DC8-08DC4E6E5C0A}"/>
    <cellStyle name="Normal 4 4 3 7 3 2" xfId="17978" xr:uid="{2302D6E8-5E33-4D96-A441-5E5C58D74428}"/>
    <cellStyle name="Normal 4 4 3 7 4" xfId="10431" xr:uid="{221AB999-3A8B-4ACE-BD55-0D81C441226A}"/>
    <cellStyle name="Normal 4 4 3 7 4 2" xfId="20811" xr:uid="{5D18B6B0-C345-43D1-ACE3-D4A698FC58C5}"/>
    <cellStyle name="Normal 4 4 3 7 5" xfId="25515" xr:uid="{5D7CF3EF-018B-418A-9426-0D93F1C34BEF}"/>
    <cellStyle name="Normal 4 4 3 7 6" xfId="12861" xr:uid="{95CACAF6-1DCB-4CE2-8C6F-C5861D75F36F}"/>
    <cellStyle name="Normal 4 4 3 8" xfId="2227" xr:uid="{00000000-0005-0000-0000-000030060000}"/>
    <cellStyle name="Normal 4 4 3 8 2" xfId="7354" xr:uid="{6A905C87-9A3B-4A07-AB8A-4890593BF642}"/>
    <cellStyle name="Normal 4 4 3 8 2 2" xfId="17734" xr:uid="{543C0C35-BFED-4A8C-A94F-D63E5B9AE1FA}"/>
    <cellStyle name="Normal 4 4 3 8 3" xfId="10187" xr:uid="{7C8E4474-2D02-499F-823F-221C6F1866F6}"/>
    <cellStyle name="Normal 4 4 3 8 3 2" xfId="20567" xr:uid="{4F0ADA6F-04D7-4078-B371-BEF3B5039476}"/>
    <cellStyle name="Normal 4 4 3 8 4" xfId="25375" xr:uid="{5C1437F5-D43E-4C9A-B2CD-ED81A8DDE73B}"/>
    <cellStyle name="Normal 4 4 3 8 5" xfId="14901" xr:uid="{78FD2DB4-8E45-4A7F-8A47-5460CDF24FEC}"/>
    <cellStyle name="Normal 4 4 3 9" xfId="3987" xr:uid="{E3EF4A25-2BD2-4977-A5C2-BF07C1113585}"/>
    <cellStyle name="Normal 4 4 3 9 2" xfId="8811" xr:uid="{E3390F32-FEB1-4383-9E9C-3691EC5FFFA9}"/>
    <cellStyle name="Normal 4 4 3 9 2 2" xfId="19191" xr:uid="{9CAA230E-3855-44C1-A67D-E17285B6D908}"/>
    <cellStyle name="Normal 4 4 3 9 3" xfId="11644" xr:uid="{3F163151-6B58-42FF-9191-F2DC3A72ECB1}"/>
    <cellStyle name="Normal 4 4 3 9 3 2" xfId="22024" xr:uid="{800E4C39-AC10-43D6-B521-0C64FFA290AB}"/>
    <cellStyle name="Normal 4 4 3 9 4" xfId="16358" xr:uid="{DCC940C9-7269-4FEE-9495-8A70DA8BD9C5}"/>
    <cellStyle name="Normal 4 4 4" xfId="996" xr:uid="{00000000-0005-0000-0000-000096050000}"/>
    <cellStyle name="Normal 4 4 4 10" xfId="7049" xr:uid="{C7EDBE78-CBBC-4E77-85E1-B0EA1E404434}"/>
    <cellStyle name="Normal 4 4 4 10 2" xfId="17429" xr:uid="{C4658174-9C40-49D0-932A-153629210D9C}"/>
    <cellStyle name="Normal 4 4 4 11" xfId="9882" xr:uid="{0D7AAE92-58E4-4069-BAAD-BB4CDE465704}"/>
    <cellStyle name="Normal 4 4 4 11 2" xfId="20262" xr:uid="{FE144F4F-1237-49AD-979F-2F30ED9D0743}"/>
    <cellStyle name="Normal 4 4 4 12" xfId="24623" xr:uid="{D6B99D32-8AA4-4D90-8DBD-F965311751D9}"/>
    <cellStyle name="Normal 4 4 4 13" xfId="12439" xr:uid="{FDD600BA-CCB6-4777-8D78-6A0CFC90510C}"/>
    <cellStyle name="Normal 4 4 4 2" xfId="997" xr:uid="{00000000-0005-0000-0000-000097050000}"/>
    <cellStyle name="Normal 4 4 4 2 10" xfId="9883" xr:uid="{C2544300-9B7C-4D63-A209-433FAFF2B1BB}"/>
    <cellStyle name="Normal 4 4 4 2 10 2" xfId="20263" xr:uid="{454D89D9-088E-4D7B-A9A4-004194F8E69A}"/>
    <cellStyle name="Normal 4 4 4 2 11" xfId="25243" xr:uid="{755DBE33-9620-456B-8558-6BA420681A39}"/>
    <cellStyle name="Normal 4 4 4 2 12" xfId="12601" xr:uid="{317D7DEB-5229-49CD-A413-E09E43704806}"/>
    <cellStyle name="Normal 4 4 4 2 2" xfId="998" xr:uid="{00000000-0005-0000-0000-000098050000}"/>
    <cellStyle name="Normal 4 4 4 2 2 2" xfId="3357" xr:uid="{00000000-0005-0000-0000-000045060000}"/>
    <cellStyle name="Normal 4 4 4 2 2 2 2" xfId="6415" xr:uid="{03875090-6E5F-44DD-833A-6C80608078B2}"/>
    <cellStyle name="Normal 4 4 4 2 2 2 2 2" xfId="27414" xr:uid="{2A107DA5-8E44-4520-B9A3-0C79CB3B4BE1}"/>
    <cellStyle name="Normal 4 4 4 2 2 2 2 3" xfId="28107" xr:uid="{766FF5AA-D9D0-4267-A2D6-2B413820192A}"/>
    <cellStyle name="Normal 4 4 4 2 2 2 2 4" xfId="15984" xr:uid="{3EDEC9DC-1BAD-43F4-95DB-A66C7D3F005A}"/>
    <cellStyle name="Normal 4 4 4 2 2 2 3" xfId="8437" xr:uid="{81DEBED4-72AF-42F8-A26D-222CBED8B206}"/>
    <cellStyle name="Normal 4 4 4 2 2 2 3 2" xfId="28912" xr:uid="{59046FA9-E20D-42FC-8A8F-E4227D0ADEC5}"/>
    <cellStyle name="Normal 4 4 4 2 2 2 3 3" xfId="18817" xr:uid="{327CDD8B-9457-4377-A186-8ED1745D4513}"/>
    <cellStyle name="Normal 4 4 4 2 2 2 4" xfId="11270" xr:uid="{51CFC370-F3A0-464B-98B4-EBB03C9F9D6C}"/>
    <cellStyle name="Normal 4 4 4 2 2 2 4 2" xfId="21650" xr:uid="{FCEE6F84-EA65-4CF2-B6F6-CDBB8409B79D}"/>
    <cellStyle name="Normal 4 4 4 2 2 2 5" xfId="23969" xr:uid="{6579C9DC-357E-4683-808E-C8719EB303A7}"/>
    <cellStyle name="Normal 4 4 4 2 2 2 6" xfId="13918" xr:uid="{04038268-992C-4F4A-A232-EF235BA526B4}"/>
    <cellStyle name="Normal 4 4 4 2 2 3" xfId="4344" xr:uid="{0B3F94E3-2FFB-4B2E-B348-19C8D38C1109}"/>
    <cellStyle name="Normal 4 4 4 2 2 3 2" xfId="9116" xr:uid="{C51B5BA3-1795-46B3-93DC-6466DFA19D6F}"/>
    <cellStyle name="Normal 4 4 4 2 2 3 2 2" xfId="29159" xr:uid="{0BA37C82-7F31-4B7E-95E8-2EEA5A3621B4}"/>
    <cellStyle name="Normal 4 4 4 2 2 3 2 3" xfId="19496" xr:uid="{2B7C2475-5837-421D-B8D8-C0AD4F400F54}"/>
    <cellStyle name="Normal 4 4 4 2 2 3 3" xfId="11949" xr:uid="{5EF607E3-F114-438E-A977-013EA6F4F8B6}"/>
    <cellStyle name="Normal 4 4 4 2 2 3 3 2" xfId="22329" xr:uid="{DE1E38F4-A7EB-4AAD-AA00-235D4C03562C}"/>
    <cellStyle name="Normal 4 4 4 2 2 3 4" xfId="23004" xr:uid="{3EB73B3C-11A5-4348-8660-1BFC5438E94E}"/>
    <cellStyle name="Normal 4 4 4 2 2 3 5" xfId="16663" xr:uid="{3AB601D0-759A-4D76-A956-E79F8EEBE6AD}"/>
    <cellStyle name="Normal 4 4 4 2 2 4" xfId="5300" xr:uid="{B6F40529-B4B1-4694-A218-89E1C16032D1}"/>
    <cellStyle name="Normal 4 4 4 2 2 4 2" xfId="26236" xr:uid="{28A02B0F-598D-41B6-8F44-B963E986971B}"/>
    <cellStyle name="Normal 4 4 4 2 2 4 3" xfId="14598" xr:uid="{003158B8-DD79-470F-9493-4A5824D92015}"/>
    <cellStyle name="Normal 4 4 4 2 2 5" xfId="7051" xr:uid="{813813DB-D9EA-4254-98F7-FF76AA85D24F}"/>
    <cellStyle name="Normal 4 4 4 2 2 5 2" xfId="17431" xr:uid="{4E2E89F7-34E3-43A6-A6DB-9EC0660C511E}"/>
    <cellStyle name="Normal 4 4 4 2 2 6" xfId="9884" xr:uid="{D37245F8-80AD-4059-8292-4C422DCA8EF6}"/>
    <cellStyle name="Normal 4 4 4 2 2 6 2" xfId="20264" xr:uid="{DF08AAFB-E7E5-497E-9BC1-7D22BF52ED72}"/>
    <cellStyle name="Normal 4 4 4 2 2 7" xfId="22691" xr:uid="{698C1711-3145-47CF-B9B8-41766CD035E6}"/>
    <cellStyle name="Normal 4 4 4 2 2 8" xfId="13249" xr:uid="{F7631C25-4395-4C75-9604-187F6D7A00F4}"/>
    <cellStyle name="Normal 4 4 4 2 3" xfId="3358" xr:uid="{00000000-0005-0000-0000-000046060000}"/>
    <cellStyle name="Normal 4 4 4 2 3 2" xfId="4537" xr:uid="{6C592024-E6C0-4BA9-A6C4-3A387FCA3D0F}"/>
    <cellStyle name="Normal 4 4 4 2 3 2 2" xfId="9309" xr:uid="{C6C96E63-FAE4-4FA8-8BCE-9E3954748629}"/>
    <cellStyle name="Normal 4 4 4 2 3 2 2 2" xfId="29286" xr:uid="{722FD663-4CC9-481F-9761-D61B64D26F4F}"/>
    <cellStyle name="Normal 4 4 4 2 3 2 2 3" xfId="19689" xr:uid="{A797533B-0B78-43A6-BB75-FE0103340D18}"/>
    <cellStyle name="Normal 4 4 4 2 3 2 3" xfId="12142" xr:uid="{83EF80AA-773B-4C80-AD96-03CE0E217BA2}"/>
    <cellStyle name="Normal 4 4 4 2 3 2 3 2" xfId="22522" xr:uid="{843DC306-8A7A-44D2-B7D0-6F75C703E697}"/>
    <cellStyle name="Normal 4 4 4 2 3 2 4" xfId="25028" xr:uid="{E337B512-1A3F-4BE0-A402-BE5A32D9B531}"/>
    <cellStyle name="Normal 4 4 4 2 3 2 5" xfId="16856" xr:uid="{F0C4DF11-AE9A-4EA8-AA94-AE2F06721B06}"/>
    <cellStyle name="Normal 4 4 4 2 3 3" xfId="6416" xr:uid="{6AA0058B-163A-43B1-BF97-8F9AB6566545}"/>
    <cellStyle name="Normal 4 4 4 2 3 3 2" xfId="28459" xr:uid="{8BCAE36E-3244-4F56-A696-61B2998E5499}"/>
    <cellStyle name="Normal 4 4 4 2 3 3 3" xfId="15985" xr:uid="{6AC2A3E9-7F45-4EF9-8304-D1EB3F06F742}"/>
    <cellStyle name="Normal 4 4 4 2 3 4" xfId="8438" xr:uid="{05322411-0D9D-457F-8699-F75A702D7B11}"/>
    <cellStyle name="Normal 4 4 4 2 3 4 2" xfId="18818" xr:uid="{297C8E3D-ADA5-4FF7-BE81-5DCE5B75A70E}"/>
    <cellStyle name="Normal 4 4 4 2 3 5" xfId="11271" xr:uid="{9446F13C-0682-450A-8B07-2F76361B7A4E}"/>
    <cellStyle name="Normal 4 4 4 2 3 5 2" xfId="21651" xr:uid="{B7020106-92DF-4608-AEC6-11E2C53A6FD3}"/>
    <cellStyle name="Normal 4 4 4 2 3 6" xfId="23113" xr:uid="{F6400042-C5B9-4CD0-BBAD-F179BC62A198}"/>
    <cellStyle name="Normal 4 4 4 2 3 7" xfId="13919" xr:uid="{7A6FAA70-C76F-4F6E-848A-AA747600E6E3}"/>
    <cellStyle name="Normal 4 4 4 2 4" xfId="3356" xr:uid="{00000000-0005-0000-0000-000047060000}"/>
    <cellStyle name="Normal 4 4 4 2 4 2" xfId="6414" xr:uid="{23355853-80A7-4A78-A41B-E45AA896A13D}"/>
    <cellStyle name="Normal 4 4 4 2 4 2 2" xfId="28112" xr:uid="{F127CEAD-9991-4F39-B678-176E526676D4}"/>
    <cellStyle name="Normal 4 4 4 2 4 2 3" xfId="15983" xr:uid="{FAF76BCB-D658-4156-9F72-9A8697882695}"/>
    <cellStyle name="Normal 4 4 4 2 4 3" xfId="8436" xr:uid="{7B236C5C-734C-4965-B2CE-BDBF780D9809}"/>
    <cellStyle name="Normal 4 4 4 2 4 3 2" xfId="18816" xr:uid="{D95EB734-FD68-4B4B-B266-2EC15198E1D9}"/>
    <cellStyle name="Normal 4 4 4 2 4 4" xfId="11269" xr:uid="{30724C10-8100-409A-B817-4823F50D671E}"/>
    <cellStyle name="Normal 4 4 4 2 4 4 2" xfId="21649" xr:uid="{B65EB3B9-7E98-40E8-BC01-369943033362}"/>
    <cellStyle name="Normal 4 4 4 2 4 5" xfId="23003" xr:uid="{FEA1E906-64FF-477F-9484-405B5D1B794A}"/>
    <cellStyle name="Normal 4 4 4 2 4 6" xfId="13917" xr:uid="{9482425E-F774-44A7-B2ED-6B6EE1893FB1}"/>
    <cellStyle name="Normal 4 4 4 2 5" xfId="2616" xr:uid="{00000000-0005-0000-0000-000048060000}"/>
    <cellStyle name="Normal 4 4 4 2 5 2" xfId="5878" xr:uid="{33825492-25B5-435A-917F-DF36DD52F69F}"/>
    <cellStyle name="Normal 4 4 4 2 5 2 2" xfId="28646" xr:uid="{12A95FD4-41F3-4CB7-932A-F8854F50C05D}"/>
    <cellStyle name="Normal 4 4 4 2 5 2 3" xfId="15288" xr:uid="{AFC81E78-B694-4FF6-B936-15FE27118288}"/>
    <cellStyle name="Normal 4 4 4 2 5 3" xfId="7741" xr:uid="{35232396-C4CC-4A08-9C67-964A44A0B0F5}"/>
    <cellStyle name="Normal 4 4 4 2 5 3 2" xfId="18121" xr:uid="{B6CE81D5-60BE-4F7A-9E73-E26308BEA637}"/>
    <cellStyle name="Normal 4 4 4 2 5 4" xfId="10574" xr:uid="{1B794C2B-1150-434B-85D5-01106D15398A}"/>
    <cellStyle name="Normal 4 4 4 2 5 4 2" xfId="20954" xr:uid="{A478C077-071A-46C1-9A5D-904B27385D3D}"/>
    <cellStyle name="Normal 4 4 4 2 5 5" xfId="23192" xr:uid="{8BEBB367-103D-4B1A-8995-B086E2583F9D}"/>
    <cellStyle name="Normal 4 4 4 2 5 6" xfId="13004" xr:uid="{A60375D1-5A3A-4503-B222-2600E2ADFD57}"/>
    <cellStyle name="Normal 4 4 4 2 6" xfId="2367" xr:uid="{00000000-0005-0000-0000-000043060000}"/>
    <cellStyle name="Normal 4 4 4 2 6 2" xfId="7494" xr:uid="{8808D859-AFD6-4F47-BF56-55B490B67563}"/>
    <cellStyle name="Normal 4 4 4 2 6 2 2" xfId="17874" xr:uid="{EFD93F5E-27EE-4326-B314-D61FA627E15F}"/>
    <cellStyle name="Normal 4 4 4 2 6 3" xfId="10327" xr:uid="{59ADA348-4017-4F47-AF30-6D76FA1F83F0}"/>
    <cellStyle name="Normal 4 4 4 2 6 3 2" xfId="20707" xr:uid="{F5854A93-6CCD-4D0A-9D7E-F813AC8B912E}"/>
    <cellStyle name="Normal 4 4 4 2 6 4" xfId="24316" xr:uid="{2C2BA283-8368-40A7-A7D6-1DF17894BA38}"/>
    <cellStyle name="Normal 4 4 4 2 6 5" xfId="15041" xr:uid="{FF33693C-B094-4380-95E9-3BEBAB21CEB7}"/>
    <cellStyle name="Normal 4 4 4 2 7" xfId="3902" xr:uid="{3CF4A500-B3E0-4AE2-981C-1CFFF06BCB70}"/>
    <cellStyle name="Normal 4 4 4 2 7 2" xfId="8734" xr:uid="{84D55116-D32B-4F3F-A3B2-025EAF3A323B}"/>
    <cellStyle name="Normal 4 4 4 2 7 2 2" xfId="19114" xr:uid="{CF8D7CE0-0912-4DBC-8FF5-7FFB36BF357D}"/>
    <cellStyle name="Normal 4 4 4 2 7 3" xfId="11567" xr:uid="{8AACB377-32CA-47EB-BE8A-762FBFB8EA64}"/>
    <cellStyle name="Normal 4 4 4 2 7 3 2" xfId="21947" xr:uid="{9075AC60-42C0-4533-B8A0-D752A7D07D1D}"/>
    <cellStyle name="Normal 4 4 4 2 7 4" xfId="16281" xr:uid="{95389B44-4309-4BC8-8D3C-A340EBF746B7}"/>
    <cellStyle name="Normal 4 4 4 2 8" xfId="5299" xr:uid="{1341A64F-6777-4FF1-9766-E908731CD750}"/>
    <cellStyle name="Normal 4 4 4 2 8 2" xfId="14597" xr:uid="{3D161FB4-19CB-4C08-B57D-D32DCEE28B32}"/>
    <cellStyle name="Normal 4 4 4 2 9" xfId="7050" xr:uid="{0093FB22-402C-4E22-BBED-493F2DDF5C82}"/>
    <cellStyle name="Normal 4 4 4 2 9 2" xfId="17430" xr:uid="{A0BC1E9E-0F8E-459B-AA01-3A63550230D3}"/>
    <cellStyle name="Normal 4 4 4 3" xfId="999" xr:uid="{00000000-0005-0000-0000-000099050000}"/>
    <cellStyle name="Normal 4 4 4 3 2" xfId="3359" xr:uid="{00000000-0005-0000-0000-00004A060000}"/>
    <cellStyle name="Normal 4 4 4 3 2 2" xfId="6417" xr:uid="{EF36B197-7777-4FDF-AEA2-8F5B89E9B752}"/>
    <cellStyle name="Normal 4 4 4 3 2 2 2" xfId="24357" xr:uid="{3070BF9F-455E-4C20-BB12-28F81AE11C96}"/>
    <cellStyle name="Normal 4 4 4 3 2 2 3" xfId="27505" xr:uid="{FDAED2D3-C308-4D07-8CB8-832ABFE1FFAA}"/>
    <cellStyle name="Normal 4 4 4 3 2 2 4" xfId="15986" xr:uid="{18C9191D-C427-4466-9D49-FA8BB378B91F}"/>
    <cellStyle name="Normal 4 4 4 3 2 3" xfId="8439" xr:uid="{9A5E3006-8ED1-4BA3-B888-ACF2AFE02C90}"/>
    <cellStyle name="Normal 4 4 4 3 2 3 2" xfId="28913" xr:uid="{D289254B-F133-4E78-81C9-4FE6B12FEEAD}"/>
    <cellStyle name="Normal 4 4 4 3 2 3 3" xfId="18819" xr:uid="{6E427F0D-995F-4EFD-AA7C-868FC2D13D79}"/>
    <cellStyle name="Normal 4 4 4 3 2 4" xfId="11272" xr:uid="{C959BA1D-45C3-4CBE-95EC-63870B9EAEE3}"/>
    <cellStyle name="Normal 4 4 4 3 2 4 2" xfId="21652" xr:uid="{68C168EE-973D-4DD6-B0ED-252385BB05DE}"/>
    <cellStyle name="Normal 4 4 4 3 2 5" xfId="24084" xr:uid="{648B5734-43DF-47B8-94AB-7B939DF0D284}"/>
    <cellStyle name="Normal 4 4 4 3 2 6" xfId="13920" xr:uid="{BCFA1EE3-744B-495B-892C-6BC66199C631}"/>
    <cellStyle name="Normal 4 4 4 3 3" xfId="2789" xr:uid="{00000000-0005-0000-0000-00004B060000}"/>
    <cellStyle name="Normal 4 4 4 3 3 2" xfId="6007" xr:uid="{95E61078-FB29-4C07-B9E5-FDA436C0E0C6}"/>
    <cellStyle name="Normal 4 4 4 3 3 2 2" xfId="26584" xr:uid="{2C82A59E-33E1-4421-A1FC-2EBE935B4ED8}"/>
    <cellStyle name="Normal 4 4 4 3 3 2 3" xfId="15460" xr:uid="{238BF7DF-13F3-46F9-9D9F-73CA532FC1DA}"/>
    <cellStyle name="Normal 4 4 4 3 3 3" xfId="7913" xr:uid="{0A713D77-728E-4A0A-B24A-81E84B27D68C}"/>
    <cellStyle name="Normal 4 4 4 3 3 3 2" xfId="18293" xr:uid="{6F660398-876E-4C90-A8BF-E7FF7BB518D4}"/>
    <cellStyle name="Normal 4 4 4 3 3 4" xfId="10746" xr:uid="{9590D4EC-AB45-469F-9D72-29B273297575}"/>
    <cellStyle name="Normal 4 4 4 3 3 4 2" xfId="21126" xr:uid="{D48D81C7-E343-4E2E-9532-C38DE0581C14}"/>
    <cellStyle name="Normal 4 4 4 3 3 5" xfId="24408" xr:uid="{C51E5AEC-B189-445D-A2C7-0E691DE2A0E4}"/>
    <cellStyle name="Normal 4 4 4 3 3 6" xfId="13248" xr:uid="{334BB120-5E5A-4C8B-AE73-AAF022AD44AE}"/>
    <cellStyle name="Normal 4 4 4 3 4" xfId="4195" xr:uid="{F1121B20-CEB1-41F1-BA26-3F0D5DDF91BF}"/>
    <cellStyle name="Normal 4 4 4 3 4 2" xfId="8967" xr:uid="{33353A15-1115-4ECC-9A78-82C9DEA231AE}"/>
    <cellStyle name="Normal 4 4 4 3 4 2 2" xfId="29051" xr:uid="{58F58315-0D2F-4E36-8DE9-E69163B7E633}"/>
    <cellStyle name="Normal 4 4 4 3 4 2 3" xfId="19347" xr:uid="{08C5529B-46A8-4265-AF4B-73ACC32FFD23}"/>
    <cellStyle name="Normal 4 4 4 3 4 3" xfId="11800" xr:uid="{2D458C5F-5EEE-419C-9490-F08D1F28FF2E}"/>
    <cellStyle name="Normal 4 4 4 3 4 3 2" xfId="22180" xr:uid="{13DA5644-7E85-4460-BE72-9AF8C8A93061}"/>
    <cellStyle name="Normal 4 4 4 3 4 4" xfId="22718" xr:uid="{1E103680-36F1-4460-8DE2-BCEAE104A888}"/>
    <cellStyle name="Normal 4 4 4 3 4 5" xfId="16514" xr:uid="{B32F69D1-5E44-4D9A-A7DA-11119775A014}"/>
    <cellStyle name="Normal 4 4 4 3 5" xfId="5301" xr:uid="{26D8D285-4BD4-42C3-814B-D5E76D472217}"/>
    <cellStyle name="Normal 4 4 4 3 5 2" xfId="28582" xr:uid="{FD7291A3-5A85-446F-AAA8-EADA62D85BD7}"/>
    <cellStyle name="Normal 4 4 4 3 5 3" xfId="14599" xr:uid="{8BCF75F2-EFBF-464C-820C-50E2DDF40C47}"/>
    <cellStyle name="Normal 4 4 4 3 6" xfId="7052" xr:uid="{F9A011E1-01BB-41C3-93B9-100A91510B54}"/>
    <cellStyle name="Normal 4 4 4 3 6 2" xfId="17432" xr:uid="{1A2FCC99-9A97-403C-971D-8D906980A398}"/>
    <cellStyle name="Normal 4 4 4 3 7" xfId="9885" xr:uid="{33CBCAA6-CE80-4B7E-A27B-E5A0EF03059A}"/>
    <cellStyle name="Normal 4 4 4 3 7 2" xfId="20265" xr:uid="{B739B518-4225-4A2D-A54D-1F1F17AB9887}"/>
    <cellStyle name="Normal 4 4 4 3 8" xfId="24763" xr:uid="{CE7969E2-243A-4991-BF98-03934FF15AF2}"/>
    <cellStyle name="Normal 4 4 4 3 9" xfId="12759" xr:uid="{9BB78BC4-A0D4-45A9-B779-47B542FC8BDE}"/>
    <cellStyle name="Normal 4 4 4 4" xfId="1000" xr:uid="{00000000-0005-0000-0000-00009A050000}"/>
    <cellStyle name="Normal 4 4 4 4 2" xfId="4538" xr:uid="{40DC97A7-EFEC-4AFF-8A63-2DE337282EEB}"/>
    <cellStyle name="Normal 4 4 4 4 2 2" xfId="9310" xr:uid="{0494D8E1-F902-4156-BE81-8D8B6E4D57C7}"/>
    <cellStyle name="Normal 4 4 4 4 2 2 2" xfId="29287" xr:uid="{4E8DAD54-7AA9-4797-9C24-9A650D8CB110}"/>
    <cellStyle name="Normal 4 4 4 4 2 2 3" xfId="19690" xr:uid="{D2B72895-373F-472F-AA24-DFC2EFC23C45}"/>
    <cellStyle name="Normal 4 4 4 4 2 3" xfId="12143" xr:uid="{4FC85916-88D8-4513-8180-248E7D47A6A5}"/>
    <cellStyle name="Normal 4 4 4 4 2 3 2" xfId="22523" xr:uid="{F04625F9-D5CC-4A3C-88D0-AA3C4FB2FA89}"/>
    <cellStyle name="Normal 4 4 4 4 2 4" xfId="25001" xr:uid="{13C1ABF9-9831-400B-8E57-98B05C393A51}"/>
    <cellStyle name="Normal 4 4 4 4 2 5" xfId="16857" xr:uid="{93A21151-956D-4EAD-A21D-18CBE156C7FD}"/>
    <cellStyle name="Normal 4 4 4 4 3" xfId="5302" xr:uid="{B1C309C8-6158-462A-BC6A-39E1933C118C}"/>
    <cellStyle name="Normal 4 4 4 4 3 2" xfId="27252" xr:uid="{6833989B-6348-47FF-818F-5372255DABFF}"/>
    <cellStyle name="Normal 4 4 4 4 3 3" xfId="14600" xr:uid="{6A2FA2C5-145A-4A4D-A081-0C65923EA226}"/>
    <cellStyle name="Normal 4 4 4 4 4" xfId="7053" xr:uid="{5E8FAC5F-71C8-4B72-BBAF-40664B6F0139}"/>
    <cellStyle name="Normal 4 4 4 4 4 2" xfId="17433" xr:uid="{5956EB13-1F99-4810-AA12-F694AFF457BC}"/>
    <cellStyle name="Normal 4 4 4 4 5" xfId="9886" xr:uid="{5FEA5465-80B1-4F65-81A4-A0D8F4AE1FFD}"/>
    <cellStyle name="Normal 4 4 4 4 5 2" xfId="20266" xr:uid="{77EEE273-1844-4963-886E-62ADB1BE98B3}"/>
    <cellStyle name="Normal 4 4 4 4 6" xfId="24313" xr:uid="{EF200C13-1907-4CFE-876F-33E195346D9F}"/>
    <cellStyle name="Normal 4 4 4 4 7" xfId="13921" xr:uid="{5D0D793A-53DE-4DF1-8764-15253F1951D4}"/>
    <cellStyle name="Normal 4 4 4 5" xfId="2938" xr:uid="{00000000-0005-0000-0000-00004D060000}"/>
    <cellStyle name="Normal 4 4 4 5 2" xfId="6118" xr:uid="{F66C619A-2CAC-410A-9256-818C85270A5E}"/>
    <cellStyle name="Normal 4 4 4 5 2 2" xfId="23907" xr:uid="{ECE91F37-C94C-4C62-B4F6-71DC1DC279E9}"/>
    <cellStyle name="Normal 4 4 4 5 2 3" xfId="26447" xr:uid="{CDB1F90C-B5A8-448C-B98A-27F3C5A43FF9}"/>
    <cellStyle name="Normal 4 4 4 5 2 4" xfId="15596" xr:uid="{1403C9B5-01B1-4946-86B2-6DED425ABC8F}"/>
    <cellStyle name="Normal 4 4 4 5 3" xfId="8049" xr:uid="{970FAA52-611A-4954-853F-D0ED3EE406BD}"/>
    <cellStyle name="Normal 4 4 4 5 3 2" xfId="28754" xr:uid="{1A902706-A498-4277-9E62-C751294506B3}"/>
    <cellStyle name="Normal 4 4 4 5 3 3" xfId="18429" xr:uid="{789A6F01-BDCB-49E4-8410-AA4F139DDE1E}"/>
    <cellStyle name="Normal 4 4 4 5 4" xfId="10882" xr:uid="{7B73EF1F-0DF8-4C67-9A50-E91B64C2867C}"/>
    <cellStyle name="Normal 4 4 4 5 4 2" xfId="21262" xr:uid="{FD611D95-78A3-4EE2-9927-46CEFD0025A1}"/>
    <cellStyle name="Normal 4 4 4 5 5" xfId="23993" xr:uid="{1BB774CB-2475-4D4E-ACDF-D608B77C3D12}"/>
    <cellStyle name="Normal 4 4 4 5 6" xfId="13457" xr:uid="{881F866B-C540-4C52-B006-F4F95350F7A5}"/>
    <cellStyle name="Normal 4 4 4 6" xfId="2453" xr:uid="{00000000-0005-0000-0000-00004E060000}"/>
    <cellStyle name="Normal 4 4 4 6 2" xfId="5745" xr:uid="{53A72FD4-2156-487B-9E14-8A5AE2F690C6}"/>
    <cellStyle name="Normal 4 4 4 6 2 2" xfId="26507" xr:uid="{3D30474E-7C03-4D01-95CC-84AE7DAC330D}"/>
    <cellStyle name="Normal 4 4 4 6 2 3" xfId="15125" xr:uid="{9ED9DA40-6B69-4083-AC75-8061A2FA2246}"/>
    <cellStyle name="Normal 4 4 4 6 3" xfId="7578" xr:uid="{CD32499E-F957-46D1-A227-04F7752BF8EB}"/>
    <cellStyle name="Normal 4 4 4 6 3 2" xfId="17958" xr:uid="{5A14481B-CFDC-460B-9FD8-9E0E00EBE5FB}"/>
    <cellStyle name="Normal 4 4 4 6 4" xfId="10411" xr:uid="{42512874-7CC1-4149-908D-506BCD2C29DA}"/>
    <cellStyle name="Normal 4 4 4 6 4 2" xfId="20791" xr:uid="{47521CC3-FF20-4DED-BD47-0781D0D359F5}"/>
    <cellStyle name="Normal 4 4 4 6 5" xfId="25519" xr:uid="{28EFAA7B-5092-4738-B6D0-1E6C65227573}"/>
    <cellStyle name="Normal 4 4 4 6 6" xfId="12841" xr:uid="{4461657B-C7B1-4A5E-88F2-8DD171F38710}"/>
    <cellStyle name="Normal 4 4 4 7" xfId="2207" xr:uid="{00000000-0005-0000-0000-000042060000}"/>
    <cellStyle name="Normal 4 4 4 7 2" xfId="7334" xr:uid="{B38A0759-A4BD-40D7-8CB4-2F5033E2E40F}"/>
    <cellStyle name="Normal 4 4 4 7 2 2" xfId="17714" xr:uid="{ECA286C6-441E-452C-9375-FA7C7E525C61}"/>
    <cellStyle name="Normal 4 4 4 7 3" xfId="10167" xr:uid="{6D7A39DA-7FE7-417A-870F-9781090D11A3}"/>
    <cellStyle name="Normal 4 4 4 7 3 2" xfId="20547" xr:uid="{A4BECFF5-4159-4887-B7F0-434CBC23D0FE}"/>
    <cellStyle name="Normal 4 4 4 7 4" xfId="23397" xr:uid="{485C1E1D-C2FB-48B6-8826-2BB7DFBE3364}"/>
    <cellStyle name="Normal 4 4 4 7 5" xfId="14881" xr:uid="{A6DFB3F5-1D5A-4872-A120-85A7BD096F16}"/>
    <cellStyle name="Normal 4 4 4 8" xfId="3988" xr:uid="{8CD16E0F-DA36-42CE-A34D-ED6AF1FE0895}"/>
    <cellStyle name="Normal 4 4 4 8 2" xfId="8812" xr:uid="{32E12176-7258-4154-A73E-B50821AC7B1A}"/>
    <cellStyle name="Normal 4 4 4 8 2 2" xfId="19192" xr:uid="{58F8214F-97C5-436E-B51A-96BADBE2730D}"/>
    <cellStyle name="Normal 4 4 4 8 3" xfId="11645" xr:uid="{7DEE0DDE-B74F-49B8-BFC0-32E5073415E7}"/>
    <cellStyle name="Normal 4 4 4 8 3 2" xfId="22025" xr:uid="{B885DA79-08FA-4705-AD66-CCDCBB227D49}"/>
    <cellStyle name="Normal 4 4 4 8 4" xfId="16359" xr:uid="{ABFCD0AC-F0DA-4C64-A82C-4EF2D27FFBBE}"/>
    <cellStyle name="Normal 4 4 4 9" xfId="5298" xr:uid="{EF5C3EB4-638F-445E-A79E-41DEB3B50A4C}"/>
    <cellStyle name="Normal 4 4 4 9 2" xfId="14596" xr:uid="{7D3033D7-2B29-4887-9509-AC9C23F1FE5B}"/>
    <cellStyle name="Normal 4 4 5" xfId="1001" xr:uid="{00000000-0005-0000-0000-00009B050000}"/>
    <cellStyle name="Normal 4 4 5 10" xfId="9887" xr:uid="{16F5F45C-D235-49B7-94DE-A3E2C2D06838}"/>
    <cellStyle name="Normal 4 4 5 10 2" xfId="20267" xr:uid="{242E4335-78F5-4F5F-9ABA-CC9C49C6DC96}"/>
    <cellStyle name="Normal 4 4 5 11" xfId="24925" xr:uid="{7998F79C-D3E2-49A1-A95A-98AC8C432774}"/>
    <cellStyle name="Normal 4 4 5 12" xfId="12602" xr:uid="{68B74E87-9871-4A40-87AE-ACC328289E58}"/>
    <cellStyle name="Normal 4 4 5 2" xfId="1002" xr:uid="{00000000-0005-0000-0000-00009C050000}"/>
    <cellStyle name="Normal 4 4 5 2 2" xfId="1003" xr:uid="{00000000-0005-0000-0000-00009D050000}"/>
    <cellStyle name="Normal 4 4 5 2 2 2" xfId="5305" xr:uid="{DD7857A8-D175-4583-AE4A-26DD2B7F5062}"/>
    <cellStyle name="Normal 4 4 5 2 2 2 2" xfId="25701" xr:uid="{88AC2463-1BB3-42E3-9D48-8398256D4AF6}"/>
    <cellStyle name="Normal 4 4 5 2 2 2 3" xfId="26827" xr:uid="{46B3AC03-328A-4440-A341-F5CB77FE611F}"/>
    <cellStyle name="Normal 4 4 5 2 2 2 4" xfId="14603" xr:uid="{E3723172-F2EA-4EFD-BC2F-2C970FA713A4}"/>
    <cellStyle name="Normal 4 4 5 2 2 3" xfId="7056" xr:uid="{DDA45C04-3CFE-4ABA-84CD-152D16D7CC78}"/>
    <cellStyle name="Normal 4 4 5 2 2 3 2" xfId="27633" xr:uid="{BDBB6237-0921-42FE-8629-80819553752C}"/>
    <cellStyle name="Normal 4 4 5 2 2 3 3" xfId="28072" xr:uid="{7C5B4288-D4C8-47CC-B70F-A18C7C11D12F}"/>
    <cellStyle name="Normal 4 4 5 2 2 3 4" xfId="17436" xr:uid="{0AF1FA6A-7CE4-4E51-9CB2-924344A4D2C5}"/>
    <cellStyle name="Normal 4 4 5 2 2 4" xfId="9889" xr:uid="{9093B250-F6EE-4859-9F00-A4653F8B99CD}"/>
    <cellStyle name="Normal 4 4 5 2 2 4 2" xfId="29424" xr:uid="{0CD80B09-EF99-4B7F-AB69-5810AA88D4E4}"/>
    <cellStyle name="Normal 4 4 5 2 2 4 3" xfId="20269" xr:uid="{75EACD12-2681-422C-AC08-3CB872F5B78D}"/>
    <cellStyle name="Normal 4 4 5 2 2 5" xfId="25254" xr:uid="{147C0FE4-3A21-4E94-9914-1B4814A4D8B1}"/>
    <cellStyle name="Normal 4 4 5 2 2 6" xfId="13922" xr:uid="{07E36866-7C18-4DD0-B284-0EF3D8727234}"/>
    <cellStyle name="Normal 4 4 5 2 3" xfId="2790" xr:uid="{00000000-0005-0000-0000-000052060000}"/>
    <cellStyle name="Normal 4 4 5 2 3 2" xfId="6008" xr:uid="{CE7AFD0E-8092-4DA3-80F8-8FA81744DA66}"/>
    <cellStyle name="Normal 4 4 5 2 3 2 2" xfId="27204" xr:uid="{B2E27831-7E3C-49D0-9011-0B7B44A0E7CE}"/>
    <cellStyle name="Normal 4 4 5 2 3 2 3" xfId="15461" xr:uid="{917B7BE5-EDBF-473D-AFC2-BA32433A78DD}"/>
    <cellStyle name="Normal 4 4 5 2 3 3" xfId="7914" xr:uid="{EA3B60D5-C874-427B-8716-9D53F5F4FB6E}"/>
    <cellStyle name="Normal 4 4 5 2 3 3 2" xfId="18294" xr:uid="{B17C187E-B186-4CB5-83C8-40E34B0FA39F}"/>
    <cellStyle name="Normal 4 4 5 2 3 4" xfId="10747" xr:uid="{BDE02073-8405-44C1-BC1B-B051ADC26AA9}"/>
    <cellStyle name="Normal 4 4 5 2 3 4 2" xfId="21127" xr:uid="{F99F29C8-8C7E-4F3E-86C8-704FA96D7231}"/>
    <cellStyle name="Normal 4 4 5 2 3 5" xfId="25479" xr:uid="{A91A1B21-AD46-4711-9B50-CA06B4675BB3}"/>
    <cellStyle name="Normal 4 4 5 2 3 6" xfId="13250" xr:uid="{969C48FF-68B7-4182-A723-66124E589D51}"/>
    <cellStyle name="Normal 4 4 5 2 4" xfId="4196" xr:uid="{99BFB79F-B4CF-4F3B-AAE0-35DF005617EE}"/>
    <cellStyle name="Normal 4 4 5 2 4 2" xfId="8968" xr:uid="{57CE870F-D132-458D-A873-BDB54D8DF4DB}"/>
    <cellStyle name="Normal 4 4 5 2 4 2 2" xfId="29052" xr:uid="{4CF38B8C-6BC1-4C32-B00A-D2DFCB03C3D3}"/>
    <cellStyle name="Normal 4 4 5 2 4 2 3" xfId="19348" xr:uid="{EFDE5DC0-FBAC-409F-A800-8830F172B514}"/>
    <cellStyle name="Normal 4 4 5 2 4 3" xfId="11801" xr:uid="{99DF6630-E4B6-4123-81D2-8F0F5B6EB153}"/>
    <cellStyle name="Normal 4 4 5 2 4 3 2" xfId="22181" xr:uid="{13945A86-9CA3-42D3-9554-8748E71DA122}"/>
    <cellStyle name="Normal 4 4 5 2 4 4" xfId="24716" xr:uid="{45D4E709-B390-40F3-A9F2-4EFA576767BD}"/>
    <cellStyle name="Normal 4 4 5 2 4 5" xfId="16515" xr:uid="{EE3A76F2-C586-4F5F-86EC-2C80C357EE49}"/>
    <cellStyle name="Normal 4 4 5 2 5" xfId="5304" xr:uid="{7D73C64A-02AC-4435-9EEB-01CCDC2B77C3}"/>
    <cellStyle name="Normal 4 4 5 2 5 2" xfId="27878" xr:uid="{AE1F5D17-E54A-4D73-A1CA-3D24092FF178}"/>
    <cellStyle name="Normal 4 4 5 2 5 3" xfId="14602" xr:uid="{3FBA9A7A-34D1-4BE1-AC5D-2344FF63AEBC}"/>
    <cellStyle name="Normal 4 4 5 2 6" xfId="7055" xr:uid="{A37449EC-D562-42CE-A322-BD1E226405CD}"/>
    <cellStyle name="Normal 4 4 5 2 6 2" xfId="17435" xr:uid="{4E6D09B3-DEBE-405E-8E6E-A21E5E93C3EC}"/>
    <cellStyle name="Normal 4 4 5 2 7" xfId="9888" xr:uid="{2829D9F3-BBFF-4808-8252-16EA7EF502D5}"/>
    <cellStyle name="Normal 4 4 5 2 7 2" xfId="20268" xr:uid="{E754C17D-384F-4DDB-B7AC-967A21976FDC}"/>
    <cellStyle name="Normal 4 4 5 2 8" xfId="23289" xr:uid="{40574334-C0E6-4AC8-9B36-A66A8ED60D16}"/>
    <cellStyle name="Normal 4 4 5 2 9" xfId="12760" xr:uid="{F71B41F8-EF3C-4354-A8B2-90D485F75089}"/>
    <cellStyle name="Normal 4 4 5 3" xfId="1004" xr:uid="{00000000-0005-0000-0000-00009E050000}"/>
    <cellStyle name="Normal 4 4 5 3 2" xfId="4539" xr:uid="{2D7A0363-1FAA-4900-BE5D-48C700B5EE01}"/>
    <cellStyle name="Normal 4 4 5 3 2 2" xfId="9311" xr:uid="{69106FA5-8C7B-440D-83A5-AAE9C0C78835}"/>
    <cellStyle name="Normal 4 4 5 3 2 2 2" xfId="29288" xr:uid="{15B04334-15F1-43F6-9C0D-10DCC12795BB}"/>
    <cellStyle name="Normal 4 4 5 3 2 2 3" xfId="19691" xr:uid="{1DF4B71A-C5D4-44B2-A4DB-7A8A1E776D25}"/>
    <cellStyle name="Normal 4 4 5 3 2 3" xfId="12144" xr:uid="{6335F738-FD50-42ED-A853-A2D84AF1A9D0}"/>
    <cellStyle name="Normal 4 4 5 3 2 3 2" xfId="22524" xr:uid="{920126DA-F2B6-43E5-AA97-3404A9EE20D1}"/>
    <cellStyle name="Normal 4 4 5 3 2 4" xfId="24983" xr:uid="{25B352C5-A39F-4314-AEA7-AC6027891DE1}"/>
    <cellStyle name="Normal 4 4 5 3 2 5" xfId="16858" xr:uid="{20753686-122A-46A3-9245-4C0AEAE8699F}"/>
    <cellStyle name="Normal 4 4 5 3 3" xfId="5306" xr:uid="{6D6DA234-9AC1-4169-8BDF-3211187845B4}"/>
    <cellStyle name="Normal 4 4 5 3 3 2" xfId="23673" xr:uid="{3569FF17-3CBD-44DF-9D8F-B5F201627365}"/>
    <cellStyle name="Normal 4 4 5 3 3 3" xfId="26267" xr:uid="{F35D419D-FB03-41DC-B447-33C7AA09F0CF}"/>
    <cellStyle name="Normal 4 4 5 3 3 4" xfId="14604" xr:uid="{A6B424B6-5E71-4A74-8405-8FB97525D24A}"/>
    <cellStyle name="Normal 4 4 5 3 4" xfId="7057" xr:uid="{6CAF7BEF-5982-4DCA-96C9-6B7C80EE4025}"/>
    <cellStyle name="Normal 4 4 5 3 4 2" xfId="25764" xr:uid="{B1B1A273-EC73-4488-B4F3-7D71FDBDDA94}"/>
    <cellStyle name="Normal 4 4 5 3 4 3" xfId="25992" xr:uid="{DB5899AB-E747-43BC-86FA-CBA26A860066}"/>
    <cellStyle name="Normal 4 4 5 3 4 4" xfId="17437" xr:uid="{D80B1D8F-93B5-4435-A434-75FD9D8D7E10}"/>
    <cellStyle name="Normal 4 4 5 3 5" xfId="9890" xr:uid="{90F7CBB5-02A5-4AA1-9BD0-5D8D35B415DC}"/>
    <cellStyle name="Normal 4 4 5 3 5 2" xfId="29425" xr:uid="{A13EEE21-7B0A-4EBD-BEF3-901417E03F3C}"/>
    <cellStyle name="Normal 4 4 5 3 5 3" xfId="20270" xr:uid="{4744E9E6-E976-4329-8229-18CDCC09EAE7}"/>
    <cellStyle name="Normal 4 4 5 3 6" xfId="23929" xr:uid="{D9386DB6-E07F-4DAA-BB80-F66DBF8F3526}"/>
    <cellStyle name="Normal 4 4 5 3 7" xfId="13923" xr:uid="{81C0A880-F72A-4860-BFD6-60ADA17F271B}"/>
    <cellStyle name="Normal 4 4 5 4" xfId="1005" xr:uid="{00000000-0005-0000-0000-00009F050000}"/>
    <cellStyle name="Normal 4 4 5 4 2" xfId="5307" xr:uid="{1A94B53A-833C-4E69-A12A-43F499437481}"/>
    <cellStyle name="Normal 4 4 5 4 2 2" xfId="24574" xr:uid="{618F0D91-24AC-4526-BAC7-F4CC59904697}"/>
    <cellStyle name="Normal 4 4 5 4 2 3" xfId="27690" xr:uid="{70AF2120-D6E0-4679-9E84-A4C1AB1E9147}"/>
    <cellStyle name="Normal 4 4 5 4 2 4" xfId="14605" xr:uid="{6314B871-73F4-42DA-A1BC-B3A211D85F56}"/>
    <cellStyle name="Normal 4 4 5 4 3" xfId="7058" xr:uid="{CF3ABF44-08C1-4B2D-A3B1-88F8A135FCCE}"/>
    <cellStyle name="Normal 4 4 5 4 3 2" xfId="27552" xr:uid="{B23825C7-EE6F-4DE2-AD28-C25CC21EC7C5}"/>
    <cellStyle name="Normal 4 4 5 4 3 3" xfId="17438" xr:uid="{77EA27B9-2A9A-42DE-84EA-741571ED6716}"/>
    <cellStyle name="Normal 4 4 5 4 4" xfId="9891" xr:uid="{7B072EF8-4827-48EF-83D2-52241F50C049}"/>
    <cellStyle name="Normal 4 4 5 4 4 2" xfId="20271" xr:uid="{AD18713A-C709-4872-8060-8246F3E29064}"/>
    <cellStyle name="Normal 4 4 5 4 5" xfId="24278" xr:uid="{327A1E05-9C0B-4A61-86C2-084FE4379863}"/>
    <cellStyle name="Normal 4 4 5 4 6" xfId="13458" xr:uid="{B15A62B1-3EB5-424F-B0C7-E50C2844AA1D}"/>
    <cellStyle name="Normal 4 4 5 5" xfId="2513" xr:uid="{00000000-0005-0000-0000-000055060000}"/>
    <cellStyle name="Normal 4 4 5 5 2" xfId="5791" xr:uid="{F80C5709-8B51-4782-B09A-FB5D51A47210}"/>
    <cellStyle name="Normal 4 4 5 5 2 2" xfId="27016" xr:uid="{69850DA3-4F07-41FF-BC4C-037DD4D2032A}"/>
    <cellStyle name="Normal 4 4 5 5 2 3" xfId="15185" xr:uid="{3432E184-3EE8-4D4D-B7FD-E2B3E982D7A6}"/>
    <cellStyle name="Normal 4 4 5 5 3" xfId="7638" xr:uid="{72294D53-15B9-4DB9-869B-B4E5E3E0BBDF}"/>
    <cellStyle name="Normal 4 4 5 5 3 2" xfId="18018" xr:uid="{1D6459BF-4D37-4C41-9386-007357DBB069}"/>
    <cellStyle name="Normal 4 4 5 5 4" xfId="10471" xr:uid="{738BFEA3-4A2F-4AD0-A8A8-77E35D96E6A3}"/>
    <cellStyle name="Normal 4 4 5 5 4 2" xfId="20851" xr:uid="{494CAAD0-7B56-40EA-B286-5B3AD9EB8690}"/>
    <cellStyle name="Normal 4 4 5 5 5" xfId="24989" xr:uid="{450CD28E-C26E-4BD5-BF97-A427713A773B}"/>
    <cellStyle name="Normal 4 4 5 5 6" xfId="12901" xr:uid="{093D30A8-1BD4-4321-86F0-A5736D3758E3}"/>
    <cellStyle name="Normal 4 4 5 6" xfId="2368" xr:uid="{00000000-0005-0000-0000-00004F060000}"/>
    <cellStyle name="Normal 4 4 5 6 2" xfId="7495" xr:uid="{1B2A7748-D5AE-4E38-BA4C-B2142EE8EF97}"/>
    <cellStyle name="Normal 4 4 5 6 2 2" xfId="27445" xr:uid="{95D02F40-3045-4BEB-9878-F592FA3D8C0C}"/>
    <cellStyle name="Normal 4 4 5 6 2 3" xfId="17875" xr:uid="{72C9FAD3-8A41-4E9F-9C10-9E6828419C2E}"/>
    <cellStyle name="Normal 4 4 5 6 3" xfId="10328" xr:uid="{6F456B92-D2E2-4A6E-BC4B-9372510FD23A}"/>
    <cellStyle name="Normal 4 4 5 6 3 2" xfId="20708" xr:uid="{BEA9430B-5C14-423D-9E97-5D4250C7D95B}"/>
    <cellStyle name="Normal 4 4 5 6 4" xfId="23404" xr:uid="{11D633F0-12A4-4406-8811-53A07D6613B5}"/>
    <cellStyle name="Normal 4 4 5 6 5" xfId="15042" xr:uid="{2C1BBA1E-9DE6-4D11-8D66-8817576A6094}"/>
    <cellStyle name="Normal 4 4 5 7" xfId="3989" xr:uid="{92C63C86-5719-4B31-8589-9D4F4AE9CB95}"/>
    <cellStyle name="Normal 4 4 5 7 2" xfId="8813" xr:uid="{4D9654E6-0611-4A90-AF2E-F648D5625232}"/>
    <cellStyle name="Normal 4 4 5 7 2 2" xfId="19193" xr:uid="{885627D0-3413-4158-A579-0620AA2FF892}"/>
    <cellStyle name="Normal 4 4 5 7 3" xfId="11646" xr:uid="{7067B2DE-2E51-4E9A-A591-30FE48DD678A}"/>
    <cellStyle name="Normal 4 4 5 7 3 2" xfId="22026" xr:uid="{2A7D3620-EDC9-40A5-A8CC-47345B35D85E}"/>
    <cellStyle name="Normal 4 4 5 7 4" xfId="26711" xr:uid="{7FB71A15-6EFB-4AB0-9453-48985C07BB1C}"/>
    <cellStyle name="Normal 4 4 5 7 5" xfId="16360" xr:uid="{BA6F796B-4CF2-496D-A533-DB865784B7FC}"/>
    <cellStyle name="Normal 4 4 5 8" xfId="5303" xr:uid="{E625F85E-866A-4601-961F-6B98C2F8AF7B}"/>
    <cellStyle name="Normal 4 4 5 8 2" xfId="14601" xr:uid="{3CFA5BC5-4474-4165-9DEC-33A0B0D55546}"/>
    <cellStyle name="Normal 4 4 5 9" xfId="7054" xr:uid="{2C3307C6-E532-4616-A2FD-70F09548DA82}"/>
    <cellStyle name="Normal 4 4 5 9 2" xfId="17434" xr:uid="{01BB8787-6EC3-4FD1-B4F1-B2B35749404D}"/>
    <cellStyle name="Normal 4 4 6" xfId="1006" xr:uid="{00000000-0005-0000-0000-0000A0050000}"/>
    <cellStyle name="Normal 4 4 6 10" xfId="9892" xr:uid="{35555099-0C7E-4389-9542-D186D69336E0}"/>
    <cellStyle name="Normal 4 4 6 10 2" xfId="20272" xr:uid="{C3E67B0F-09F5-4C1A-AAB9-BD205F3D9E5C}"/>
    <cellStyle name="Normal 4 4 6 11" xfId="23265" xr:uid="{AAB2BD3A-19FC-4CB0-A99E-03992EEB4657}"/>
    <cellStyle name="Normal 4 4 6 12" xfId="12603" xr:uid="{8B9181DF-4CC3-4F89-A955-CCC1362EE781}"/>
    <cellStyle name="Normal 4 4 6 2" xfId="1007" xr:uid="{00000000-0005-0000-0000-0000A1050000}"/>
    <cellStyle name="Normal 4 4 6 2 2" xfId="1008" xr:uid="{00000000-0005-0000-0000-0000A2050000}"/>
    <cellStyle name="Normal 4 4 6 2 2 2" xfId="5310" xr:uid="{CC89DBF1-7B99-47E4-A6D3-D0436405CC9E}"/>
    <cellStyle name="Normal 4 4 6 2 2 2 2" xfId="24013" xr:uid="{4981416F-3B0F-4676-98D5-6AFDE258BE89}"/>
    <cellStyle name="Normal 4 4 6 2 2 2 3" xfId="26994" xr:uid="{6787D601-1E6A-4740-A280-6A4BCA91A4E4}"/>
    <cellStyle name="Normal 4 4 6 2 2 2 4" xfId="14608" xr:uid="{C680909C-CE46-44F4-B9BE-4E0D04AC9358}"/>
    <cellStyle name="Normal 4 4 6 2 2 3" xfId="7061" xr:uid="{6802134B-1227-4770-B612-678DFA6DE62E}"/>
    <cellStyle name="Normal 4 4 6 2 2 3 2" xfId="27634" xr:uid="{452B0C8E-FD97-40F5-949D-9C4223A37416}"/>
    <cellStyle name="Normal 4 4 6 2 2 3 3" xfId="28058" xr:uid="{3A65D403-450F-4C58-9F99-EF443F7430BE}"/>
    <cellStyle name="Normal 4 4 6 2 2 3 4" xfId="17441" xr:uid="{7FE0B6DB-CF8D-4329-84E7-B421CA66D0A4}"/>
    <cellStyle name="Normal 4 4 6 2 2 4" xfId="9894" xr:uid="{D0D5F939-C22F-4987-9177-2ECB13D3B7BE}"/>
    <cellStyle name="Normal 4 4 6 2 2 4 2" xfId="29426" xr:uid="{3D98BFD9-4436-4701-9F1E-7F14F57B77D6}"/>
    <cellStyle name="Normal 4 4 6 2 2 4 3" xfId="20274" xr:uid="{0DBADDED-EF2D-4E49-A7F6-A9EE0B3F71CB}"/>
    <cellStyle name="Normal 4 4 6 2 2 5" xfId="22645" xr:uid="{A76277E6-4622-4903-9488-C6D42433084B}"/>
    <cellStyle name="Normal 4 4 6 2 2 6" xfId="13924" xr:uid="{D962E703-7C84-4C0F-814A-6CAAAFFD29CA}"/>
    <cellStyle name="Normal 4 4 6 2 3" xfId="2791" xr:uid="{00000000-0005-0000-0000-000059060000}"/>
    <cellStyle name="Normal 4 4 6 2 3 2" xfId="6009" xr:uid="{C443970B-A747-4D81-A575-7502948273F5}"/>
    <cellStyle name="Normal 4 4 6 2 3 2 2" xfId="25956" xr:uid="{01686228-2362-4359-835D-10546A7AF693}"/>
    <cellStyle name="Normal 4 4 6 2 3 2 3" xfId="15462" xr:uid="{56AD114F-DA40-4DC5-BED5-C53EF6E1637B}"/>
    <cellStyle name="Normal 4 4 6 2 3 3" xfId="7915" xr:uid="{7E2FB29E-0BCE-4104-9705-6995F0DA5E69}"/>
    <cellStyle name="Normal 4 4 6 2 3 3 2" xfId="18295" xr:uid="{FAB75683-A1EF-4360-A3C8-8AC87B0431EC}"/>
    <cellStyle name="Normal 4 4 6 2 3 4" xfId="10748" xr:uid="{AC379FB3-3C42-4EA2-BC48-F9148BE23525}"/>
    <cellStyle name="Normal 4 4 6 2 3 4 2" xfId="21128" xr:uid="{3DADD595-B2C9-47C0-AAE2-C06619F92E25}"/>
    <cellStyle name="Normal 4 4 6 2 3 5" xfId="24410" xr:uid="{CDFAD032-DD11-4D52-A6EA-6A35F325D757}"/>
    <cellStyle name="Normal 4 4 6 2 3 6" xfId="13251" xr:uid="{85729ECE-FBE1-4E8F-BAEA-0608FD66CF89}"/>
    <cellStyle name="Normal 4 4 6 2 4" xfId="4197" xr:uid="{646CEC22-B35F-4C0C-AB59-0ADF5B13983F}"/>
    <cellStyle name="Normal 4 4 6 2 4 2" xfId="8969" xr:uid="{E45D12FD-2375-4FD4-AD60-4FE0F86E3711}"/>
    <cellStyle name="Normal 4 4 6 2 4 2 2" xfId="29053" xr:uid="{30B324A7-76C8-4725-B750-82261BBE0ECD}"/>
    <cellStyle name="Normal 4 4 6 2 4 2 3" xfId="19349" xr:uid="{7B0FFB52-B8BA-4312-9EF9-9DAE51FF20A3}"/>
    <cellStyle name="Normal 4 4 6 2 4 3" xfId="11802" xr:uid="{CC1DA033-C7BC-4022-8EC8-0442E52FDA7A}"/>
    <cellStyle name="Normal 4 4 6 2 4 3 2" xfId="22182" xr:uid="{591BAC96-DDBB-4DE0-ABBC-F4C65C4B784F}"/>
    <cellStyle name="Normal 4 4 6 2 4 4" xfId="25468" xr:uid="{345F13CE-9109-4FE5-A949-79D8FFAFEFA8}"/>
    <cellStyle name="Normal 4 4 6 2 4 5" xfId="16516" xr:uid="{7E7F382C-434C-4C82-BE24-1FEECE24B23B}"/>
    <cellStyle name="Normal 4 4 6 2 5" xfId="5309" xr:uid="{79B0C609-91A7-40C0-B374-54F3DDA349FE}"/>
    <cellStyle name="Normal 4 4 6 2 5 2" xfId="26091" xr:uid="{2AEA128B-7177-49EB-8260-F921A8843A1F}"/>
    <cellStyle name="Normal 4 4 6 2 5 3" xfId="14607" xr:uid="{9BF47ECC-E9A5-49D7-8A62-C169172AB25B}"/>
    <cellStyle name="Normal 4 4 6 2 6" xfId="7060" xr:uid="{C3870E88-5149-438E-A19B-CF7A0DC0D070}"/>
    <cellStyle name="Normal 4 4 6 2 6 2" xfId="17440" xr:uid="{2159F246-F892-4A47-B5E6-E0E75B41B2A1}"/>
    <cellStyle name="Normal 4 4 6 2 7" xfId="9893" xr:uid="{49B4CE77-7665-4889-952C-765A49007B1A}"/>
    <cellStyle name="Normal 4 4 6 2 7 2" xfId="20273" xr:uid="{13BB59B0-1857-4E6F-BBB0-C7F1C527C78F}"/>
    <cellStyle name="Normal 4 4 6 2 8" xfId="25232" xr:uid="{F1005FFB-B226-411F-B940-BFB3F0CCF542}"/>
    <cellStyle name="Normal 4 4 6 2 9" xfId="12761" xr:uid="{9AB8D51E-00E0-478D-8115-8C4CFF4742AB}"/>
    <cellStyle name="Normal 4 4 6 3" xfId="1009" xr:uid="{00000000-0005-0000-0000-0000A3050000}"/>
    <cellStyle name="Normal 4 4 6 3 2" xfId="4540" xr:uid="{F1C860A2-948E-4C8C-92FB-4E5A99E46265}"/>
    <cellStyle name="Normal 4 4 6 3 2 2" xfId="9312" xr:uid="{710CFDEA-5D1D-4AA3-86BE-27763845AD26}"/>
    <cellStyle name="Normal 4 4 6 3 2 2 2" xfId="29289" xr:uid="{B5986039-0188-4DA3-94FB-1D99E742FC47}"/>
    <cellStyle name="Normal 4 4 6 3 2 2 3" xfId="19692" xr:uid="{0041879B-E15D-458E-9049-B254F3A37F89}"/>
    <cellStyle name="Normal 4 4 6 3 2 3" xfId="12145" xr:uid="{F0C81F10-17F5-46F7-B082-F3354F0CE65A}"/>
    <cellStyle name="Normal 4 4 6 3 2 3 2" xfId="22525" xr:uid="{FA7D7A90-DBCA-47FF-8CE2-701D6D3282C7}"/>
    <cellStyle name="Normal 4 4 6 3 2 4" xfId="25045" xr:uid="{2F00B6D6-3BD1-4025-BBE7-0999D224CE59}"/>
    <cellStyle name="Normal 4 4 6 3 2 5" xfId="16859" xr:uid="{95614682-4BF5-4C60-B7C7-9BD9AFBE3940}"/>
    <cellStyle name="Normal 4 4 6 3 3" xfId="5311" xr:uid="{C1E7CBFA-8D70-4DC0-9D67-7F1F15B7EBBA}"/>
    <cellStyle name="Normal 4 4 6 3 3 2" xfId="26836" xr:uid="{DEE64D7E-518B-4722-AF17-48D7B372691E}"/>
    <cellStyle name="Normal 4 4 6 3 3 3" xfId="26906" xr:uid="{B9C458B0-18C1-40D6-A0D3-65E43FA1236D}"/>
    <cellStyle name="Normal 4 4 6 3 3 4" xfId="14609" xr:uid="{A19EAD2A-7C80-4745-A34B-DB943E34D81B}"/>
    <cellStyle name="Normal 4 4 6 3 4" xfId="7062" xr:uid="{9AAD0156-9948-48E8-8EBC-1802E7D52EA5}"/>
    <cellStyle name="Normal 4 4 6 3 4 2" xfId="26178" xr:uid="{07B6D851-61F4-49E1-A0A1-D44912F3FF27}"/>
    <cellStyle name="Normal 4 4 6 3 4 3" xfId="27744" xr:uid="{A8891A62-F547-471A-90C5-552DA273F4A0}"/>
    <cellStyle name="Normal 4 4 6 3 4 4" xfId="17442" xr:uid="{B2191D05-8BD2-464E-9B04-21000AF0E0B3}"/>
    <cellStyle name="Normal 4 4 6 3 5" xfId="9895" xr:uid="{4C5C3BCA-64B0-4E94-ADAD-8D656F34962F}"/>
    <cellStyle name="Normal 4 4 6 3 5 2" xfId="29427" xr:uid="{5215AEDB-4EFF-4165-BC2C-62F8FAF9450C}"/>
    <cellStyle name="Normal 4 4 6 3 5 3" xfId="20275" xr:uid="{D279E8D5-0B8B-4DFB-9E28-C211E6E64EED}"/>
    <cellStyle name="Normal 4 4 6 3 6" xfId="24531" xr:uid="{D525E559-2B44-4F09-88B3-C1CF880AB01D}"/>
    <cellStyle name="Normal 4 4 6 3 7" xfId="13925" xr:uid="{D84723B2-AC0D-40AD-9362-9B3C65B0D428}"/>
    <cellStyle name="Normal 4 4 6 4" xfId="1010" xr:uid="{00000000-0005-0000-0000-0000A4050000}"/>
    <cellStyle name="Normal 4 4 6 4 2" xfId="5312" xr:uid="{5DC5CC19-61D9-442D-A07F-3AA03D0924D0}"/>
    <cellStyle name="Normal 4 4 6 4 2 2" xfId="25104" xr:uid="{0C0ABCA3-1415-4A92-857C-A488E2E6DDE0}"/>
    <cellStyle name="Normal 4 4 6 4 2 3" xfId="27000" xr:uid="{E8084F88-466A-4474-AF0E-713070897DEF}"/>
    <cellStyle name="Normal 4 4 6 4 2 4" xfId="14610" xr:uid="{CC533787-6370-4D1A-A406-1786BC8C983D}"/>
    <cellStyle name="Normal 4 4 6 4 3" xfId="7063" xr:uid="{B0C4E085-8262-47C3-9C4F-0FB68070A9CB}"/>
    <cellStyle name="Normal 4 4 6 4 3 2" xfId="25965" xr:uid="{716B544F-6F88-45BB-A69E-A30796EF980C}"/>
    <cellStyle name="Normal 4 4 6 4 3 3" xfId="17443" xr:uid="{0DE44047-A4A2-4246-9D93-7AA3EACFCA4B}"/>
    <cellStyle name="Normal 4 4 6 4 4" xfId="9896" xr:uid="{9EADD135-B447-41E6-9C3C-489290942EF0}"/>
    <cellStyle name="Normal 4 4 6 4 4 2" xfId="20276" xr:uid="{B50305F7-FC13-4F97-AF92-A5492AC0B98D}"/>
    <cellStyle name="Normal 4 4 6 4 5" xfId="24887" xr:uid="{2F8162DB-F64E-4E58-B0F7-C1E051A56005}"/>
    <cellStyle name="Normal 4 4 6 4 6" xfId="13459" xr:uid="{D69AA7B0-0E86-4954-9614-CC301B9E59D0}"/>
    <cellStyle name="Normal 4 4 6 5" xfId="2576" xr:uid="{00000000-0005-0000-0000-00005C060000}"/>
    <cellStyle name="Normal 4 4 6 5 2" xfId="5841" xr:uid="{B8590707-D82D-4B10-8E5C-B46DD1964897}"/>
    <cellStyle name="Normal 4 4 6 5 2 2" xfId="27798" xr:uid="{77ABFE73-E8DE-4CB5-AA43-A2F9060D82E2}"/>
    <cellStyle name="Normal 4 4 6 5 2 3" xfId="15248" xr:uid="{DE20AE6C-F563-4E2C-B6E3-77AC87B7B438}"/>
    <cellStyle name="Normal 4 4 6 5 3" xfId="7701" xr:uid="{E593B547-1A44-4379-8A8B-07DADAE6175D}"/>
    <cellStyle name="Normal 4 4 6 5 3 2" xfId="18081" xr:uid="{F72F5707-7FF8-474F-9824-301D2DAF5EFC}"/>
    <cellStyle name="Normal 4 4 6 5 4" xfId="10534" xr:uid="{2A2CD21C-4AAF-43FD-91A1-927F51089E4C}"/>
    <cellStyle name="Normal 4 4 6 5 4 2" xfId="20914" xr:uid="{FCBC5583-2A22-440C-92F6-A2AFFC55E65D}"/>
    <cellStyle name="Normal 4 4 6 5 5" xfId="24875" xr:uid="{F01D5C4E-835B-4BCD-8ABA-87C976F1E2F5}"/>
    <cellStyle name="Normal 4 4 6 5 6" xfId="12964" xr:uid="{1B78FA1C-312A-42E1-90AD-123870043F67}"/>
    <cellStyle name="Normal 4 4 6 6" xfId="2369" xr:uid="{00000000-0005-0000-0000-000056060000}"/>
    <cellStyle name="Normal 4 4 6 6 2" xfId="7496" xr:uid="{37A6F410-3569-447C-A96D-17475FEF90C0}"/>
    <cellStyle name="Normal 4 4 6 6 2 2" xfId="27450" xr:uid="{C6B8C9AD-BD55-4D6F-BF23-AA4CA629BE17}"/>
    <cellStyle name="Normal 4 4 6 6 2 3" xfId="17876" xr:uid="{2A06F1A9-730A-409C-A166-75FA16781950}"/>
    <cellStyle name="Normal 4 4 6 6 3" xfId="10329" xr:uid="{942397F1-2C1B-4A41-8537-8F1A3A2F0831}"/>
    <cellStyle name="Normal 4 4 6 6 3 2" xfId="20709" xr:uid="{CD637D26-308C-42D9-9836-B3344CB75646}"/>
    <cellStyle name="Normal 4 4 6 6 4" xfId="22749" xr:uid="{45F0A560-B8AB-463B-8B75-827E68D9B470}"/>
    <cellStyle name="Normal 4 4 6 6 5" xfId="15043" xr:uid="{5C3A247B-D151-4634-9793-1C79E2FBFBF5}"/>
    <cellStyle name="Normal 4 4 6 7" xfId="3990" xr:uid="{155B17C1-6D90-4B09-AE72-8D357FDA0CA5}"/>
    <cellStyle name="Normal 4 4 6 7 2" xfId="8814" xr:uid="{D24AE6AB-7CC9-4D83-B241-7D8BDE7FF89D}"/>
    <cellStyle name="Normal 4 4 6 7 2 2" xfId="19194" xr:uid="{8B849538-5B45-466E-A744-95B84BC0C9F9}"/>
    <cellStyle name="Normal 4 4 6 7 3" xfId="11647" xr:uid="{658C68E2-27BB-4FE4-A452-C4CB55953D8A}"/>
    <cellStyle name="Normal 4 4 6 7 3 2" xfId="22027" xr:uid="{647DB8CC-3066-4CC1-87C1-11FA878B1EBB}"/>
    <cellStyle name="Normal 4 4 6 7 4" xfId="27673" xr:uid="{D080A117-65F4-4666-A844-D5784050E378}"/>
    <cellStyle name="Normal 4 4 6 7 5" xfId="16361" xr:uid="{4E16D46C-A24B-49D9-98AE-E8AF2958529B}"/>
    <cellStyle name="Normal 4 4 6 8" xfId="5308" xr:uid="{AD9C102B-E7E3-42B7-B1B6-C3A62299AFFD}"/>
    <cellStyle name="Normal 4 4 6 8 2" xfId="14606" xr:uid="{1685A019-ADCE-4DCC-AC3E-5AE359E98039}"/>
    <cellStyle name="Normal 4 4 6 9" xfId="7059" xr:uid="{0BF99C63-D936-4520-8302-D6886B2EE38C}"/>
    <cellStyle name="Normal 4 4 6 9 2" xfId="17439" xr:uid="{094F1905-0AC2-4F65-AA57-2BEDE667EA1A}"/>
    <cellStyle name="Normal 4 4 7" xfId="1011" xr:uid="{00000000-0005-0000-0000-0000A5050000}"/>
    <cellStyle name="Normal 4 4 7 10" xfId="12604" xr:uid="{BE2E1CCC-8E0B-42B4-80F4-C097E12EA611}"/>
    <cellStyle name="Normal 4 4 7 2" xfId="1012" xr:uid="{00000000-0005-0000-0000-0000A6050000}"/>
    <cellStyle name="Normal 4 4 7 2 2" xfId="2939" xr:uid="{00000000-0005-0000-0000-00005F060000}"/>
    <cellStyle name="Normal 4 4 7 2 2 2" xfId="6119" xr:uid="{739E3C6C-3BC4-4710-BE80-BABD08607F1C}"/>
    <cellStyle name="Normal 4 4 7 2 2 2 2" xfId="28203" xr:uid="{B9B6BB46-17CB-463D-B5E2-D358C4D8E0A3}"/>
    <cellStyle name="Normal 4 4 7 2 2 2 3" xfId="28123" xr:uid="{84041D0C-67BA-42DE-AF1B-CF88387940E8}"/>
    <cellStyle name="Normal 4 4 7 2 2 2 4" xfId="15597" xr:uid="{5BD3ED8F-A6EE-445C-8983-1EA763AEE431}"/>
    <cellStyle name="Normal 4 4 7 2 2 3" xfId="8050" xr:uid="{9BC7E3A2-97B1-4155-BED8-0450534958EB}"/>
    <cellStyle name="Normal 4 4 7 2 2 3 2" xfId="28755" xr:uid="{59F44E47-61D4-487A-B6B0-8DD0578FF29E}"/>
    <cellStyle name="Normal 4 4 7 2 2 3 3" xfId="18430" xr:uid="{A277618E-25E9-45FE-B30E-D361972BFF66}"/>
    <cellStyle name="Normal 4 4 7 2 2 4" xfId="10883" xr:uid="{7BC19122-8DB7-40C1-9B1B-DA4109E1F3B3}"/>
    <cellStyle name="Normal 4 4 7 2 2 4 2" xfId="21263" xr:uid="{2DA393C0-188B-4C45-BC22-0CF9B66ABCE0}"/>
    <cellStyle name="Normal 4 4 7 2 2 5" xfId="25361" xr:uid="{26658244-70BC-43F2-AC33-AC46E39822A2}"/>
    <cellStyle name="Normal 4 4 7 2 2 6" xfId="13460" xr:uid="{53200119-9172-4A95-8A94-C69F418E49D2}"/>
    <cellStyle name="Normal 4 4 7 2 3" xfId="5314" xr:uid="{8855BF12-6019-4F08-8D31-48B5D2CBE86F}"/>
    <cellStyle name="Normal 4 4 7 2 3 2" xfId="25320" xr:uid="{B3546D37-3921-4781-816B-A0D72D6CECCA}"/>
    <cellStyle name="Normal 4 4 7 2 3 3" xfId="27942" xr:uid="{3B488F3E-307F-4D08-91EA-1DA9B36B8E7F}"/>
    <cellStyle name="Normal 4 4 7 2 3 4" xfId="14612" xr:uid="{0873A52E-2D45-4329-A475-6AE635A0044F}"/>
    <cellStyle name="Normal 4 4 7 2 4" xfId="7065" xr:uid="{E0A5C9CA-0461-4194-9D7C-EA7E8E4CB9FD}"/>
    <cellStyle name="Normal 4 4 7 2 4 2" xfId="26121" xr:uid="{C916E597-A8CD-486E-A7F8-EC17BC61C6DA}"/>
    <cellStyle name="Normal 4 4 7 2 4 3" xfId="26843" xr:uid="{93C317D0-1586-4181-9382-AD6CD41ECCB9}"/>
    <cellStyle name="Normal 4 4 7 2 4 4" xfId="17445" xr:uid="{BC5163DF-52C1-44F3-8E66-96FC4FA18BF1}"/>
    <cellStyle name="Normal 4 4 7 2 5" xfId="9898" xr:uid="{86153E0A-46F0-4490-8FB0-9658F09105C3}"/>
    <cellStyle name="Normal 4 4 7 2 5 2" xfId="29428" xr:uid="{77998EB9-9E9D-4C01-BF5B-DBAB23E07B61}"/>
    <cellStyle name="Normal 4 4 7 2 5 3" xfId="20278" xr:uid="{CA409681-E26E-4AA3-B857-CF5E3EAE2290}"/>
    <cellStyle name="Normal 4 4 7 2 6" xfId="25109" xr:uid="{105F8BDA-A8FB-41D5-93EA-6C694D3D11B6}"/>
    <cellStyle name="Normal 4 4 7 2 7" xfId="12762" xr:uid="{7E61096A-02F1-4E78-B943-FCD9B78AC160}"/>
    <cellStyle name="Normal 4 4 7 3" xfId="1013" xr:uid="{00000000-0005-0000-0000-0000A7050000}"/>
    <cellStyle name="Normal 4 4 7 3 2" xfId="5315" xr:uid="{01131E2F-8EF3-4945-8C23-69F1216AC88A}"/>
    <cellStyle name="Normal 4 4 7 3 2 2" xfId="28234" xr:uid="{C434865C-34D3-49FF-8293-9B8656923D8B}"/>
    <cellStyle name="Normal 4 4 7 3 2 3" xfId="27826" xr:uid="{CF036B8A-CD5E-4D53-849A-F97D686F47AA}"/>
    <cellStyle name="Normal 4 4 7 3 2 4" xfId="14613" xr:uid="{5189D6BB-F4D5-4B79-8B8C-C6C836B28BAC}"/>
    <cellStyle name="Normal 4 4 7 3 3" xfId="7066" xr:uid="{7555240E-38B2-43C1-9E90-FD713A904B1F}"/>
    <cellStyle name="Normal 4 4 7 3 3 2" xfId="27893" xr:uid="{EE69ED68-CFCA-4C30-A445-607FAA96086A}"/>
    <cellStyle name="Normal 4 4 7 3 3 3" xfId="26673" xr:uid="{835D1CD2-07EB-4A25-A908-EC8BCEB97763}"/>
    <cellStyle name="Normal 4 4 7 3 3 4" xfId="17446" xr:uid="{ADA868AD-870A-4CA5-8622-ED0B2CCA1006}"/>
    <cellStyle name="Normal 4 4 7 3 4" xfId="9899" xr:uid="{2BFE620A-152E-4F86-8D83-6C4282D8C08B}"/>
    <cellStyle name="Normal 4 4 7 3 4 2" xfId="29429" xr:uid="{62280D68-F16B-4781-8756-B87E8D307E56}"/>
    <cellStyle name="Normal 4 4 7 3 4 3" xfId="20279" xr:uid="{9F6C3DB9-7907-46E1-99DD-A78579C02DD3}"/>
    <cellStyle name="Normal 4 4 7 3 5" xfId="23594" xr:uid="{34E6FD28-94AE-4D10-B5DA-2494E0F80D72}"/>
    <cellStyle name="Normal 4 4 7 3 6" xfId="13252" xr:uid="{8236CB6B-110F-479A-B16F-F1CCAA18212C}"/>
    <cellStyle name="Normal 4 4 7 4" xfId="2370" xr:uid="{00000000-0005-0000-0000-00005D060000}"/>
    <cellStyle name="Normal 4 4 7 4 2" xfId="7497" xr:uid="{C5E5C587-D37B-4EEC-AC44-02E0A02ADAC0}"/>
    <cellStyle name="Normal 4 4 7 4 2 2" xfId="28130" xr:uid="{7CC963D8-A7C0-4AE3-803B-CD3A4A515ACE}"/>
    <cellStyle name="Normal 4 4 7 4 2 3" xfId="17877" xr:uid="{1F68883E-EA4B-400F-9D3E-A0D99942D46A}"/>
    <cellStyle name="Normal 4 4 7 4 3" xfId="10330" xr:uid="{DBF57A1A-56F9-40E0-BDE1-F8652914CED0}"/>
    <cellStyle name="Normal 4 4 7 4 3 2" xfId="20710" xr:uid="{BAEAEC53-A598-4BCE-8947-DB2053EB9A3E}"/>
    <cellStyle name="Normal 4 4 7 4 4" xfId="24324" xr:uid="{B528F158-5BA1-4DE3-A2B8-28688EBCF78E}"/>
    <cellStyle name="Normal 4 4 7 4 5" xfId="15044" xr:uid="{E8FCA9D8-19D6-46FF-989C-F65C6B962B8D}"/>
    <cellStyle name="Normal 4 4 7 5" xfId="3991" xr:uid="{0F79F3EA-E187-4CE0-A8FD-B5B5C55A2C34}"/>
    <cellStyle name="Normal 4 4 7 5 2" xfId="8815" xr:uid="{B9B292B2-B717-4937-A76C-E0D161E48CA1}"/>
    <cellStyle name="Normal 4 4 7 5 2 2" xfId="28988" xr:uid="{162BEE58-A72A-4235-BB90-FDC3F3FCF0D0}"/>
    <cellStyle name="Normal 4 4 7 5 2 3" xfId="19195" xr:uid="{FD39C0AC-80DB-418A-BA40-70EE4F06A60C}"/>
    <cellStyle name="Normal 4 4 7 5 3" xfId="11648" xr:uid="{86EAD745-13DD-4ED2-8C0C-CCE3B7140DC1}"/>
    <cellStyle name="Normal 4 4 7 5 3 2" xfId="22028" xr:uid="{7208CB3C-6719-4C7D-94A0-1D0A5F794197}"/>
    <cellStyle name="Normal 4 4 7 5 4" xfId="22768" xr:uid="{171DFFCF-8897-4D15-BC6C-6BC6A6368CD8}"/>
    <cellStyle name="Normal 4 4 7 5 5" xfId="16362" xr:uid="{56DA68A7-DB3A-4581-BBE8-11EC60C96E9A}"/>
    <cellStyle name="Normal 4 4 7 6" xfId="5313" xr:uid="{A85E22A9-BA61-4E82-9819-FD9350344DC6}"/>
    <cellStyle name="Normal 4 4 7 6 2" xfId="25838" xr:uid="{47E2AEBB-D426-4ED2-BC33-5DF917777329}"/>
    <cellStyle name="Normal 4 4 7 6 3" xfId="26006" xr:uid="{95FB43E7-92C9-47E0-9490-7A66BA3AA9FB}"/>
    <cellStyle name="Normal 4 4 7 6 4" xfId="14611" xr:uid="{3238C1FE-2161-4FA8-A595-B1270CEB73FD}"/>
    <cellStyle name="Normal 4 4 7 7" xfId="7064" xr:uid="{CFF826D0-17A6-4F60-BFC2-4F8BAF7E4B07}"/>
    <cellStyle name="Normal 4 4 7 7 2" xfId="26195" xr:uid="{8E57E475-14CC-45D6-A680-229D5E5F470A}"/>
    <cellStyle name="Normal 4 4 7 7 3" xfId="17444" xr:uid="{42815ED4-7DE4-4A73-B27A-3D4ED683CB7C}"/>
    <cellStyle name="Normal 4 4 7 8" xfId="9897" xr:uid="{F2E3B44A-489C-493E-B3A9-1B228B724265}"/>
    <cellStyle name="Normal 4 4 7 8 2" xfId="20277" xr:uid="{6A72BC74-B1A4-4BDE-B09C-56BC6A952D22}"/>
    <cellStyle name="Normal 4 4 7 9" xfId="24137" xr:uid="{1E88A1D6-AE38-454E-B846-A2C177D96F6C}"/>
    <cellStyle name="Normal 4 4 8" xfId="1014" xr:uid="{00000000-0005-0000-0000-0000A8050000}"/>
    <cellStyle name="Normal 4 4 8 10" xfId="12605" xr:uid="{CA4D673E-C050-4B79-9C4C-56FA448EBC15}"/>
    <cellStyle name="Normal 4 4 8 2" xfId="1015" xr:uid="{00000000-0005-0000-0000-0000A9050000}"/>
    <cellStyle name="Normal 4 4 8 2 2" xfId="2940" xr:uid="{00000000-0005-0000-0000-000063060000}"/>
    <cellStyle name="Normal 4 4 8 2 2 2" xfId="6120" xr:uid="{3B030003-B56E-42A1-BF46-6D8C66FAE20A}"/>
    <cellStyle name="Normal 4 4 8 2 2 2 2" xfId="26502" xr:uid="{55689746-DEF0-4320-848A-9B0759700AEB}"/>
    <cellStyle name="Normal 4 4 8 2 2 2 3" xfId="28054" xr:uid="{C71B9B98-3B4D-4E5F-BB4C-B1108EB56177}"/>
    <cellStyle name="Normal 4 4 8 2 2 2 4" xfId="15598" xr:uid="{8B45946F-F579-493E-A777-F797ED3B3ED7}"/>
    <cellStyle name="Normal 4 4 8 2 2 3" xfId="8051" xr:uid="{A1D8FC59-41AB-4B04-835B-88003565BB56}"/>
    <cellStyle name="Normal 4 4 8 2 2 3 2" xfId="28756" xr:uid="{7A1FB7CD-6657-4363-B93E-C081C6C4C0CB}"/>
    <cellStyle name="Normal 4 4 8 2 2 3 3" xfId="18431" xr:uid="{72AF5404-8023-4DB0-9944-A6DD6DCFB028}"/>
    <cellStyle name="Normal 4 4 8 2 2 4" xfId="10884" xr:uid="{4B8C7705-E943-41CC-AD24-E8C077E49547}"/>
    <cellStyle name="Normal 4 4 8 2 2 4 2" xfId="21264" xr:uid="{7815DE7E-E3DB-4C8C-9ABD-97F8BC87D048}"/>
    <cellStyle name="Normal 4 4 8 2 2 5" xfId="24555" xr:uid="{7B00F632-A9E3-4CE5-A0A3-A286B6264ADD}"/>
    <cellStyle name="Normal 4 4 8 2 2 6" xfId="13461" xr:uid="{D6D86F86-10C3-4068-A8C3-4DF59F5B0A4B}"/>
    <cellStyle name="Normal 4 4 8 2 3" xfId="5317" xr:uid="{9246B56E-1A83-4A34-AEE9-9F32336FBABB}"/>
    <cellStyle name="Normal 4 4 8 2 3 2" xfId="24454" xr:uid="{F6CF408D-21E3-45A3-9562-314F90F14C3B}"/>
    <cellStyle name="Normal 4 4 8 2 3 3" xfId="26425" xr:uid="{FCE6C010-CFD8-4054-95A6-8CA459188694}"/>
    <cellStyle name="Normal 4 4 8 2 3 4" xfId="14615" xr:uid="{DBB95E87-488E-4B51-875B-6DDB208D5741}"/>
    <cellStyle name="Normal 4 4 8 2 4" xfId="7068" xr:uid="{784F18AB-9B24-435D-A6C4-E92B56265C4A}"/>
    <cellStyle name="Normal 4 4 8 2 4 2" xfId="27920" xr:uid="{B516F256-A46D-4533-B3BE-949792F2EE22}"/>
    <cellStyle name="Normal 4 4 8 2 4 3" xfId="26299" xr:uid="{1B4D7294-8EFD-48E3-AFD0-F972FDD89B90}"/>
    <cellStyle name="Normal 4 4 8 2 4 4" xfId="17448" xr:uid="{2E4C7ADD-D813-48C2-9E9A-50A1584D5C47}"/>
    <cellStyle name="Normal 4 4 8 2 5" xfId="9901" xr:uid="{1334673B-C8EC-4F39-8F95-079A2CD23FC4}"/>
    <cellStyle name="Normal 4 4 8 2 5 2" xfId="29430" xr:uid="{687C5457-0533-4C0A-A75C-1E00870144C9}"/>
    <cellStyle name="Normal 4 4 8 2 5 3" xfId="20281" xr:uid="{3C14766A-0A36-4E73-9351-D85562379DCA}"/>
    <cellStyle name="Normal 4 4 8 2 6" xfId="25496" xr:uid="{50DCEEB4-C889-4D27-97DC-BC2667E44D01}"/>
    <cellStyle name="Normal 4 4 8 2 7" xfId="12763" xr:uid="{31369979-5E9F-49CA-B930-C7881B0CFDC4}"/>
    <cellStyle name="Normal 4 4 8 3" xfId="1016" xr:uid="{00000000-0005-0000-0000-0000AA050000}"/>
    <cellStyle name="Normal 4 4 8 3 2" xfId="5318" xr:uid="{E2E86F4F-68D8-4D3C-887D-E8698892714F}"/>
    <cellStyle name="Normal 4 4 8 3 2 2" xfId="28057" xr:uid="{9598AFDD-A9A2-49DD-82A6-683E26459F21}"/>
    <cellStyle name="Normal 4 4 8 3 2 3" xfId="26992" xr:uid="{05E819AC-9A8C-4470-AB06-D02124642DB4}"/>
    <cellStyle name="Normal 4 4 8 3 2 4" xfId="14616" xr:uid="{9DB887E8-6FE6-41E0-9104-704BE88CFAE2}"/>
    <cellStyle name="Normal 4 4 8 3 3" xfId="7069" xr:uid="{6136E152-FF19-4728-A14E-BEDDD685E76B}"/>
    <cellStyle name="Normal 4 4 8 3 3 2" xfId="26273" xr:uid="{85F66EFF-3E16-49ED-A55B-EDFE591B5F31}"/>
    <cellStyle name="Normal 4 4 8 3 3 3" xfId="28441" xr:uid="{ADA1B494-E9DC-4EC2-A61F-A4947ABF1DB0}"/>
    <cellStyle name="Normal 4 4 8 3 3 4" xfId="17449" xr:uid="{967985C4-1652-48A3-99A2-9A65A7D80E71}"/>
    <cellStyle name="Normal 4 4 8 3 4" xfId="9902" xr:uid="{7702B13A-43EF-4E0A-AA07-6FA1DC99BEF8}"/>
    <cellStyle name="Normal 4 4 8 3 4 2" xfId="29431" xr:uid="{2EC8BCFC-BBFD-4382-9809-576090B6E08E}"/>
    <cellStyle name="Normal 4 4 8 3 4 3" xfId="20282" xr:uid="{618991E1-9A96-434F-B9A4-EAED83440C2D}"/>
    <cellStyle name="Normal 4 4 8 3 5" xfId="23292" xr:uid="{18A56854-BEAD-407D-A018-555695D98BFA}"/>
    <cellStyle name="Normal 4 4 8 3 6" xfId="13253" xr:uid="{AF5ACC42-87E4-4CDD-8C76-C26E024EB400}"/>
    <cellStyle name="Normal 4 4 8 4" xfId="2371" xr:uid="{00000000-0005-0000-0000-000061060000}"/>
    <cellStyle name="Normal 4 4 8 4 2" xfId="7498" xr:uid="{FA712A1A-C78D-4566-8A6C-60C002B93D64}"/>
    <cellStyle name="Normal 4 4 8 4 2 2" xfId="27832" xr:uid="{381D6260-34DA-47E2-8058-A41C2BE171A8}"/>
    <cellStyle name="Normal 4 4 8 4 2 3" xfId="17878" xr:uid="{6FE155C9-8C14-4E52-88A7-A2CB0868796E}"/>
    <cellStyle name="Normal 4 4 8 4 3" xfId="10331" xr:uid="{39EB91E6-4ACE-4B49-876D-EAFF865DC635}"/>
    <cellStyle name="Normal 4 4 8 4 3 2" xfId="20711" xr:uid="{FD6F8C03-761E-4C03-8A95-BAE1ADB9BA73}"/>
    <cellStyle name="Normal 4 4 8 4 4" xfId="23867" xr:uid="{F9E5135A-FDC8-4959-8530-BF40C1FAE2F9}"/>
    <cellStyle name="Normal 4 4 8 4 5" xfId="15045" xr:uid="{0A2370EB-20FB-49F5-A552-E0C973F95EA0}"/>
    <cellStyle name="Normal 4 4 8 5" xfId="3992" xr:uid="{66074DC8-455C-4006-ADF6-E0B8C85BED19}"/>
    <cellStyle name="Normal 4 4 8 5 2" xfId="8816" xr:uid="{74F21ABD-C3E3-4736-AAFA-FE36F5BBB9F6}"/>
    <cellStyle name="Normal 4 4 8 5 2 2" xfId="28989" xr:uid="{41717647-6C0F-4488-B084-66A8DF15AC31}"/>
    <cellStyle name="Normal 4 4 8 5 2 3" xfId="19196" xr:uid="{B5BE8052-07B6-43B5-8A4F-7471A7DD6759}"/>
    <cellStyle name="Normal 4 4 8 5 3" xfId="11649" xr:uid="{6BD3B780-1A9D-4CB2-910D-9901479E1CAD}"/>
    <cellStyle name="Normal 4 4 8 5 3 2" xfId="22029" xr:uid="{217EDAC7-5B6E-4A9D-AD15-CC9E63973CD4}"/>
    <cellStyle name="Normal 4 4 8 5 4" xfId="24344" xr:uid="{D28B7987-F71C-4787-A5FC-9EF235555BB9}"/>
    <cellStyle name="Normal 4 4 8 5 5" xfId="16363" xr:uid="{5710F248-B8F6-45C7-9645-D9C127473090}"/>
    <cellStyle name="Normal 4 4 8 6" xfId="5316" xr:uid="{F8D64C33-7F81-41CA-9A7B-BFD5509966D8}"/>
    <cellStyle name="Normal 4 4 8 6 2" xfId="27534" xr:uid="{7187DCBB-45D7-4B5E-A8C5-82C22FFC67E2}"/>
    <cellStyle name="Normal 4 4 8 6 3" xfId="28006" xr:uid="{786F944A-3147-4519-BA27-59A4A7F1B2D6}"/>
    <cellStyle name="Normal 4 4 8 6 4" xfId="14614" xr:uid="{560EE69E-BF5B-4779-B1F0-231547ED5E82}"/>
    <cellStyle name="Normal 4 4 8 7" xfId="7067" xr:uid="{F399FB8A-5BC4-4EB4-B81B-88874D581273}"/>
    <cellStyle name="Normal 4 4 8 7 2" xfId="28315" xr:uid="{91F53F6E-A880-4A63-B005-FD4580B83008}"/>
    <cellStyle name="Normal 4 4 8 7 3" xfId="17447" xr:uid="{CDA6D52B-FFC4-49E4-9A1B-BDB693C3B365}"/>
    <cellStyle name="Normal 4 4 8 8" xfId="9900" xr:uid="{B9C897C8-DF7B-4B98-90AB-F54105A6587F}"/>
    <cellStyle name="Normal 4 4 8 8 2" xfId="20280" xr:uid="{997751F3-F99B-4C88-9BF7-923088706D95}"/>
    <cellStyle name="Normal 4 4 8 9" xfId="24159" xr:uid="{E53EE9DC-B68A-46D1-9E6E-02406200460A}"/>
    <cellStyle name="Normal 4 4 9" xfId="1017" xr:uid="{00000000-0005-0000-0000-0000AB050000}"/>
    <cellStyle name="Normal 4 4 9 10" xfId="12598" xr:uid="{5A0CACBA-0ADF-4C2D-AF49-84D4C895EBAD}"/>
    <cellStyle name="Normal 4 4 9 2" xfId="3360" xr:uid="{00000000-0005-0000-0000-000066060000}"/>
    <cellStyle name="Normal 4 4 9 2 2" xfId="6418" xr:uid="{E4AF7A96-E96D-4A82-ACA7-4C11F0D7C92B}"/>
    <cellStyle name="Normal 4 4 9 2 2 2" xfId="25583" xr:uid="{95E6D108-01E8-4E01-ADAC-DEB0E72B18B2}"/>
    <cellStyle name="Normal 4 4 9 2 2 3" xfId="27009" xr:uid="{BE56A05B-1114-426E-BCA5-3A954C7CD794}"/>
    <cellStyle name="Normal 4 4 9 2 2 4" xfId="15987" xr:uid="{85AE6A65-C461-434B-A61D-C2E0706D0C74}"/>
    <cellStyle name="Normal 4 4 9 2 3" xfId="8440" xr:uid="{577A0B1F-AC1F-4BC0-AB30-531865130E5F}"/>
    <cellStyle name="Normal 4 4 9 2 3 2" xfId="26791" xr:uid="{8D1DA3C0-8FB4-4B9B-A557-EA97B493353B}"/>
    <cellStyle name="Normal 4 4 9 2 3 3" xfId="28914" xr:uid="{4BFC9D8D-BAFA-4124-83BC-9E3B7B622031}"/>
    <cellStyle name="Normal 4 4 9 2 3 4" xfId="18820" xr:uid="{2E647F9E-E2C3-42BC-8F48-0C1C797DE2CC}"/>
    <cellStyle name="Normal 4 4 9 2 4" xfId="11273" xr:uid="{352B4982-1DFF-4298-B613-2AD3941627D6}"/>
    <cellStyle name="Normal 4 4 9 2 4 2" xfId="29481" xr:uid="{A1180E81-8564-4CE8-922C-FF3837930D29}"/>
    <cellStyle name="Normal 4 4 9 2 4 3" xfId="21653" xr:uid="{8A7C8604-394A-444B-BD57-6AD3BB43B5C6}"/>
    <cellStyle name="Normal 4 4 9 2 5" xfId="25248" xr:uid="{16250F2A-05B5-4982-B1E5-77966F846550}"/>
    <cellStyle name="Normal 4 4 9 2 6" xfId="13926" xr:uid="{C57D806F-2A8C-42A5-A13D-1FF5221E0EF1}"/>
    <cellStyle name="Normal 4 4 9 3" xfId="2783" xr:uid="{00000000-0005-0000-0000-000067060000}"/>
    <cellStyle name="Normal 4 4 9 3 2" xfId="6001" xr:uid="{35824E72-C820-4089-9B84-2E0915F4580B}"/>
    <cellStyle name="Normal 4 4 9 3 2 2" xfId="26641" xr:uid="{EF8A40E1-2C34-47A0-8B16-1952077E715F}"/>
    <cellStyle name="Normal 4 4 9 3 2 3" xfId="15454" xr:uid="{B433D18A-56D1-4E0A-AE47-E06C0B81FEEA}"/>
    <cellStyle name="Normal 4 4 9 3 3" xfId="7907" xr:uid="{7769BCCC-8662-45CB-BABF-FE672D2DC0D0}"/>
    <cellStyle name="Normal 4 4 9 3 3 2" xfId="18287" xr:uid="{82CA3D6F-48E9-48C4-B373-F0BC9EF0F919}"/>
    <cellStyle name="Normal 4 4 9 3 4" xfId="10740" xr:uid="{B625FE9A-9DCE-4A4C-863D-8C0F57055D89}"/>
    <cellStyle name="Normal 4 4 9 3 4 2" xfId="21120" xr:uid="{89EE809F-2E16-478F-9505-8E62211C6B74}"/>
    <cellStyle name="Normal 4 4 9 3 5" xfId="24633" xr:uid="{0C71D55D-EBFC-4EE4-B11A-2D9A40CF1681}"/>
    <cellStyle name="Normal 4 4 9 3 6" xfId="13240" xr:uid="{16EADAB8-665E-4FE6-8429-1BFA7B82A5E8}"/>
    <cellStyle name="Normal 4 4 9 4" xfId="2364" xr:uid="{00000000-0005-0000-0000-000065060000}"/>
    <cellStyle name="Normal 4 4 9 4 2" xfId="7491" xr:uid="{0D5B0C44-6BCA-4539-8F51-2C183B8CA95A}"/>
    <cellStyle name="Normal 4 4 9 4 2 2" xfId="27846" xr:uid="{FCE6E47D-11D2-41A0-8218-BEF34BE38AF3}"/>
    <cellStyle name="Normal 4 4 9 4 2 3" xfId="17871" xr:uid="{42B9D3BE-8C30-41DF-96F3-DD334FC868D9}"/>
    <cellStyle name="Normal 4 4 9 4 3" xfId="10324" xr:uid="{7B8E750E-5139-4B20-AA09-F525B515AB18}"/>
    <cellStyle name="Normal 4 4 9 4 3 2" xfId="20704" xr:uid="{4294726E-CB1F-4246-B787-ACAC8C42AF9A}"/>
    <cellStyle name="Normal 4 4 9 4 4" xfId="25581" xr:uid="{30138CC3-E5CB-44A7-B41E-0E5758EEF6B1}"/>
    <cellStyle name="Normal 4 4 9 4 5" xfId="15038" xr:uid="{F338BB69-EDFA-45F5-A04C-D0226545A720}"/>
    <cellStyle name="Normal 4 4 9 5" xfId="3899" xr:uid="{44024C00-D3FE-47D0-B57A-39580CDEC769}"/>
    <cellStyle name="Normal 4 4 9 5 2" xfId="8731" xr:uid="{C9717C74-7ED6-40DF-A525-D9A0632BEECA}"/>
    <cellStyle name="Normal 4 4 9 5 2 2" xfId="19111" xr:uid="{1D841BDB-54D9-4A29-ABBC-AC0A4EDD03CB}"/>
    <cellStyle name="Normal 4 4 9 5 3" xfId="11564" xr:uid="{DE1FCD04-E87D-4AF7-8575-2D2CA3BE974D}"/>
    <cellStyle name="Normal 4 4 9 5 3 2" xfId="21944" xr:uid="{D19CA735-0498-486F-94B6-3344196D843B}"/>
    <cellStyle name="Normal 4 4 9 5 4" xfId="26266" xr:uid="{E400FC7F-A257-4C8F-BEAE-B5BFE3B7941D}"/>
    <cellStyle name="Normal 4 4 9 5 5" xfId="16278" xr:uid="{2C589C1A-4480-4627-B1F6-BC45103A33AC}"/>
    <cellStyle name="Normal 4 4 9 6" xfId="5319" xr:uid="{1569C5B3-5BBD-41FF-A302-F6D3990CFE26}"/>
    <cellStyle name="Normal 4 4 9 6 2" xfId="14617" xr:uid="{90A61658-C676-41E9-AE1D-F2159225B933}"/>
    <cellStyle name="Normal 4 4 9 7" xfId="7070" xr:uid="{3B9657B6-2776-4C06-B00B-D5BF82FB8EBB}"/>
    <cellStyle name="Normal 4 4 9 7 2" xfId="17450" xr:uid="{1EB034C5-53AA-46EE-94D3-339F728C90A8}"/>
    <cellStyle name="Normal 4 4 9 8" xfId="9903" xr:uid="{0324C80B-CF82-4EAF-971C-9218D29CB131}"/>
    <cellStyle name="Normal 4 4 9 8 2" xfId="20283" xr:uid="{28350CE1-D0C6-48D3-B3A0-BCCB4DF62AA3}"/>
    <cellStyle name="Normal 4 4 9 9" xfId="23443" xr:uid="{52970C66-47E4-431A-A6CC-18EE61A73DF0}"/>
    <cellStyle name="Normal 4 5" xfId="1018" xr:uid="{00000000-0005-0000-0000-0000AC050000}"/>
    <cellStyle name="Normal 4 5 10" xfId="5320" xr:uid="{AA327A81-5DC8-4692-9340-18993223415C}"/>
    <cellStyle name="Normal 4 5 10 2" xfId="14618" xr:uid="{7AB21E60-FA17-4254-B2B7-89D2BF5D690D}"/>
    <cellStyle name="Normal 4 5 11" xfId="7071" xr:uid="{C32C56F1-0EAB-44E2-9660-3E5C3F7ADDD7}"/>
    <cellStyle name="Normal 4 5 11 2" xfId="17451" xr:uid="{6D3AC4D4-2603-4D59-9880-7C347BAB594F}"/>
    <cellStyle name="Normal 4 5 12" xfId="9904" xr:uid="{8A633793-0BE1-48E7-9C01-528C21AF03E3}"/>
    <cellStyle name="Normal 4 5 12 2" xfId="20284" xr:uid="{48BB7326-53B9-4CF0-990F-441553D826C0}"/>
    <cellStyle name="Normal 4 5 13" xfId="25554" xr:uid="{2F7C80D2-515F-4B37-B3C2-0F41716B2516}"/>
    <cellStyle name="Normal 4 5 14" xfId="12408" xr:uid="{B417FB53-83C9-4E23-AAD7-B3EAE28C9430}"/>
    <cellStyle name="Normal 4 5 15" xfId="29573" xr:uid="{342C3EE9-6C31-424A-9F89-DC76ECE22115}"/>
    <cellStyle name="Normal 4 5 2" xfId="1019" xr:uid="{00000000-0005-0000-0000-0000AD050000}"/>
    <cellStyle name="Normal 4 5 2 10" xfId="7072" xr:uid="{F155FB5D-A444-46A9-93BA-D8A9F0A5D191}"/>
    <cellStyle name="Normal 4 5 2 10 2" xfId="17452" xr:uid="{0F2B164B-DE3C-46D9-B07B-7FCBDE3FF356}"/>
    <cellStyle name="Normal 4 5 2 11" xfId="9905" xr:uid="{0D429FD2-0B1E-4471-B9F3-559075B323D7}"/>
    <cellStyle name="Normal 4 5 2 11 2" xfId="20285" xr:uid="{77EB6FD4-BFDD-4C63-A826-EAF2B1D2DB15}"/>
    <cellStyle name="Normal 4 5 2 12" xfId="22646" xr:uid="{37A174BD-5DC6-4FD8-94FD-A049106B499C}"/>
    <cellStyle name="Normal 4 5 2 13" xfId="12468" xr:uid="{C96A457C-163F-4A39-B685-9058D2B1740E}"/>
    <cellStyle name="Normal 4 5 2 2" xfId="1020" xr:uid="{00000000-0005-0000-0000-0000AE050000}"/>
    <cellStyle name="Normal 4 5 2 2 10" xfId="9906" xr:uid="{FFBED01D-56C2-4DB9-A0A4-A4A176A4EB92}"/>
    <cellStyle name="Normal 4 5 2 2 10 2" xfId="20286" xr:uid="{18E5ED31-4796-427B-9D96-7A548B10B54A}"/>
    <cellStyle name="Normal 4 5 2 2 11" xfId="25564" xr:uid="{81FE1A69-411D-4DDA-AF27-D125FA94B8BA}"/>
    <cellStyle name="Normal 4 5 2 2 12" xfId="12607" xr:uid="{E5BE488E-DB85-46C7-B4FB-96ECB8A84659}"/>
    <cellStyle name="Normal 4 5 2 2 2" xfId="2794" xr:uid="{00000000-0005-0000-0000-00006B060000}"/>
    <cellStyle name="Normal 4 5 2 2 2 2" xfId="3362" xr:uid="{00000000-0005-0000-0000-00006C060000}"/>
    <cellStyle name="Normal 4 5 2 2 2 2 2" xfId="6420" xr:uid="{CB9A58F2-7890-4B6A-B0C4-08609EA3C9E0}"/>
    <cellStyle name="Normal 4 5 2 2 2 2 2 2" xfId="27472" xr:uid="{6A596950-F3A1-4201-8AF3-BD26A11E2E56}"/>
    <cellStyle name="Normal 4 5 2 2 2 2 2 3" xfId="27697" xr:uid="{659DC479-2BD7-4C6B-A33F-4D56A628B69D}"/>
    <cellStyle name="Normal 4 5 2 2 2 2 2 4" xfId="15989" xr:uid="{AF62BC5F-90DA-48E2-9A61-D3AB3816239E}"/>
    <cellStyle name="Normal 4 5 2 2 2 2 3" xfId="8442" xr:uid="{E90C640C-377B-4859-B0B4-A0564CE7D292}"/>
    <cellStyle name="Normal 4 5 2 2 2 2 3 2" xfId="28915" xr:uid="{54DEA4A0-01F6-40FB-A2AC-E0F618CA4A75}"/>
    <cellStyle name="Normal 4 5 2 2 2 2 3 3" xfId="18822" xr:uid="{1B15CFE1-10C9-40DA-B3F8-660B318D9E18}"/>
    <cellStyle name="Normal 4 5 2 2 2 2 4" xfId="11275" xr:uid="{CBF7840A-2BA2-490C-B408-4DFF8EA1F616}"/>
    <cellStyle name="Normal 4 5 2 2 2 2 4 2" xfId="21655" xr:uid="{45A1692A-DBBE-4571-949E-33F95E2F398C}"/>
    <cellStyle name="Normal 4 5 2 2 2 2 5" xfId="24919" xr:uid="{93AE2126-44B0-49B6-B346-061AC55C26EC}"/>
    <cellStyle name="Normal 4 5 2 2 2 2 6" xfId="13928" xr:uid="{01FF4D2D-6593-4498-AE66-ED53884D3B92}"/>
    <cellStyle name="Normal 4 5 2 2 2 3" xfId="4345" xr:uid="{F0DDF63A-1063-4A2C-834C-B0B9CC1595CB}"/>
    <cellStyle name="Normal 4 5 2 2 2 3 2" xfId="9117" xr:uid="{BE46173D-FC4C-4278-8555-0A3E13585A74}"/>
    <cellStyle name="Normal 4 5 2 2 2 3 2 2" xfId="29160" xr:uid="{EC26D65F-F883-4724-B3CF-72B900784BA4}"/>
    <cellStyle name="Normal 4 5 2 2 2 3 2 3" xfId="19497" xr:uid="{1037B84C-96B6-4E71-AE42-DB51C5047C4E}"/>
    <cellStyle name="Normal 4 5 2 2 2 3 3" xfId="11950" xr:uid="{BF4F16E1-1A00-4456-8E40-339F03E81D01}"/>
    <cellStyle name="Normal 4 5 2 2 2 3 3 2" xfId="22330" xr:uid="{CAEE0D91-E467-4130-A58D-FF5E780ED312}"/>
    <cellStyle name="Normal 4 5 2 2 2 3 4" xfId="24862" xr:uid="{7EAC0034-6BE9-4D0F-B584-A2C11E70DF05}"/>
    <cellStyle name="Normal 4 5 2 2 2 3 5" xfId="16664" xr:uid="{1A28BFBF-7731-4AB4-9B8B-9B1F1C447379}"/>
    <cellStyle name="Normal 4 5 2 2 2 4" xfId="6012" xr:uid="{8B49FA82-7B6D-4BE6-9B2F-5FB1467284B1}"/>
    <cellStyle name="Normal 4 5 2 2 2 4 2" xfId="26079" xr:uid="{D88B92DB-CA08-4AB4-83F0-0D8CC800957B}"/>
    <cellStyle name="Normal 4 5 2 2 2 4 3" xfId="15465" xr:uid="{03A527EE-D9C7-4438-83E1-C40E04B31A48}"/>
    <cellStyle name="Normal 4 5 2 2 2 5" xfId="7918" xr:uid="{46148B9B-5C5A-4E98-A683-7FF0356F6619}"/>
    <cellStyle name="Normal 4 5 2 2 2 5 2" xfId="18298" xr:uid="{FF1EB973-064D-4FD9-A7AF-A7BBDF5F6F43}"/>
    <cellStyle name="Normal 4 5 2 2 2 6" xfId="10751" xr:uid="{2FEAE426-4839-4F92-B94B-9B739D1958A8}"/>
    <cellStyle name="Normal 4 5 2 2 2 6 2" xfId="21131" xr:uid="{12431F26-C05B-4F11-95C5-F538C981F164}"/>
    <cellStyle name="Normal 4 5 2 2 2 7" xfId="24936" xr:uid="{386C30BC-3402-47D3-9CFA-77B7D0AC2B8C}"/>
    <cellStyle name="Normal 4 5 2 2 2 8" xfId="13256" xr:uid="{8151A255-92E0-4CAC-9A64-15EE978BF4BE}"/>
    <cellStyle name="Normal 4 5 2 2 3" xfId="3363" xr:uid="{00000000-0005-0000-0000-00006D060000}"/>
    <cellStyle name="Normal 4 5 2 2 3 2" xfId="4541" xr:uid="{5C992072-2692-40FE-BBF8-3D18743AFE66}"/>
    <cellStyle name="Normal 4 5 2 2 3 2 2" xfId="9313" xr:uid="{880D3A2B-4B2B-4A13-88D5-2BA0CFB149A3}"/>
    <cellStyle name="Normal 4 5 2 2 3 2 2 2" xfId="29290" xr:uid="{1B627872-8AE1-46BF-A8CA-B163849C6562}"/>
    <cellStyle name="Normal 4 5 2 2 3 2 2 3" xfId="19693" xr:uid="{81E00CB2-4CE0-4B43-9C1C-FFDF9B48CF3D}"/>
    <cellStyle name="Normal 4 5 2 2 3 2 3" xfId="12146" xr:uid="{4B085F41-08B4-4921-9306-0A37EB0AF2C5}"/>
    <cellStyle name="Normal 4 5 2 2 3 2 3 2" xfId="22526" xr:uid="{EB117C4D-BCAC-4C76-B3F6-79B66B8993B4}"/>
    <cellStyle name="Normal 4 5 2 2 3 2 4" xfId="26028" xr:uid="{B3F1682C-B58B-4F7B-9F3D-74263D292ABA}"/>
    <cellStyle name="Normal 4 5 2 2 3 2 5" xfId="16860" xr:uid="{D6B3FA64-94BE-402C-BB86-C7993554070A}"/>
    <cellStyle name="Normal 4 5 2 2 3 3" xfId="6421" xr:uid="{5D6D05FC-D0CA-4C56-BAD2-CA5C978CA780}"/>
    <cellStyle name="Normal 4 5 2 2 3 3 2" xfId="26714" xr:uid="{E2CA73D3-3870-41C5-A03B-CC41F8E2DA6E}"/>
    <cellStyle name="Normal 4 5 2 2 3 3 3" xfId="15990" xr:uid="{29D8A29D-7E64-4EA9-9528-D0F4D5EAA5CB}"/>
    <cellStyle name="Normal 4 5 2 2 3 4" xfId="8443" xr:uid="{F0E8D58E-5344-4E20-9372-6C93F92B2146}"/>
    <cellStyle name="Normal 4 5 2 2 3 4 2" xfId="18823" xr:uid="{27A8C04E-8DC4-4EE2-BB1E-2AEF5B1E16C1}"/>
    <cellStyle name="Normal 4 5 2 2 3 5" xfId="11276" xr:uid="{B7FFCAE5-5548-4065-97EF-997CE04E62F1}"/>
    <cellStyle name="Normal 4 5 2 2 3 5 2" xfId="21656" xr:uid="{1E8AE756-E401-42AB-B3D3-BC8125FA3A3E}"/>
    <cellStyle name="Normal 4 5 2 2 3 6" xfId="23297" xr:uid="{550288F8-7D60-4E23-9FEF-C72139F89487}"/>
    <cellStyle name="Normal 4 5 2 2 3 7" xfId="13929" xr:uid="{36AF86DA-92CA-4F5F-A5AA-A6C7EF40C8D0}"/>
    <cellStyle name="Normal 4 5 2 2 4" xfId="3361" xr:uid="{00000000-0005-0000-0000-00006E060000}"/>
    <cellStyle name="Normal 4 5 2 2 4 2" xfId="6419" xr:uid="{CD83A63A-1FFB-48A3-A5DE-2D94ACA440B6}"/>
    <cellStyle name="Normal 4 5 2 2 4 2 2" xfId="27853" xr:uid="{54548210-F9F5-4602-BD11-4984616A93E4}"/>
    <cellStyle name="Normal 4 5 2 2 4 2 3" xfId="15988" xr:uid="{8110A5F6-916F-4FD4-A60D-45568431B32A}"/>
    <cellStyle name="Normal 4 5 2 2 4 3" xfId="8441" xr:uid="{E0961122-8F68-4881-9183-7F705686D820}"/>
    <cellStyle name="Normal 4 5 2 2 4 3 2" xfId="18821" xr:uid="{FC938CFF-74C2-4051-98BE-3EEA45A5EC24}"/>
    <cellStyle name="Normal 4 5 2 2 4 4" xfId="11274" xr:uid="{111655AF-AE58-47F3-A4AD-AB796075E294}"/>
    <cellStyle name="Normal 4 5 2 2 4 4 2" xfId="21654" xr:uid="{BB70FE4F-2CB6-4C7C-AE5B-41648F4D565B}"/>
    <cellStyle name="Normal 4 5 2 2 4 5" xfId="25036" xr:uid="{A4ACC562-9D88-4446-97DF-68459C044C90}"/>
    <cellStyle name="Normal 4 5 2 2 4 6" xfId="13927" xr:uid="{15B98E35-58CB-46EB-9E15-D874394D2F3D}"/>
    <cellStyle name="Normal 4 5 2 2 5" xfId="2644" xr:uid="{00000000-0005-0000-0000-00006F060000}"/>
    <cellStyle name="Normal 4 5 2 2 5 2" xfId="5906" xr:uid="{1CBBE5B8-2179-443A-818B-CA9B82EF9375}"/>
    <cellStyle name="Normal 4 5 2 2 5 2 2" xfId="25868" xr:uid="{B87E1C25-8F25-44D1-9378-D84667DAE326}"/>
    <cellStyle name="Normal 4 5 2 2 5 2 3" xfId="15316" xr:uid="{345AB8E1-DE30-4CF1-B317-80BFA59C3620}"/>
    <cellStyle name="Normal 4 5 2 2 5 3" xfId="7769" xr:uid="{676A888C-7747-4326-BE4B-B6CA19088927}"/>
    <cellStyle name="Normal 4 5 2 2 5 3 2" xfId="18149" xr:uid="{F4A771CB-8EA8-4731-A993-49F9908CE8AF}"/>
    <cellStyle name="Normal 4 5 2 2 5 4" xfId="10602" xr:uid="{BEEF8A5C-90B7-4714-8664-ACF95091B647}"/>
    <cellStyle name="Normal 4 5 2 2 5 4 2" xfId="20982" xr:uid="{D7DDBACC-EB41-40DA-813D-BC1CB3771D23}"/>
    <cellStyle name="Normal 4 5 2 2 5 5" xfId="23115" xr:uid="{8B80382E-C38A-47FA-A5AF-6A30D1D83791}"/>
    <cellStyle name="Normal 4 5 2 2 5 6" xfId="13033" xr:uid="{61309A57-C24C-4900-8B50-03040D9E9E3A}"/>
    <cellStyle name="Normal 4 5 2 2 6" xfId="2373" xr:uid="{00000000-0005-0000-0000-00006A060000}"/>
    <cellStyle name="Normal 4 5 2 2 6 2" xfId="7500" xr:uid="{F5DDBCD1-A370-4BE4-ADF7-46BD5E7DD97F}"/>
    <cellStyle name="Normal 4 5 2 2 6 2 2" xfId="17880" xr:uid="{F453CDBF-C831-42A3-BFC3-C961D652161E}"/>
    <cellStyle name="Normal 4 5 2 2 6 3" xfId="10333" xr:uid="{860BBF6A-8155-4DE9-949D-80FEB27F3863}"/>
    <cellStyle name="Normal 4 5 2 2 6 3 2" xfId="20713" xr:uid="{8AE5DF16-29D6-4421-9F51-9317E93651F0}"/>
    <cellStyle name="Normal 4 5 2 2 6 4" xfId="23377" xr:uid="{DF3EB088-984B-417A-BB85-B384657AE050}"/>
    <cellStyle name="Normal 4 5 2 2 6 5" xfId="15047" xr:uid="{293FAE86-6E93-4DFD-A93B-E82E1E6422AC}"/>
    <cellStyle name="Normal 4 5 2 2 7" xfId="3924" xr:uid="{7E2B3D55-D6D0-4C09-B428-C3AD35411B83}"/>
    <cellStyle name="Normal 4 5 2 2 7 2" xfId="8756" xr:uid="{A650A9D6-C2AB-487C-ADB2-2CE5DE7F65AC}"/>
    <cellStyle name="Normal 4 5 2 2 7 2 2" xfId="19136" xr:uid="{3F3709B6-1FFE-4BDD-9910-F531057AF7F1}"/>
    <cellStyle name="Normal 4 5 2 2 7 3" xfId="11589" xr:uid="{470C3297-9168-421A-A970-7E70E99F9138}"/>
    <cellStyle name="Normal 4 5 2 2 7 3 2" xfId="21969" xr:uid="{AA8A2487-E093-4AFD-A277-EE1F5C962F5E}"/>
    <cellStyle name="Normal 4 5 2 2 7 4" xfId="16303" xr:uid="{2C93F13E-B605-4915-8773-D57DC68E5694}"/>
    <cellStyle name="Normal 4 5 2 2 8" xfId="5322" xr:uid="{CAF91BE3-2382-40FE-9F2E-80D1F470AEA1}"/>
    <cellStyle name="Normal 4 5 2 2 8 2" xfId="14620" xr:uid="{E082096E-F5A6-479A-8B05-758495EE71E3}"/>
    <cellStyle name="Normal 4 5 2 2 9" xfId="7073" xr:uid="{DF087704-CA16-4900-BF9B-2E6F667E0BEA}"/>
    <cellStyle name="Normal 4 5 2 2 9 2" xfId="17453" xr:uid="{B2E5202B-3541-4813-ADD1-48D3D22AFC0D}"/>
    <cellStyle name="Normal 4 5 2 3" xfId="1021" xr:uid="{00000000-0005-0000-0000-0000AF050000}"/>
    <cellStyle name="Normal 4 5 2 3 2" xfId="3364" xr:uid="{00000000-0005-0000-0000-000071060000}"/>
    <cellStyle name="Normal 4 5 2 3 2 2" xfId="6422" xr:uid="{459C8634-173F-4FA7-8F98-1D1FB39BDB13}"/>
    <cellStyle name="Normal 4 5 2 3 2 2 2" xfId="26712" xr:uid="{014981DB-CA37-4B50-9DC7-B2236888C132}"/>
    <cellStyle name="Normal 4 5 2 3 2 2 3" xfId="28205" xr:uid="{2287D21F-F269-4EDE-A5E9-9239AC3D462F}"/>
    <cellStyle name="Normal 4 5 2 3 2 2 4" xfId="15991" xr:uid="{13033BDD-4417-4546-8CFD-8638009AD7C8}"/>
    <cellStyle name="Normal 4 5 2 3 2 3" xfId="8444" xr:uid="{40D61485-F520-49B1-9C29-E069B765A44C}"/>
    <cellStyle name="Normal 4 5 2 3 2 3 2" xfId="28916" xr:uid="{E6E461C7-6D28-4E72-8949-A7E04526583A}"/>
    <cellStyle name="Normal 4 5 2 3 2 3 3" xfId="18824" xr:uid="{A3C05C27-2EDC-4FC4-8A78-2D6E14971659}"/>
    <cellStyle name="Normal 4 5 2 3 2 4" xfId="11277" xr:uid="{EA636CB6-32B7-450C-9E87-0CCC537034BA}"/>
    <cellStyle name="Normal 4 5 2 3 2 4 2" xfId="21657" xr:uid="{8341F538-F959-47F1-81DD-444AAB02536D}"/>
    <cellStyle name="Normal 4 5 2 3 2 5" xfId="23923" xr:uid="{CE4AC6F4-76E0-4F1C-B9A5-5E31E24684C3}"/>
    <cellStyle name="Normal 4 5 2 3 2 6" xfId="13930" xr:uid="{76ADFE17-F2FC-413F-8265-DF1E47501A2D}"/>
    <cellStyle name="Normal 4 5 2 3 3" xfId="2793" xr:uid="{00000000-0005-0000-0000-000072060000}"/>
    <cellStyle name="Normal 4 5 2 3 3 2" xfId="6011" xr:uid="{400D8516-E8C7-4321-B8DB-54514AC3D66C}"/>
    <cellStyle name="Normal 4 5 2 3 3 2 2" xfId="26348" xr:uid="{057C0257-4C3C-4E3B-801C-62361A39334D}"/>
    <cellStyle name="Normal 4 5 2 3 3 2 3" xfId="15464" xr:uid="{E8F3B38E-D972-406C-B8EB-8AF202F55272}"/>
    <cellStyle name="Normal 4 5 2 3 3 3" xfId="7917" xr:uid="{3A3DA035-EEE4-4D6C-8388-45D36777A705}"/>
    <cellStyle name="Normal 4 5 2 3 3 3 2" xfId="18297" xr:uid="{D53A0738-1DC9-45B6-BC04-1A735BF5253C}"/>
    <cellStyle name="Normal 4 5 2 3 3 4" xfId="10750" xr:uid="{3B260D01-0AEC-4BEC-AD71-C0FC7295E086}"/>
    <cellStyle name="Normal 4 5 2 3 3 4 2" xfId="21130" xr:uid="{84D30868-90AE-401A-8540-72E9ED39E07F}"/>
    <cellStyle name="Normal 4 5 2 3 3 5" xfId="24762" xr:uid="{6DD962BE-D982-4AA3-8D54-B11338C5AA27}"/>
    <cellStyle name="Normal 4 5 2 3 3 6" xfId="13255" xr:uid="{3CE8EF1E-53AE-466E-9903-35699626116A}"/>
    <cellStyle name="Normal 4 5 2 3 4" xfId="4199" xr:uid="{1BBE04BA-B312-41DF-8E4F-91CE866111F9}"/>
    <cellStyle name="Normal 4 5 2 3 4 2" xfId="8971" xr:uid="{8C0CCA2C-B560-4ABF-A070-379E56CB628F}"/>
    <cellStyle name="Normal 4 5 2 3 4 2 2" xfId="29055" xr:uid="{CBBEF2D0-1ACB-4FAA-9118-0988D24ACFA7}"/>
    <cellStyle name="Normal 4 5 2 3 4 2 3" xfId="19351" xr:uid="{F6C7C216-708E-4EFA-9CFD-5BF38621E0DB}"/>
    <cellStyle name="Normal 4 5 2 3 4 3" xfId="11804" xr:uid="{64CE70D4-A754-41B3-A960-A290C3878BF3}"/>
    <cellStyle name="Normal 4 5 2 3 4 3 2" xfId="22184" xr:uid="{4942E4E4-488E-4036-A981-3401653602CF}"/>
    <cellStyle name="Normal 4 5 2 3 4 4" xfId="23122" xr:uid="{9037FD61-653D-4558-825E-7AB8F20BDFF9}"/>
    <cellStyle name="Normal 4 5 2 3 4 5" xfId="16518" xr:uid="{B950B559-2C43-4BBF-BAF9-19C3D9A4D097}"/>
    <cellStyle name="Normal 4 5 2 3 5" xfId="5323" xr:uid="{E8C9F035-67B4-4D4E-BEFC-1A01562ADC02}"/>
    <cellStyle name="Normal 4 5 2 3 5 2" xfId="28102" xr:uid="{2B506E37-FFA8-4E02-BAA6-F1B68752E6DD}"/>
    <cellStyle name="Normal 4 5 2 3 5 3" xfId="14621" xr:uid="{B7FEE906-8681-416A-A08E-03393217D948}"/>
    <cellStyle name="Normal 4 5 2 3 6" xfId="7074" xr:uid="{FF80577F-0C14-415F-B02B-440809EF298E}"/>
    <cellStyle name="Normal 4 5 2 3 6 2" xfId="17454" xr:uid="{DCFAB2C2-192E-470A-BDA5-A15F0C6A1833}"/>
    <cellStyle name="Normal 4 5 2 3 7" xfId="9907" xr:uid="{35230ABF-FEB9-4A17-9B50-76B113473D69}"/>
    <cellStyle name="Normal 4 5 2 3 7 2" xfId="20287" xr:uid="{6DF26397-F749-4566-8724-3EAC1C0B5F21}"/>
    <cellStyle name="Normal 4 5 2 3 8" xfId="24272" xr:uid="{DEF51CA1-A777-4F59-AEA8-7F597CE65896}"/>
    <cellStyle name="Normal 4 5 2 3 9" xfId="12765" xr:uid="{F4CD9708-8509-49EF-9028-1858B70BD86E}"/>
    <cellStyle name="Normal 4 5 2 4" xfId="3365" xr:uid="{00000000-0005-0000-0000-000073060000}"/>
    <cellStyle name="Normal 4 5 2 4 2" xfId="4542" xr:uid="{D2E0A647-8B6B-484D-8EE5-B1FB6E1E52A5}"/>
    <cellStyle name="Normal 4 5 2 4 2 2" xfId="9314" xr:uid="{75B32AE0-920B-4E50-9E4B-443BB07783DE}"/>
    <cellStyle name="Normal 4 5 2 4 2 2 2" xfId="29291" xr:uid="{D8687BEB-7788-403F-A995-83E18A9367FE}"/>
    <cellStyle name="Normal 4 5 2 4 2 2 3" xfId="19694" xr:uid="{59100568-AC60-4A4C-A9CC-44EF4D006FA5}"/>
    <cellStyle name="Normal 4 5 2 4 2 3" xfId="12147" xr:uid="{894BA2BA-90E1-4317-A624-28764CE900B2}"/>
    <cellStyle name="Normal 4 5 2 4 2 3 2" xfId="22527" xr:uid="{82A5730E-C394-4437-BA7F-722AC2D07145}"/>
    <cellStyle name="Normal 4 5 2 4 2 4" xfId="25019" xr:uid="{D713E987-184A-413A-B836-C3B46E2666CF}"/>
    <cellStyle name="Normal 4 5 2 4 2 5" xfId="16861" xr:uid="{D933F60A-5A4E-4698-91E8-20233232B81F}"/>
    <cellStyle name="Normal 4 5 2 4 3" xfId="6423" xr:uid="{983D88EE-DF78-4F1B-83D8-DC36886EF344}"/>
    <cellStyle name="Normal 4 5 2 4 3 2" xfId="27519" xr:uid="{A6954AA8-0820-4173-BE56-4C426E4ECE2F}"/>
    <cellStyle name="Normal 4 5 2 4 3 3" xfId="15992" xr:uid="{F5992DB5-F890-4C29-B7BE-91756223422F}"/>
    <cellStyle name="Normal 4 5 2 4 4" xfId="8445" xr:uid="{50121966-DFAF-4303-B730-9406E0ED63E3}"/>
    <cellStyle name="Normal 4 5 2 4 4 2" xfId="18825" xr:uid="{4C0F9CDA-5884-4E28-B870-8DAC82B50996}"/>
    <cellStyle name="Normal 4 5 2 4 5" xfId="11278" xr:uid="{F532776D-2596-4BF2-A6EE-39E9B3A2C549}"/>
    <cellStyle name="Normal 4 5 2 4 5 2" xfId="21658" xr:uid="{D3AB1E21-DB7C-40F0-B25E-2B913D76A52B}"/>
    <cellStyle name="Normal 4 5 2 4 6" xfId="25024" xr:uid="{944C4AA1-0864-47DF-BF38-2010D49F015F}"/>
    <cellStyle name="Normal 4 5 2 4 7" xfId="13931" xr:uid="{89F49A4B-4346-4D42-8E10-799312E09AEF}"/>
    <cellStyle name="Normal 4 5 2 5" xfId="2942" xr:uid="{00000000-0005-0000-0000-000074060000}"/>
    <cellStyle name="Normal 4 5 2 5 2" xfId="6122" xr:uid="{2744C5C0-75C5-4713-BC0A-F01BAADDBA57}"/>
    <cellStyle name="Normal 4 5 2 5 2 2" xfId="27368" xr:uid="{FC4C0F38-2B2C-4837-A1DA-BEF2D68B0720}"/>
    <cellStyle name="Normal 4 5 2 5 2 3" xfId="28357" xr:uid="{40DFC500-5AA3-4A15-9614-05182B12FC67}"/>
    <cellStyle name="Normal 4 5 2 5 2 4" xfId="15600" xr:uid="{77C204C5-CCBA-4322-A4BF-6B2C917B659C}"/>
    <cellStyle name="Normal 4 5 2 5 3" xfId="8053" xr:uid="{A2BE1429-F9BC-4D60-A195-C274BBBBACE0}"/>
    <cellStyle name="Normal 4 5 2 5 3 2" xfId="27517" xr:uid="{EEB7D116-4090-4B01-A5A0-E3B19006C968}"/>
    <cellStyle name="Normal 4 5 2 5 3 3" xfId="18433" xr:uid="{5C80B42C-1955-4E42-8F61-F75CCEAFD189}"/>
    <cellStyle name="Normal 4 5 2 5 4" xfId="10886" xr:uid="{8C22F40A-C5D8-44A4-AED1-028559AEB72C}"/>
    <cellStyle name="Normal 4 5 2 5 4 2" xfId="21266" xr:uid="{90631456-16A4-48B0-A410-5FCA7318B9C2}"/>
    <cellStyle name="Normal 4 5 2 5 5" xfId="23793" xr:uid="{62B9C0EA-202A-4492-81AA-215BEC066F55}"/>
    <cellStyle name="Normal 4 5 2 5 6" xfId="13463" xr:uid="{7C28B4C5-3FCA-4F98-B5BB-5B6EEB327288}"/>
    <cellStyle name="Normal 4 5 2 6" xfId="2542" xr:uid="{00000000-0005-0000-0000-000075060000}"/>
    <cellStyle name="Normal 4 5 2 6 2" xfId="5814" xr:uid="{5986A24A-3267-44F7-BDFA-37391523A0FF}"/>
    <cellStyle name="Normal 4 5 2 6 2 2" xfId="27973" xr:uid="{3A4835A5-C5F7-468B-A642-C7D071561171}"/>
    <cellStyle name="Normal 4 5 2 6 2 3" xfId="15214" xr:uid="{7C4775D2-24AD-4EAA-85A9-BD50BD163413}"/>
    <cellStyle name="Normal 4 5 2 6 3" xfId="7667" xr:uid="{436CBBD9-8020-4EEC-B6DD-0911D57FF9E3}"/>
    <cellStyle name="Normal 4 5 2 6 3 2" xfId="18047" xr:uid="{FF9CBDD4-2A00-48C9-8FAE-F1013466C211}"/>
    <cellStyle name="Normal 4 5 2 6 4" xfId="10500" xr:uid="{FF77A2ED-2A16-46EF-B1A4-178BBD7F2FDB}"/>
    <cellStyle name="Normal 4 5 2 6 4 2" xfId="20880" xr:uid="{D4971610-CD2E-4D89-9CD5-F79318FEB2CE}"/>
    <cellStyle name="Normal 4 5 2 6 5" xfId="23151" xr:uid="{310123C0-F71E-414D-B200-08ED6D598F4B}"/>
    <cellStyle name="Normal 4 5 2 6 6" xfId="12930" xr:uid="{C0662821-CD8B-45D1-A046-854C09043DA1}"/>
    <cellStyle name="Normal 4 5 2 7" xfId="2236" xr:uid="{00000000-0005-0000-0000-000069060000}"/>
    <cellStyle name="Normal 4 5 2 7 2" xfId="7363" xr:uid="{28FE7E03-AD46-4741-A7FC-A676B678967A}"/>
    <cellStyle name="Normal 4 5 2 7 2 2" xfId="17743" xr:uid="{139A849F-7CFF-45E6-9FFD-CE714C088692}"/>
    <cellStyle name="Normal 4 5 2 7 3" xfId="10196" xr:uid="{2173FA89-6B46-4218-B70F-152B78916DF5}"/>
    <cellStyle name="Normal 4 5 2 7 3 2" xfId="20576" xr:uid="{75A2AA50-3592-490A-AF97-366D825E3B28}"/>
    <cellStyle name="Normal 4 5 2 7 4" xfId="23206" xr:uid="{D29F9E26-F9BE-4CD8-BE8C-62F0E5D26E59}"/>
    <cellStyle name="Normal 4 5 2 7 5" xfId="14910" xr:uid="{B891686C-B505-442D-BAC8-21228870E711}"/>
    <cellStyle name="Normal 4 5 2 8" xfId="3994" xr:uid="{E629CDDD-B813-4D71-807C-07FDC78629DF}"/>
    <cellStyle name="Normal 4 5 2 8 2" xfId="8818" xr:uid="{5D54BAB1-67C3-4710-AA67-8A6221137546}"/>
    <cellStyle name="Normal 4 5 2 8 2 2" xfId="19198" xr:uid="{1A57B2EE-5F55-4B87-9DE1-E0E3E445277B}"/>
    <cellStyle name="Normal 4 5 2 8 3" xfId="11651" xr:uid="{05572E02-0B75-4D1E-8E13-82C2E4DC02ED}"/>
    <cellStyle name="Normal 4 5 2 8 3 2" xfId="22031" xr:uid="{C058CAE0-4D4F-4D35-B4C2-74E1FD69A372}"/>
    <cellStyle name="Normal 4 5 2 8 4" xfId="16365" xr:uid="{192B4CD1-614C-44AD-95D8-C6E8AAF67198}"/>
    <cellStyle name="Normal 4 5 2 9" xfId="5321" xr:uid="{93AF8565-2114-4AB8-9876-2498C27D9664}"/>
    <cellStyle name="Normal 4 5 2 9 2" xfId="14619" xr:uid="{D40FF11D-13DB-426F-8633-5700B906C03C}"/>
    <cellStyle name="Normal 4 5 3" xfId="1022" xr:uid="{00000000-0005-0000-0000-0000B0050000}"/>
    <cellStyle name="Normal 4 5 3 10" xfId="9908" xr:uid="{C2AB3C88-B4D7-40DD-9379-8DA92DC41E3F}"/>
    <cellStyle name="Normal 4 5 3 10 2" xfId="20288" xr:uid="{D6FEA916-69B3-43D5-BD39-069339D93CF8}"/>
    <cellStyle name="Normal 4 5 3 11" xfId="23558" xr:uid="{14E72F27-0EBF-4CC1-A22C-453E4D7BA1BE}"/>
    <cellStyle name="Normal 4 5 3 12" xfId="12606" xr:uid="{C04F5E53-07FE-4D1D-BA93-92A7622E5671}"/>
    <cellStyle name="Normal 4 5 3 2" xfId="2795" xr:uid="{00000000-0005-0000-0000-000077060000}"/>
    <cellStyle name="Normal 4 5 3 2 2" xfId="3367" xr:uid="{00000000-0005-0000-0000-000078060000}"/>
    <cellStyle name="Normal 4 5 3 2 2 2" xfId="6425" xr:uid="{CDDD6384-D4EA-4EA1-8AF3-B22C1319784C}"/>
    <cellStyle name="Normal 4 5 3 2 2 2 2" xfId="27035" xr:uid="{47718808-69D2-44BB-B6B5-62AF05398240}"/>
    <cellStyle name="Normal 4 5 3 2 2 2 3" xfId="26022" xr:uid="{E50F255F-8400-46BD-A4E4-C149E4D49D5B}"/>
    <cellStyle name="Normal 4 5 3 2 2 2 4" xfId="15994" xr:uid="{6D2B7213-828E-4619-B9F3-D70C355E9B51}"/>
    <cellStyle name="Normal 4 5 3 2 2 3" xfId="8447" xr:uid="{3350974A-82A5-42D5-8A32-C89687AA424F}"/>
    <cellStyle name="Normal 4 5 3 2 2 3 2" xfId="28917" xr:uid="{329F68BD-C226-49FF-8344-A0B9B3AA855A}"/>
    <cellStyle name="Normal 4 5 3 2 2 3 3" xfId="18827" xr:uid="{1CB9FBE1-4FEF-432E-9AD9-962B501B277D}"/>
    <cellStyle name="Normal 4 5 3 2 2 4" xfId="11280" xr:uid="{B7203EA3-5441-4CE2-83E4-AEDA06983B0C}"/>
    <cellStyle name="Normal 4 5 3 2 2 4 2" xfId="21660" xr:uid="{3EF7E2BC-84C1-45B1-AF06-39A02C2A1AFA}"/>
    <cellStyle name="Normal 4 5 3 2 2 5" xfId="23370" xr:uid="{E9F2DCF3-D677-45D0-9FB0-2130CF05C61F}"/>
    <cellStyle name="Normal 4 5 3 2 2 6" xfId="13933" xr:uid="{C6C8432E-61CB-400A-B4F9-A8ABB02ABA66}"/>
    <cellStyle name="Normal 4 5 3 2 3" xfId="4346" xr:uid="{A37089E4-C760-4D54-9BCC-60B110A38149}"/>
    <cellStyle name="Normal 4 5 3 2 3 2" xfId="9118" xr:uid="{9BC4DA4B-FC10-4819-8AA3-C70EE0DB1A02}"/>
    <cellStyle name="Normal 4 5 3 2 3 2 2" xfId="29161" xr:uid="{A2279844-75AF-4F2D-B8A7-437A9CF27E6B}"/>
    <cellStyle name="Normal 4 5 3 2 3 2 3" xfId="19498" xr:uid="{BA1D082C-F915-4E86-ACB0-4D7152133CDC}"/>
    <cellStyle name="Normal 4 5 3 2 3 3" xfId="11951" xr:uid="{AC170593-1E44-4D79-9C04-59B3C7464D98}"/>
    <cellStyle name="Normal 4 5 3 2 3 3 2" xfId="22331" xr:uid="{8B2FA5CB-B576-4D9B-8B95-FB3C1B17E2D8}"/>
    <cellStyle name="Normal 4 5 3 2 3 4" xfId="24944" xr:uid="{EE8082B8-E8C8-4F16-A431-3BF33F466BA4}"/>
    <cellStyle name="Normal 4 5 3 2 3 5" xfId="16665" xr:uid="{E0D545DC-D036-42AF-82A6-A474358E058F}"/>
    <cellStyle name="Normal 4 5 3 2 4" xfId="6013" xr:uid="{46DC8AD1-A778-4A9B-B266-465C1F6E965B}"/>
    <cellStyle name="Normal 4 5 3 2 4 2" xfId="28207" xr:uid="{C5352B8D-2D4C-4A94-995D-3C2B527636C9}"/>
    <cellStyle name="Normal 4 5 3 2 4 3" xfId="15466" xr:uid="{6242F917-36F3-4071-86C8-B3B61B2199C9}"/>
    <cellStyle name="Normal 4 5 3 2 5" xfId="7919" xr:uid="{ADD9E9B6-DF64-4CEE-960E-3D57D32A6A47}"/>
    <cellStyle name="Normal 4 5 3 2 5 2" xfId="18299" xr:uid="{A6182F69-0633-467E-9C16-FCC5887F5846}"/>
    <cellStyle name="Normal 4 5 3 2 6" xfId="10752" xr:uid="{9B3B9507-35B2-4C6F-A081-90707E0F1F50}"/>
    <cellStyle name="Normal 4 5 3 2 6 2" xfId="21132" xr:uid="{3EDE4003-8002-4D57-ADFD-C8FC42B87326}"/>
    <cellStyle name="Normal 4 5 3 2 7" xfId="23117" xr:uid="{9214831E-63EB-4F9B-8C37-001619DFF200}"/>
    <cellStyle name="Normal 4 5 3 2 8" xfId="13257" xr:uid="{FDD54B08-2957-4F4A-9D51-84AA185B23C0}"/>
    <cellStyle name="Normal 4 5 3 3" xfId="3368" xr:uid="{00000000-0005-0000-0000-000079060000}"/>
    <cellStyle name="Normal 4 5 3 3 2" xfId="4543" xr:uid="{A4BB8FCD-A516-4B8F-9FD5-C02633F3C41E}"/>
    <cellStyle name="Normal 4 5 3 3 2 2" xfId="9315" xr:uid="{65762DF2-16C9-4A1A-AE53-3A9D22630157}"/>
    <cellStyle name="Normal 4 5 3 3 2 2 2" xfId="29292" xr:uid="{80807EDB-C4A0-4C78-9063-146F367F8D4C}"/>
    <cellStyle name="Normal 4 5 3 3 2 2 3" xfId="19695" xr:uid="{02ADD01E-9B8A-4F56-9A26-642AAA4D2B33}"/>
    <cellStyle name="Normal 4 5 3 3 2 3" xfId="12148" xr:uid="{C80691F1-2334-4321-8D18-251F439DD494}"/>
    <cellStyle name="Normal 4 5 3 3 2 3 2" xfId="22528" xr:uid="{2F889955-AA65-4881-BBFD-860DE60993DC}"/>
    <cellStyle name="Normal 4 5 3 3 2 4" xfId="23488" xr:uid="{3C8BB0E9-8267-4FDE-906A-29C20B22F8D2}"/>
    <cellStyle name="Normal 4 5 3 3 2 5" xfId="16862" xr:uid="{8DD6D398-9E33-42CC-A6CE-6741A5213352}"/>
    <cellStyle name="Normal 4 5 3 3 3" xfId="6426" xr:uid="{04605D07-819B-4931-A888-86D2BBB822DE}"/>
    <cellStyle name="Normal 4 5 3 3 3 2" xfId="27371" xr:uid="{51F70EB8-F14F-429C-BA73-AB6E1AC9A64E}"/>
    <cellStyle name="Normal 4 5 3 3 3 3" xfId="15995" xr:uid="{39445E8F-35DC-4CA0-B413-8EA55E918A8D}"/>
    <cellStyle name="Normal 4 5 3 3 4" xfId="8448" xr:uid="{51FAD66A-6840-4746-9F75-BC02A246452D}"/>
    <cellStyle name="Normal 4 5 3 3 4 2" xfId="18828" xr:uid="{B7429266-C428-4494-A399-EE860F13549F}"/>
    <cellStyle name="Normal 4 5 3 3 5" xfId="11281" xr:uid="{D2ED3D46-00C4-4A38-A158-B65142EC9065}"/>
    <cellStyle name="Normal 4 5 3 3 5 2" xfId="21661" xr:uid="{530C4BBB-824C-49F0-A9DC-DB10B354F7CC}"/>
    <cellStyle name="Normal 4 5 3 3 6" xfId="22882" xr:uid="{1C341B25-BD3F-41B0-B7EE-8DFA4F6E1CEA}"/>
    <cellStyle name="Normal 4 5 3 3 7" xfId="13934" xr:uid="{7CF23737-597D-4A42-A2B8-BAAB5597C0DC}"/>
    <cellStyle name="Normal 4 5 3 4" xfId="3366" xr:uid="{00000000-0005-0000-0000-00007A060000}"/>
    <cellStyle name="Normal 4 5 3 4 2" xfId="6424" xr:uid="{3B5BE5A0-FE42-4104-8BA0-6887C298DC19}"/>
    <cellStyle name="Normal 4 5 3 4 2 2" xfId="26747" xr:uid="{143F4099-0362-4499-81BD-AC03DC35B8F0}"/>
    <cellStyle name="Normal 4 5 3 4 2 3" xfId="15993" xr:uid="{4FE40EE6-7168-4E83-98D2-0664591EE9DF}"/>
    <cellStyle name="Normal 4 5 3 4 3" xfId="8446" xr:uid="{CC9B6CF3-EC75-481E-944B-E23CF2B12C38}"/>
    <cellStyle name="Normal 4 5 3 4 3 2" xfId="18826" xr:uid="{F0DB8B7F-4AED-4334-BD3E-0BBC9D40E83B}"/>
    <cellStyle name="Normal 4 5 3 4 4" xfId="11279" xr:uid="{B21DA2A6-4EDC-4D97-A93A-56CB47644E05}"/>
    <cellStyle name="Normal 4 5 3 4 4 2" xfId="21659" xr:uid="{F6E1F950-E577-4949-B354-057561187360}"/>
    <cellStyle name="Normal 4 5 3 4 5" xfId="24617" xr:uid="{E53C5F61-2C38-4EB3-B244-E079DB1AA7D5}"/>
    <cellStyle name="Normal 4 5 3 4 6" xfId="13932" xr:uid="{8266669C-C74A-4B7F-A416-9556F42899E8}"/>
    <cellStyle name="Normal 4 5 3 5" xfId="2585" xr:uid="{00000000-0005-0000-0000-00007B060000}"/>
    <cellStyle name="Normal 4 5 3 5 2" xfId="5850" xr:uid="{8CA30565-C8A5-499F-81EB-C994E3E26CEE}"/>
    <cellStyle name="Normal 4 5 3 5 2 2" xfId="27403" xr:uid="{8A1E56C1-E235-45ED-B0BD-EC133C950A3B}"/>
    <cellStyle name="Normal 4 5 3 5 2 3" xfId="15257" xr:uid="{37F6C1BB-08F0-44A1-9E20-6BC7914D6BE8}"/>
    <cellStyle name="Normal 4 5 3 5 3" xfId="7710" xr:uid="{50692379-D91D-4C07-9DE9-BE085C0335BE}"/>
    <cellStyle name="Normal 4 5 3 5 3 2" xfId="18090" xr:uid="{C877F4E8-7A38-4352-8699-FCC053A57F58}"/>
    <cellStyle name="Normal 4 5 3 5 4" xfId="10543" xr:uid="{15446674-6301-48C8-9CB0-2EA325897001}"/>
    <cellStyle name="Normal 4 5 3 5 4 2" xfId="20923" xr:uid="{37BDA2F8-A64F-4002-A7DD-8B4F2804EB6B}"/>
    <cellStyle name="Normal 4 5 3 5 5" xfId="22973" xr:uid="{E6CC10CC-52FD-46AC-8D1F-4DD7F00D1514}"/>
    <cellStyle name="Normal 4 5 3 5 6" xfId="12973" xr:uid="{3B6D2ED0-900B-4492-8078-22C0B1BCF264}"/>
    <cellStyle name="Normal 4 5 3 6" xfId="2372" xr:uid="{00000000-0005-0000-0000-000076060000}"/>
    <cellStyle name="Normal 4 5 3 6 2" xfId="7499" xr:uid="{58506A69-CFA6-43BA-B90F-1F6DE4551B15}"/>
    <cellStyle name="Normal 4 5 3 6 2 2" xfId="17879" xr:uid="{67F92608-0627-42DC-A26E-011E7DB9BA0B}"/>
    <cellStyle name="Normal 4 5 3 6 3" xfId="10332" xr:uid="{5F4B949F-1C47-433B-8FCF-AC8CD7996BB9}"/>
    <cellStyle name="Normal 4 5 3 6 3 2" xfId="20712" xr:uid="{906D78E2-EAE7-4162-BFD2-15DE8D0F865C}"/>
    <cellStyle name="Normal 4 5 3 6 4" xfId="24345" xr:uid="{E56095CB-0FD6-47CE-9FFB-5D7B2BCE14C0}"/>
    <cellStyle name="Normal 4 5 3 6 5" xfId="15046" xr:uid="{F79FCD76-54CF-4281-83CD-A03A535328F4}"/>
    <cellStyle name="Normal 4 5 3 7" xfId="3915" xr:uid="{06D6F7B0-88A1-4FDA-8A5F-40FAE895E25D}"/>
    <cellStyle name="Normal 4 5 3 7 2" xfId="8747" xr:uid="{8C74A894-709E-4754-BFB5-5F7D9FF716F4}"/>
    <cellStyle name="Normal 4 5 3 7 2 2" xfId="19127" xr:uid="{0DDC1B0B-9292-4631-82B1-91D20E242ECA}"/>
    <cellStyle name="Normal 4 5 3 7 3" xfId="11580" xr:uid="{D276F419-BF9B-4084-A51A-24B3258A579C}"/>
    <cellStyle name="Normal 4 5 3 7 3 2" xfId="21960" xr:uid="{9843EC8B-BA8B-4292-9ECD-ED7BD7DC45BE}"/>
    <cellStyle name="Normal 4 5 3 7 4" xfId="16294" xr:uid="{777C31E9-A830-4EF1-AD59-0E59428A5CB7}"/>
    <cellStyle name="Normal 4 5 3 8" xfId="5324" xr:uid="{93F95F2E-482A-4836-8938-B5C31F660364}"/>
    <cellStyle name="Normal 4 5 3 8 2" xfId="14622" xr:uid="{DB3D4FCF-F1EF-42C4-A98E-86FEC5CF11D4}"/>
    <cellStyle name="Normal 4 5 3 9" xfId="7075" xr:uid="{B5063EEE-FC94-4CBE-A8AD-3A41213A7627}"/>
    <cellStyle name="Normal 4 5 3 9 2" xfId="17455" xr:uid="{0AD4AEF5-C9EE-4A09-B9B4-83B4A0D2A573}"/>
    <cellStyle name="Normal 4 5 4" xfId="1023" xr:uid="{00000000-0005-0000-0000-0000B1050000}"/>
    <cellStyle name="Normal 4 5 4 2" xfId="3369" xr:uid="{00000000-0005-0000-0000-00007D060000}"/>
    <cellStyle name="Normal 4 5 4 2 2" xfId="6427" xr:uid="{F531157A-8A64-42AD-AB38-367C0467017D}"/>
    <cellStyle name="Normal 4 5 4 2 2 2" xfId="24465" xr:uid="{B3D47B1A-51C4-46BC-B691-5C33A014E6D4}"/>
    <cellStyle name="Normal 4 5 4 2 2 3" xfId="26583" xr:uid="{C253BFE2-5027-412F-B218-E93582380519}"/>
    <cellStyle name="Normal 4 5 4 2 2 4" xfId="15996" xr:uid="{967B74A0-774A-48C8-A3C3-EE0F4881CD60}"/>
    <cellStyle name="Normal 4 5 4 2 3" xfId="8449" xr:uid="{4608D409-D28F-4C57-A452-F3B6B05C59D0}"/>
    <cellStyle name="Normal 4 5 4 2 3 2" xfId="28918" xr:uid="{5E4706F0-DD60-4F70-8867-F1F0D1436203}"/>
    <cellStyle name="Normal 4 5 4 2 3 3" xfId="18829" xr:uid="{05511378-9591-44A6-99D5-436A7B51C350}"/>
    <cellStyle name="Normal 4 5 4 2 4" xfId="11282" xr:uid="{1C2F02AD-0D79-453B-8623-F1824FCA615E}"/>
    <cellStyle name="Normal 4 5 4 2 4 2" xfId="21662" xr:uid="{FDC49964-05F1-46FF-8D38-5C337274A0A5}"/>
    <cellStyle name="Normal 4 5 4 2 5" xfId="24103" xr:uid="{328E76FF-8BA1-46E4-86D9-CE673D7A12B9}"/>
    <cellStyle name="Normal 4 5 4 2 6" xfId="13935" xr:uid="{EEB5AF47-5AB2-43F8-85D6-716D9CBCCEE8}"/>
    <cellStyle name="Normal 4 5 4 3" xfId="2792" xr:uid="{00000000-0005-0000-0000-00007E060000}"/>
    <cellStyle name="Normal 4 5 4 3 2" xfId="6010" xr:uid="{F6AD08A0-96EC-440C-9AB6-9D9E39FE0DC4}"/>
    <cellStyle name="Normal 4 5 4 3 2 2" xfId="27431" xr:uid="{650275E6-7018-49FE-A978-E0C83CCC0AD9}"/>
    <cellStyle name="Normal 4 5 4 3 2 3" xfId="15463" xr:uid="{33431AFC-DDFD-48AE-B90D-5EC13EECDEF7}"/>
    <cellStyle name="Normal 4 5 4 3 3" xfId="7916" xr:uid="{F4B719A7-0708-449D-A5BB-ED35762B8AD3}"/>
    <cellStyle name="Normal 4 5 4 3 3 2" xfId="18296" xr:uid="{995D6AC7-C01E-4BAC-9742-19DE13A75250}"/>
    <cellStyle name="Normal 4 5 4 3 4" xfId="10749" xr:uid="{4EEA8DBB-3E22-49B4-86BF-6A81EFACD9FB}"/>
    <cellStyle name="Normal 4 5 4 3 4 2" xfId="21129" xr:uid="{2E25CABE-E320-4D74-8C85-82664600F774}"/>
    <cellStyle name="Normal 4 5 4 3 5" xfId="23094" xr:uid="{AA11B069-EA2A-4668-A7B6-F5ECF714A43F}"/>
    <cellStyle name="Normal 4 5 4 3 6" xfId="13254" xr:uid="{9750CDEC-06B1-4C19-9948-01DBBBDED92F}"/>
    <cellStyle name="Normal 4 5 4 4" xfId="4198" xr:uid="{1645401E-F3F5-499C-937A-D575F5ECD0AA}"/>
    <cellStyle name="Normal 4 5 4 4 2" xfId="8970" xr:uid="{0E6992F0-99C0-4977-AD8D-3395200AD305}"/>
    <cellStyle name="Normal 4 5 4 4 2 2" xfId="29054" xr:uid="{97B7D4EB-0199-4532-9965-1BB565797835}"/>
    <cellStyle name="Normal 4 5 4 4 2 3" xfId="19350" xr:uid="{A42B2B0B-22BB-46E0-BD4E-28ECEBB7D5B3}"/>
    <cellStyle name="Normal 4 5 4 4 3" xfId="11803" xr:uid="{7C2F02D2-678D-4BEF-BBFA-BBF4BDF3F8BA}"/>
    <cellStyle name="Normal 4 5 4 4 3 2" xfId="22183" xr:uid="{33BA402A-475D-403F-8FAC-1503C6D735EC}"/>
    <cellStyle name="Normal 4 5 4 4 4" xfId="23079" xr:uid="{4E375AF9-F0C9-4BC5-82B5-4EC7130621D2}"/>
    <cellStyle name="Normal 4 5 4 4 5" xfId="16517" xr:uid="{63A5E80F-9A87-45C6-BD04-1DA7C178BD4B}"/>
    <cellStyle name="Normal 4 5 4 5" xfId="5325" xr:uid="{597FCC5F-6ACB-4CBA-B673-3ED675AD1915}"/>
    <cellStyle name="Normal 4 5 4 5 2" xfId="28221" xr:uid="{B33BE7A2-09B2-450E-B19D-FECEAC5557B9}"/>
    <cellStyle name="Normal 4 5 4 5 3" xfId="14623" xr:uid="{2B05A4D0-AA97-4EC9-8F7A-17C3998C94FB}"/>
    <cellStyle name="Normal 4 5 4 6" xfId="7076" xr:uid="{757A1225-C23F-47F8-95B9-F8311BE49047}"/>
    <cellStyle name="Normal 4 5 4 6 2" xfId="17456" xr:uid="{98F37E42-1A29-470C-9116-A5404DBF1E4C}"/>
    <cellStyle name="Normal 4 5 4 7" xfId="9909" xr:uid="{FC781E71-4D27-4251-B981-1041BA33DD64}"/>
    <cellStyle name="Normal 4 5 4 7 2" xfId="20289" xr:uid="{605493C5-F06D-43D7-8AE5-FE21B2FA985D}"/>
    <cellStyle name="Normal 4 5 4 8" xfId="23842" xr:uid="{DEE4D0D6-DDAA-47DD-B407-4B63FA530AB1}"/>
    <cellStyle name="Normal 4 5 4 9" xfId="12764" xr:uid="{0F3A30A5-CAF6-4F9B-BDFF-2A7831AAE39D}"/>
    <cellStyle name="Normal 4 5 5" xfId="1024" xr:uid="{00000000-0005-0000-0000-0000B2050000}"/>
    <cellStyle name="Normal 4 5 5 2" xfId="4544" xr:uid="{E7906615-1A5F-4F5F-934B-349A841D2AFE}"/>
    <cellStyle name="Normal 4 5 5 2 2" xfId="9316" xr:uid="{A3029EBE-55A0-4222-869C-1FC4A98761CB}"/>
    <cellStyle name="Normal 4 5 5 2 2 2" xfId="29293" xr:uid="{345A85FA-BE7E-4055-960B-132753D3A999}"/>
    <cellStyle name="Normal 4 5 5 2 2 3" xfId="19696" xr:uid="{524577B2-A602-4A7B-8F62-D52F9266DADC}"/>
    <cellStyle name="Normal 4 5 5 2 3" xfId="12149" xr:uid="{56628441-C5E7-49A3-BFB0-AA576BF9735A}"/>
    <cellStyle name="Normal 4 5 5 2 3 2" xfId="22529" xr:uid="{246B1EAC-4FBF-4A92-8E7F-F20C5FE7E3BB}"/>
    <cellStyle name="Normal 4 5 5 2 4" xfId="24608" xr:uid="{80C73287-3944-4B55-A42C-6138875D6D1F}"/>
    <cellStyle name="Normal 4 5 5 2 5" xfId="16863" xr:uid="{D9BEFC78-FD4F-4A56-9F30-3A5454786AF5}"/>
    <cellStyle name="Normal 4 5 5 3" xfId="5326" xr:uid="{D6D78FE2-1BB5-404C-857A-CF014809247C}"/>
    <cellStyle name="Normal 4 5 5 3 2" xfId="26727" xr:uid="{121DF6EC-14E1-4BFB-8DA2-1285D002466D}"/>
    <cellStyle name="Normal 4 5 5 3 3" xfId="14624" xr:uid="{E140B0F9-CD58-450C-9751-70C636B0EFDC}"/>
    <cellStyle name="Normal 4 5 5 4" xfId="7077" xr:uid="{AE803436-D80B-4D57-B979-6621B8C71ED8}"/>
    <cellStyle name="Normal 4 5 5 4 2" xfId="17457" xr:uid="{FE8FCFAD-D612-458F-8111-9B172F8CDC8B}"/>
    <cellStyle name="Normal 4 5 5 5" xfId="9910" xr:uid="{09018AD2-7195-4BCD-A200-DB43248BB54A}"/>
    <cellStyle name="Normal 4 5 5 5 2" xfId="20290" xr:uid="{DEBBE446-73DC-42F4-A2CE-F06CE3F5CC13}"/>
    <cellStyle name="Normal 4 5 5 6" xfId="24109" xr:uid="{8295CE0F-969D-4DEC-B1FD-A2B0851FBB93}"/>
    <cellStyle name="Normal 4 5 5 7" xfId="13936" xr:uid="{ED9C66A4-C167-408D-A40E-CCD3909AAB32}"/>
    <cellStyle name="Normal 4 5 6" xfId="2941" xr:uid="{00000000-0005-0000-0000-000080060000}"/>
    <cellStyle name="Normal 4 5 6 2" xfId="6121" xr:uid="{8289F053-B125-4065-9B80-4CE1903DC934}"/>
    <cellStyle name="Normal 4 5 6 2 2" xfId="25632" xr:uid="{FB938224-4086-43FB-B5EE-CF78584A9791}"/>
    <cellStyle name="Normal 4 5 6 2 3" xfId="27490" xr:uid="{7D4C0B84-FFDD-489C-A5A5-322D84EA64AB}"/>
    <cellStyle name="Normal 4 5 6 2 4" xfId="15599" xr:uid="{F2DE9FFD-A9D0-4777-AABA-3933C92E408A}"/>
    <cellStyle name="Normal 4 5 6 3" xfId="8052" xr:uid="{97E97715-25E4-45DD-BBB9-7EE1D8D26A29}"/>
    <cellStyle name="Normal 4 5 6 3 2" xfId="28757" xr:uid="{481442CD-098A-4693-AEE9-B34E445C8564}"/>
    <cellStyle name="Normal 4 5 6 3 3" xfId="18432" xr:uid="{A4D5C3BA-C727-49AE-B674-1569EE4AEC46}"/>
    <cellStyle name="Normal 4 5 6 4" xfId="10885" xr:uid="{7FB32AF5-F084-47F5-9D59-1E96D73637F7}"/>
    <cellStyle name="Normal 4 5 6 4 2" xfId="21265" xr:uid="{0E26F104-831C-4146-BBFD-9B01FAAEB27F}"/>
    <cellStyle name="Normal 4 5 6 5" xfId="25563" xr:uid="{C740A216-2D57-4DC2-9D60-F28DEF7CFA53}"/>
    <cellStyle name="Normal 4 5 6 6" xfId="13462" xr:uid="{BEA4189C-BDE5-406D-8106-BAA681283927}"/>
    <cellStyle name="Normal 4 5 7" xfId="2482" xr:uid="{00000000-0005-0000-0000-000081060000}"/>
    <cellStyle name="Normal 4 5 7 2" xfId="5768" xr:uid="{D53AFC23-5220-4212-9169-92706A1A5E76}"/>
    <cellStyle name="Normal 4 5 7 2 2" xfId="28515" xr:uid="{FC06777D-9BE7-45DB-9AFF-1E1E2878CFF4}"/>
    <cellStyle name="Normal 4 5 7 2 3" xfId="15154" xr:uid="{1CF306E4-6761-4571-8151-7925ECDA9294}"/>
    <cellStyle name="Normal 4 5 7 3" xfId="7607" xr:uid="{40B0CBA3-1331-441F-A438-DCCE573111BC}"/>
    <cellStyle name="Normal 4 5 7 3 2" xfId="17987" xr:uid="{93D1D9F1-970E-4FB5-9F4E-9FCC5E03E973}"/>
    <cellStyle name="Normal 4 5 7 4" xfId="10440" xr:uid="{50C57C61-110F-482B-B2D6-9E74AAF3C889}"/>
    <cellStyle name="Normal 4 5 7 4 2" xfId="20820" xr:uid="{088DCA51-F8F7-45F3-8ADE-3690CA5A4DA9}"/>
    <cellStyle name="Normal 4 5 7 5" xfId="25071" xr:uid="{93913901-167A-4853-89BE-CD5C9E2D55BE}"/>
    <cellStyle name="Normal 4 5 7 6" xfId="12870" xr:uid="{D3A27890-A68A-480F-947A-55E902196E2B}"/>
    <cellStyle name="Normal 4 5 8" xfId="2176" xr:uid="{00000000-0005-0000-0000-000068060000}"/>
    <cellStyle name="Normal 4 5 8 2" xfId="7303" xr:uid="{291A5AB1-AC31-49A1-8203-9F51529AD636}"/>
    <cellStyle name="Normal 4 5 8 2 2" xfId="17683" xr:uid="{DE9FB33E-AB3A-47D6-90CB-2CBA608AEA40}"/>
    <cellStyle name="Normal 4 5 8 3" xfId="10136" xr:uid="{EC6E9979-1D68-42ED-BF78-07F100900E03}"/>
    <cellStyle name="Normal 4 5 8 3 2" xfId="20516" xr:uid="{DAF369CA-2D58-4AFD-A919-9EAD2C3CF720}"/>
    <cellStyle name="Normal 4 5 8 4" xfId="22893" xr:uid="{40973BC3-78C2-47D6-ABCC-E65DCBF39FB6}"/>
    <cellStyle name="Normal 4 5 8 5" xfId="14850" xr:uid="{ACAF7595-D900-400F-96B1-516EB766474D}"/>
    <cellStyle name="Normal 4 5 9" xfId="3993" xr:uid="{91D3A399-68E9-469C-8A0A-350305A8561B}"/>
    <cellStyle name="Normal 4 5 9 2" xfId="8817" xr:uid="{EF6897BD-557A-4A45-9F60-B014DCE4A927}"/>
    <cellStyle name="Normal 4 5 9 2 2" xfId="19197" xr:uid="{ACF224B1-ACA4-4ACA-8CC8-004E5D016286}"/>
    <cellStyle name="Normal 4 5 9 3" xfId="11650" xr:uid="{345967C5-DAE6-4233-A16F-747397CE158E}"/>
    <cellStyle name="Normal 4 5 9 3 2" xfId="22030" xr:uid="{97B64D74-B138-4706-A078-CCFD9F606C89}"/>
    <cellStyle name="Normal 4 5 9 4" xfId="16364" xr:uid="{E3E0A48C-0EE3-4A4F-984F-7C509E41F676}"/>
    <cellStyle name="Normal 4 6" xfId="1025" xr:uid="{00000000-0005-0000-0000-0000B3050000}"/>
    <cellStyle name="Normal 4 6 10" xfId="5327" xr:uid="{0C28CB16-68EA-42ED-BB70-906C37DC531A}"/>
    <cellStyle name="Normal 4 6 10 2" xfId="14625" xr:uid="{FF9121A2-83A1-4951-B51F-0ABD25335A2E}"/>
    <cellStyle name="Normal 4 6 11" xfId="7078" xr:uid="{33A56829-01D2-4684-9E7C-A90C663291F2}"/>
    <cellStyle name="Normal 4 6 11 2" xfId="17458" xr:uid="{722E9304-BBD0-4679-B3C2-65715E6CC4A7}"/>
    <cellStyle name="Normal 4 6 12" xfId="9911" xr:uid="{CD9E0B6E-51AE-4A65-BC1B-658D1E621266}"/>
    <cellStyle name="Normal 4 6 12 2" xfId="20291" xr:uid="{814F4D16-02C4-451E-9192-8C98D690B1DD}"/>
    <cellStyle name="Normal 4 6 13" xfId="23301" xr:uid="{62C3DB15-E4ED-45C7-9B52-8901B051FE55}"/>
    <cellStyle name="Normal 4 6 14" xfId="12414" xr:uid="{C633D6F3-9737-4C2E-B84E-2AC91B2C0E85}"/>
    <cellStyle name="Normal 4 6 2" xfId="1026" xr:uid="{00000000-0005-0000-0000-0000B4050000}"/>
    <cellStyle name="Normal 4 6 2 10" xfId="7079" xr:uid="{7A1A84C5-39EF-4122-B38A-C515D21A5FE6}"/>
    <cellStyle name="Normal 4 6 2 10 2" xfId="17459" xr:uid="{F468F3F2-39EF-423B-BEFD-55041D6A2BB3}"/>
    <cellStyle name="Normal 4 6 2 11" xfId="9912" xr:uid="{FCE9CA63-E303-4279-BCEB-BB1AFC702794}"/>
    <cellStyle name="Normal 4 6 2 11 2" xfId="20292" xr:uid="{C70D2436-8A40-40FD-96E2-2F6B5E428B92}"/>
    <cellStyle name="Normal 4 6 2 12" xfId="22693" xr:uid="{669146A1-A520-4013-8D63-08A79CDED512}"/>
    <cellStyle name="Normal 4 6 2 13" xfId="12474" xr:uid="{90241AAD-0CD6-41BC-A879-79AAE70544AC}"/>
    <cellStyle name="Normal 4 6 2 2" xfId="1027" xr:uid="{00000000-0005-0000-0000-0000B5050000}"/>
    <cellStyle name="Normal 4 6 2 2 10" xfId="13039" xr:uid="{6FA01EE3-F9F0-4984-AD38-5C094CD9AE5A}"/>
    <cellStyle name="Normal 4 6 2 2 2" xfId="2798" xr:uid="{00000000-0005-0000-0000-000085060000}"/>
    <cellStyle name="Normal 4 6 2 2 2 2" xfId="3372" xr:uid="{00000000-0005-0000-0000-000086060000}"/>
    <cellStyle name="Normal 4 6 2 2 2 2 2" xfId="6430" xr:uid="{46C1C465-1ECA-4F70-97B0-A5127B806E50}"/>
    <cellStyle name="Normal 4 6 2 2 2 2 2 2" xfId="25945" xr:uid="{EB53E93D-A7E3-4A0B-94AE-601D33B70F7C}"/>
    <cellStyle name="Normal 4 6 2 2 2 2 2 3" xfId="15999" xr:uid="{A9A08517-D890-449F-9AE8-DB3AC7156A4B}"/>
    <cellStyle name="Normal 4 6 2 2 2 2 3" xfId="8452" xr:uid="{FFD41181-32F6-4DB2-BDBA-22F84A18C731}"/>
    <cellStyle name="Normal 4 6 2 2 2 2 3 2" xfId="18832" xr:uid="{D5EEAA85-B873-42BB-A1D6-C3D692D98009}"/>
    <cellStyle name="Normal 4 6 2 2 2 2 4" xfId="11285" xr:uid="{AC591E7F-A936-47AE-8D97-8E58F0CC77C1}"/>
    <cellStyle name="Normal 4 6 2 2 2 2 4 2" xfId="21665" xr:uid="{ED92329A-0CDA-40FA-B99A-6DAE0049D0EE}"/>
    <cellStyle name="Normal 4 6 2 2 2 2 5" xfId="22710" xr:uid="{29DD1439-4647-45C0-A5BB-D8A53D8EA0C6}"/>
    <cellStyle name="Normal 4 6 2 2 2 2 6" xfId="13939" xr:uid="{117987FD-D06D-4E3F-B84D-C32959E27025}"/>
    <cellStyle name="Normal 4 6 2 2 2 3" xfId="4348" xr:uid="{D5DEB954-C0A1-4A31-8478-A8A05F96D4B8}"/>
    <cellStyle name="Normal 4 6 2 2 2 3 2" xfId="9120" xr:uid="{8EF489EF-50C0-43F1-B259-76B2B1811B71}"/>
    <cellStyle name="Normal 4 6 2 2 2 3 2 2" xfId="29163" xr:uid="{F317FB8D-F678-4CC8-9ACD-97F03CF0E5CB}"/>
    <cellStyle name="Normal 4 6 2 2 2 3 2 3" xfId="19500" xr:uid="{4C00B135-26C6-451D-9974-2C80BE207696}"/>
    <cellStyle name="Normal 4 6 2 2 2 3 3" xfId="11953" xr:uid="{14C4C8B8-24FD-4825-A155-75173C10E544}"/>
    <cellStyle name="Normal 4 6 2 2 2 3 3 2" xfId="22333" xr:uid="{329F8AF8-FF7C-4181-B235-DEEA3343C9B7}"/>
    <cellStyle name="Normal 4 6 2 2 2 3 4" xfId="25430" xr:uid="{B521D83F-449A-48BF-917B-E534CA576C87}"/>
    <cellStyle name="Normal 4 6 2 2 2 3 5" xfId="16667" xr:uid="{8102EE3F-FEE4-437B-8EB4-A477D4941138}"/>
    <cellStyle name="Normal 4 6 2 2 2 4" xfId="6016" xr:uid="{C783EF5B-C02D-4E1D-80B9-0CF81A0D89A1}"/>
    <cellStyle name="Normal 4 6 2 2 2 4 2" xfId="26085" xr:uid="{5846167A-769B-4FE7-BD08-54AB5BACF3C7}"/>
    <cellStyle name="Normal 4 6 2 2 2 4 3" xfId="15469" xr:uid="{41262F22-8D53-4A0B-AD9F-5619F796BB3D}"/>
    <cellStyle name="Normal 4 6 2 2 2 5" xfId="7922" xr:uid="{3C2C3F16-B06A-4716-A24E-76E03C1BD422}"/>
    <cellStyle name="Normal 4 6 2 2 2 5 2" xfId="18302" xr:uid="{DD8FE170-101B-42FD-A7F3-255F21271763}"/>
    <cellStyle name="Normal 4 6 2 2 2 6" xfId="10755" xr:uid="{735402AE-AA86-4645-BC87-5D037ED6794D}"/>
    <cellStyle name="Normal 4 6 2 2 2 6 2" xfId="21135" xr:uid="{0BAB771B-960F-4482-9C45-054D3D05C2CD}"/>
    <cellStyle name="Normal 4 6 2 2 2 7" xfId="24346" xr:uid="{4C301CF6-6B74-4665-92EC-864110B94E09}"/>
    <cellStyle name="Normal 4 6 2 2 2 8" xfId="13260" xr:uid="{7B9A48AF-8C5B-463E-91AD-FBC68180DEDF}"/>
    <cellStyle name="Normal 4 6 2 2 3" xfId="3373" xr:uid="{00000000-0005-0000-0000-000087060000}"/>
    <cellStyle name="Normal 4 6 2 2 3 2" xfId="4545" xr:uid="{BFCF5E32-216A-483A-AD55-2722FAC4318F}"/>
    <cellStyle name="Normal 4 6 2 2 3 2 2" xfId="9317" xr:uid="{BA7CAE72-2177-49EC-A9B2-BC87F4E70D4E}"/>
    <cellStyle name="Normal 4 6 2 2 3 2 2 2" xfId="19697" xr:uid="{7228007E-DC5B-44AE-AAE9-11E8B76A8BFF}"/>
    <cellStyle name="Normal 4 6 2 2 3 2 3" xfId="12150" xr:uid="{29DCCD41-7DE6-4377-9C16-0307B6B7E77A}"/>
    <cellStyle name="Normal 4 6 2 2 3 2 3 2" xfId="22530" xr:uid="{23C9BCEB-E65C-45F0-9F26-55E7B1D335CD}"/>
    <cellStyle name="Normal 4 6 2 2 3 2 4" xfId="27463" xr:uid="{021EF560-5E99-4968-9F1D-7509E16725F3}"/>
    <cellStyle name="Normal 4 6 2 2 3 2 5" xfId="16864" xr:uid="{D55ADE14-B7B1-4D41-9029-FDFC077556B0}"/>
    <cellStyle name="Normal 4 6 2 2 3 3" xfId="6431" xr:uid="{DD6B51D7-D03E-466E-BCF0-7778F96B21F9}"/>
    <cellStyle name="Normal 4 6 2 2 3 3 2" xfId="16000" xr:uid="{247704BE-F97F-4C13-8470-47A729758F75}"/>
    <cellStyle name="Normal 4 6 2 2 3 4" xfId="8453" xr:uid="{861ACCDF-A24B-4060-A0E3-8CD3E8CA9A52}"/>
    <cellStyle name="Normal 4 6 2 2 3 4 2" xfId="18833" xr:uid="{DD830CC8-3449-4E92-A65F-AD122329EA83}"/>
    <cellStyle name="Normal 4 6 2 2 3 5" xfId="11286" xr:uid="{2048C4C1-A745-48D0-8F53-7ECC9DC9EE58}"/>
    <cellStyle name="Normal 4 6 2 2 3 5 2" xfId="21666" xr:uid="{D983ABD9-A86E-40CF-9A2C-17BA76DB65F3}"/>
    <cellStyle name="Normal 4 6 2 2 3 6" xfId="23570" xr:uid="{2814C6B9-AF17-482E-BCAD-B9F62AA51F35}"/>
    <cellStyle name="Normal 4 6 2 2 3 7" xfId="13940" xr:uid="{F5739022-5223-406A-BA03-1C91FECBADEF}"/>
    <cellStyle name="Normal 4 6 2 2 4" xfId="3371" xr:uid="{00000000-0005-0000-0000-000088060000}"/>
    <cellStyle name="Normal 4 6 2 2 4 2" xfId="6429" xr:uid="{238C84E5-6F33-43AE-8C8A-00735DF97ECB}"/>
    <cellStyle name="Normal 4 6 2 2 4 2 2" xfId="27684" xr:uid="{217227E8-B500-43BA-A371-EF25835FC96C}"/>
    <cellStyle name="Normal 4 6 2 2 4 2 3" xfId="15998" xr:uid="{A5A40F7E-9E60-4856-B011-E6B594DEDD77}"/>
    <cellStyle name="Normal 4 6 2 2 4 3" xfId="8451" xr:uid="{7702EDA0-DDD6-4B61-A178-22E38269048C}"/>
    <cellStyle name="Normal 4 6 2 2 4 3 2" xfId="18831" xr:uid="{C549DCEC-4430-47E0-B2EC-44589FA07C0C}"/>
    <cellStyle name="Normal 4 6 2 2 4 4" xfId="11284" xr:uid="{AAC401BE-E29B-468C-9674-D73F6EEF4246}"/>
    <cellStyle name="Normal 4 6 2 2 4 4 2" xfId="21664" xr:uid="{01E2D04D-4996-4EBB-AF62-62703EAEF02D}"/>
    <cellStyle name="Normal 4 6 2 2 4 5" xfId="25573" xr:uid="{E1C4CBC8-9ED7-4382-BF6B-7BBCE7379DC1}"/>
    <cellStyle name="Normal 4 6 2 2 4 6" xfId="13938" xr:uid="{AB21AA70-4C29-4E40-82A6-27E05CEFD33C}"/>
    <cellStyle name="Normal 4 6 2 2 5" xfId="4240" xr:uid="{7BBC9497-82B0-4ADB-A7A3-2F1533CE31CC}"/>
    <cellStyle name="Normal 4 6 2 2 5 2" xfId="9012" xr:uid="{B9ED2CFE-69D1-4188-ADEF-5D6363C8360F}"/>
    <cellStyle name="Normal 4 6 2 2 5 2 2" xfId="29083" xr:uid="{7CE498E7-E51D-4A07-B524-3164CAB63061}"/>
    <cellStyle name="Normal 4 6 2 2 5 2 3" xfId="19392" xr:uid="{043CDCFB-1C20-4D1F-91C0-F42D8CEADAE4}"/>
    <cellStyle name="Normal 4 6 2 2 5 3" xfId="11845" xr:uid="{B5DE2472-92FD-4AD6-B80E-8F7054A7112C}"/>
    <cellStyle name="Normal 4 6 2 2 5 3 2" xfId="22225" xr:uid="{2C3B597A-756B-4D67-9D62-0C244C280664}"/>
    <cellStyle name="Normal 4 6 2 2 5 4" xfId="22887" xr:uid="{C6014893-A7C7-4A82-9CA3-CA61DA4F29D4}"/>
    <cellStyle name="Normal 4 6 2 2 5 5" xfId="16559" xr:uid="{4BB7572C-CABF-4AB6-A614-BBE127A3BA44}"/>
    <cellStyle name="Normal 4 6 2 2 6" xfId="5329" xr:uid="{0BC6F27B-5223-4C6B-A1BD-C0DAAC3F5FFA}"/>
    <cellStyle name="Normal 4 6 2 2 6 2" xfId="26510" xr:uid="{B9489960-85F9-4505-A5C2-1F8532D4F4DF}"/>
    <cellStyle name="Normal 4 6 2 2 6 3" xfId="14627" xr:uid="{CF5B7C4E-A7A0-4306-97EE-8FEBF7CAB449}"/>
    <cellStyle name="Normal 4 6 2 2 7" xfId="7080" xr:uid="{DC6C013B-8A94-4095-AF5D-268893FFE2A2}"/>
    <cellStyle name="Normal 4 6 2 2 7 2" xfId="17460" xr:uid="{3E27D583-53B5-49F9-8AA4-8796FABFE141}"/>
    <cellStyle name="Normal 4 6 2 2 8" xfId="9913" xr:uid="{CBB50BD5-681D-443C-9868-4193C8A822BE}"/>
    <cellStyle name="Normal 4 6 2 2 8 2" xfId="20293" xr:uid="{47608F98-F220-4E32-A389-7F1FF8F58975}"/>
    <cellStyle name="Normal 4 6 2 2 9" xfId="25553" xr:uid="{F51A6025-3625-4273-96DD-FA29E6925DE5}"/>
    <cellStyle name="Normal 4 6 2 3" xfId="2797" xr:uid="{00000000-0005-0000-0000-000089060000}"/>
    <cellStyle name="Normal 4 6 2 3 2" xfId="3374" xr:uid="{00000000-0005-0000-0000-00008A060000}"/>
    <cellStyle name="Normal 4 6 2 3 2 2" xfId="6432" xr:uid="{880CAF5C-4AC2-4228-BFF6-717331E14064}"/>
    <cellStyle name="Normal 4 6 2 3 2 2 2" xfId="27458" xr:uid="{C2291383-4F7F-471B-B6F6-643F1244FFA0}"/>
    <cellStyle name="Normal 4 6 2 3 2 2 3" xfId="16001" xr:uid="{8D5A8F50-BECA-49B4-9B6F-7F3E5334F744}"/>
    <cellStyle name="Normal 4 6 2 3 2 3" xfId="8454" xr:uid="{9FD6D99F-F8BC-4485-89F9-262AD42F3226}"/>
    <cellStyle name="Normal 4 6 2 3 2 3 2" xfId="18834" xr:uid="{03B18222-BF3C-42FE-A591-71C34DA0E657}"/>
    <cellStyle name="Normal 4 6 2 3 2 4" xfId="11287" xr:uid="{4D8CE8A3-16C8-4C1F-ADA3-A839C5636C16}"/>
    <cellStyle name="Normal 4 6 2 3 2 4 2" xfId="21667" xr:uid="{3EB5A2D3-8416-40DA-85A2-7E435DA59E15}"/>
    <cellStyle name="Normal 4 6 2 3 2 5" xfId="23456" xr:uid="{A9AE0ADF-588F-433F-BC38-596516722669}"/>
    <cellStyle name="Normal 4 6 2 3 2 6" xfId="13941" xr:uid="{EA1AC588-B608-4722-8945-FC4F3505763E}"/>
    <cellStyle name="Normal 4 6 2 3 3" xfId="4347" xr:uid="{33991BCD-F775-4318-80DB-758A0F992761}"/>
    <cellStyle name="Normal 4 6 2 3 3 2" xfId="9119" xr:uid="{B420165E-4375-445C-A6FA-7FDFBC7CFB61}"/>
    <cellStyle name="Normal 4 6 2 3 3 2 2" xfId="29162" xr:uid="{7C4D684C-7F2D-4649-ABF0-FCD9C55140AA}"/>
    <cellStyle name="Normal 4 6 2 3 3 2 3" xfId="19499" xr:uid="{9E68BC75-A358-42E8-ACFB-EDBA14863A2E}"/>
    <cellStyle name="Normal 4 6 2 3 3 3" xfId="11952" xr:uid="{261320A2-93F7-4A07-9958-424AAD113807}"/>
    <cellStyle name="Normal 4 6 2 3 3 3 2" xfId="22332" xr:uid="{949CAFC4-8871-4ACE-BEDE-5CF90CEFC2B9}"/>
    <cellStyle name="Normal 4 6 2 3 3 4" xfId="23789" xr:uid="{74D6E03D-3524-44D2-95CC-50F897D80617}"/>
    <cellStyle name="Normal 4 6 2 3 3 5" xfId="16666" xr:uid="{2236F4F1-DC6E-4ADC-B66E-8AD3A6423D89}"/>
    <cellStyle name="Normal 4 6 2 3 4" xfId="6015" xr:uid="{549DDB82-193B-40EB-BA86-5591FDFDE21C}"/>
    <cellStyle name="Normal 4 6 2 3 4 2" xfId="28740" xr:uid="{66E455AA-C372-40FF-BCAA-19EB6694B7F7}"/>
    <cellStyle name="Normal 4 6 2 3 4 3" xfId="15468" xr:uid="{05D3D57B-DDB3-41F1-82B1-B823E9146CA9}"/>
    <cellStyle name="Normal 4 6 2 3 5" xfId="7921" xr:uid="{578D98C4-7BBC-4E51-A64A-87B87A34B3A3}"/>
    <cellStyle name="Normal 4 6 2 3 5 2" xfId="18301" xr:uid="{887E17B5-1162-4D84-910B-C7259F3F7D5C}"/>
    <cellStyle name="Normal 4 6 2 3 6" xfId="10754" xr:uid="{EC7B1093-E08D-43FB-A576-FB7BF1F8C0E9}"/>
    <cellStyle name="Normal 4 6 2 3 6 2" xfId="21134" xr:uid="{002DD402-31AF-43C4-A8FD-480AABED7F2F}"/>
    <cellStyle name="Normal 4 6 2 3 7" xfId="24846" xr:uid="{5FA861CB-960F-4F70-8496-8715392A77B1}"/>
    <cellStyle name="Normal 4 6 2 3 8" xfId="13259" xr:uid="{5F45DE9B-7C40-47FD-A7B2-AA4DF5042440}"/>
    <cellStyle name="Normal 4 6 2 4" xfId="3375" xr:uid="{00000000-0005-0000-0000-00008B060000}"/>
    <cellStyle name="Normal 4 6 2 4 2" xfId="4546" xr:uid="{749E27D2-7FCE-4D76-9AA5-6D44FC29F920}"/>
    <cellStyle name="Normal 4 6 2 4 2 2" xfId="9318" xr:uid="{9EFD28D9-37C4-4EDC-AA86-4C8EFF8AF0C6}"/>
    <cellStyle name="Normal 4 6 2 4 2 2 2" xfId="19698" xr:uid="{9DEFEACB-BD51-4E5C-ADB6-7EE6CE7D305E}"/>
    <cellStyle name="Normal 4 6 2 4 2 3" xfId="12151" xr:uid="{1422BA2B-04C1-464D-8F5A-C55CBB0A4305}"/>
    <cellStyle name="Normal 4 6 2 4 2 3 2" xfId="22531" xr:uid="{E0E79656-BC44-4B8D-BC07-773BF57F1545}"/>
    <cellStyle name="Normal 4 6 2 4 2 4" xfId="28224" xr:uid="{27FFF2D2-6DF0-4A23-9AE8-59C2B0104837}"/>
    <cellStyle name="Normal 4 6 2 4 2 5" xfId="16865" xr:uid="{ABE290DE-BBD1-4714-B8E9-936D08C7DAC6}"/>
    <cellStyle name="Normal 4 6 2 4 3" xfId="6433" xr:uid="{9E72A876-C62D-4F44-8E52-DCAC54AC59A6}"/>
    <cellStyle name="Normal 4 6 2 4 3 2" xfId="16002" xr:uid="{5ED750DD-F985-4D60-B795-87EA2355995A}"/>
    <cellStyle name="Normal 4 6 2 4 4" xfId="8455" xr:uid="{FCCF48FB-37BC-42B7-9431-B4CDCEFB7844}"/>
    <cellStyle name="Normal 4 6 2 4 4 2" xfId="18835" xr:uid="{FFA19266-D96D-4747-AA47-FD9F5C716AC7}"/>
    <cellStyle name="Normal 4 6 2 4 5" xfId="11288" xr:uid="{52B16D53-16A7-4D69-B14D-5E03BD6D4452}"/>
    <cellStyle name="Normal 4 6 2 4 5 2" xfId="21668" xr:uid="{E7995802-90F3-422F-8B7F-E0636E370639}"/>
    <cellStyle name="Normal 4 6 2 4 6" xfId="23820" xr:uid="{F2D36C3B-1B93-4771-8680-B2C00BEE802A}"/>
    <cellStyle name="Normal 4 6 2 4 7" xfId="13942" xr:uid="{F2571187-447E-4431-998D-0C219264E416}"/>
    <cellStyle name="Normal 4 6 2 5" xfId="3370" xr:uid="{00000000-0005-0000-0000-00008C060000}"/>
    <cellStyle name="Normal 4 6 2 5 2" xfId="6428" xr:uid="{01A369A0-5815-472D-97F3-A707B176889F}"/>
    <cellStyle name="Normal 4 6 2 5 2 2" xfId="26381" xr:uid="{16CB294B-F5FE-4515-BC4C-7748DEE1246C}"/>
    <cellStyle name="Normal 4 6 2 5 2 3" xfId="15997" xr:uid="{72F13864-9C06-40FA-BE5B-611CC6680535}"/>
    <cellStyle name="Normal 4 6 2 5 3" xfId="8450" xr:uid="{329386A7-6D86-40F6-8462-4DBE5BCB0B6D}"/>
    <cellStyle name="Normal 4 6 2 5 3 2" xfId="18830" xr:uid="{66D3882B-A6BA-47A6-8426-7BF6347CC412}"/>
    <cellStyle name="Normal 4 6 2 5 4" xfId="11283" xr:uid="{0D6E7808-C939-4A45-835C-6D27BEA1445A}"/>
    <cellStyle name="Normal 4 6 2 5 4 2" xfId="21663" xr:uid="{0C4BD208-8BE2-47DF-95F1-9787C9753DB7}"/>
    <cellStyle name="Normal 4 6 2 5 5" xfId="23230" xr:uid="{A0757412-99F0-4C37-9858-3E46AAA0C5DD}"/>
    <cellStyle name="Normal 4 6 2 5 6" xfId="13937" xr:uid="{E9B9564E-68B5-4E24-9065-9266C55071EC}"/>
    <cellStyle name="Normal 4 6 2 6" xfId="2548" xr:uid="{00000000-0005-0000-0000-00008D060000}"/>
    <cellStyle name="Normal 4 6 2 6 2" xfId="5820" xr:uid="{41544DA0-315C-44C7-AB6A-C9E301631538}"/>
    <cellStyle name="Normal 4 6 2 6 2 2" xfId="27510" xr:uid="{B3544BF6-F1E3-4B61-A540-E164104E4554}"/>
    <cellStyle name="Normal 4 6 2 6 2 3" xfId="15220" xr:uid="{7CD8B811-98BB-46E5-9CBA-D4CB87EA26E7}"/>
    <cellStyle name="Normal 4 6 2 6 3" xfId="7673" xr:uid="{7DCDBF62-8E47-4CB3-B802-602270E11C65}"/>
    <cellStyle name="Normal 4 6 2 6 3 2" xfId="18053" xr:uid="{61C0FDFA-84FE-454C-BD28-7756B99CB7D9}"/>
    <cellStyle name="Normal 4 6 2 6 4" xfId="10506" xr:uid="{0844F20E-431F-4A55-9533-1A1A9A61E0C7}"/>
    <cellStyle name="Normal 4 6 2 6 4 2" xfId="20886" xr:uid="{2882705B-DE5A-47A0-980E-CCA99F13C3A7}"/>
    <cellStyle name="Normal 4 6 2 6 5" xfId="22883" xr:uid="{E569D9BE-2496-4E68-BCDB-7012DD07E64E}"/>
    <cellStyle name="Normal 4 6 2 6 6" xfId="12936" xr:uid="{5886AA2B-A425-4F55-ACF6-F4BA10054406}"/>
    <cellStyle name="Normal 4 6 2 7" xfId="2242" xr:uid="{00000000-0005-0000-0000-000083060000}"/>
    <cellStyle name="Normal 4 6 2 7 2" xfId="7369" xr:uid="{84744B32-E0B7-4FC2-BB3B-B844A50F7DD0}"/>
    <cellStyle name="Normal 4 6 2 7 2 2" xfId="17749" xr:uid="{EDB24E2C-1183-4A31-B407-E5DFC0DCEDDC}"/>
    <cellStyle name="Normal 4 6 2 7 3" xfId="10202" xr:uid="{BA064AAF-62D6-4D3E-A5FB-B26EF5E73022}"/>
    <cellStyle name="Normal 4 6 2 7 3 2" xfId="20582" xr:uid="{FC3E2AD7-2C23-44A9-8943-266601646C4B}"/>
    <cellStyle name="Normal 4 6 2 7 4" xfId="25326" xr:uid="{222E9E21-D11A-4201-9FF5-9E84412AD29A}"/>
    <cellStyle name="Normal 4 6 2 7 5" xfId="14916" xr:uid="{8E47B897-A7B3-49F2-94FB-E0E005800D29}"/>
    <cellStyle name="Normal 4 6 2 8" xfId="3795" xr:uid="{66B84ED8-BC9E-4498-A73B-35889857A41E}"/>
    <cellStyle name="Normal 4 6 2 8 2" xfId="8631" xr:uid="{0F4416F8-99F8-41E9-A3CF-47FF7549839A}"/>
    <cellStyle name="Normal 4 6 2 8 2 2" xfId="19011" xr:uid="{A666FD74-CE94-4372-8D89-8248332C0E1E}"/>
    <cellStyle name="Normal 4 6 2 8 3" xfId="11464" xr:uid="{A0875D6F-228A-4E12-BCF7-F94FD1AB637F}"/>
    <cellStyle name="Normal 4 6 2 8 3 2" xfId="21844" xr:uid="{DE2D0665-F305-444B-955F-D1DD4BFCD16F}"/>
    <cellStyle name="Normal 4 6 2 8 4" xfId="16178" xr:uid="{38500B39-885A-4599-BE45-97D879E734F5}"/>
    <cellStyle name="Normal 4 6 2 9" xfId="5328" xr:uid="{65FE34F6-2A0D-4B2D-BC52-5DA0F62E3CEE}"/>
    <cellStyle name="Normal 4 6 2 9 2" xfId="14626" xr:uid="{005A2762-6103-4BE6-A709-99F685D5DE72}"/>
    <cellStyle name="Normal 4 6 3" xfId="1028" xr:uid="{00000000-0005-0000-0000-0000B6050000}"/>
    <cellStyle name="Normal 4 6 3 10" xfId="9914" xr:uid="{65D62F54-5204-4AF7-A9C3-2B42FD0785E3}"/>
    <cellStyle name="Normal 4 6 3 10 2" xfId="20294" xr:uid="{8B81BF18-E32E-4551-B32C-DD2102694D8F}"/>
    <cellStyle name="Normal 4 6 3 11" xfId="24209" xr:uid="{C8F8A3B3-7610-4B3D-88F8-49B14B8E669F}"/>
    <cellStyle name="Normal 4 6 3 12" xfId="12608" xr:uid="{92ACC22C-1DCF-4694-902C-29F38736A8E4}"/>
    <cellStyle name="Normal 4 6 3 2" xfId="2799" xr:uid="{00000000-0005-0000-0000-00008F060000}"/>
    <cellStyle name="Normal 4 6 3 2 2" xfId="3377" xr:uid="{00000000-0005-0000-0000-000090060000}"/>
    <cellStyle name="Normal 4 6 3 2 2 2" xfId="6435" xr:uid="{ECC1323C-BBCE-4C05-85B0-B7CD0379B66F}"/>
    <cellStyle name="Normal 4 6 3 2 2 2 2" xfId="28306" xr:uid="{CC38E7A4-818E-4713-AA1B-5EDBDD564FF5}"/>
    <cellStyle name="Normal 4 6 3 2 2 2 3" xfId="16004" xr:uid="{5D2BBA40-6627-4DA8-894C-64BF6AFF0124}"/>
    <cellStyle name="Normal 4 6 3 2 2 3" xfId="8457" xr:uid="{43FD189E-CF21-4F1F-84A3-354648D057E9}"/>
    <cellStyle name="Normal 4 6 3 2 2 3 2" xfId="18837" xr:uid="{2B00C903-3F5A-47B0-8475-DB1A2595A7FF}"/>
    <cellStyle name="Normal 4 6 3 2 2 4" xfId="11290" xr:uid="{9F945B0E-35D3-47C6-B261-9488E148600D}"/>
    <cellStyle name="Normal 4 6 3 2 2 4 2" xfId="21670" xr:uid="{9BE4E36D-2165-4661-B95D-60B47B200893}"/>
    <cellStyle name="Normal 4 6 3 2 2 5" xfId="23901" xr:uid="{99ADA984-40C4-405F-9146-D49474D20BF9}"/>
    <cellStyle name="Normal 4 6 3 2 2 6" xfId="13944" xr:uid="{4251F45D-B259-4191-887B-749C4FDC8CE6}"/>
    <cellStyle name="Normal 4 6 3 2 3" xfId="4349" xr:uid="{901FB3A0-8012-498C-9CCB-3EF37ACD6D75}"/>
    <cellStyle name="Normal 4 6 3 2 3 2" xfId="9121" xr:uid="{D16C0C56-8186-4342-8995-BAEF3C464C17}"/>
    <cellStyle name="Normal 4 6 3 2 3 2 2" xfId="29164" xr:uid="{C7EF66EA-693F-4B28-9BBC-25B8894BDAE5}"/>
    <cellStyle name="Normal 4 6 3 2 3 2 3" xfId="19501" xr:uid="{5E451109-4797-4230-9A2C-67668D2DDAFC}"/>
    <cellStyle name="Normal 4 6 3 2 3 3" xfId="11954" xr:uid="{BEEED125-E58D-4368-AED4-BBD4584C6ED8}"/>
    <cellStyle name="Normal 4 6 3 2 3 3 2" xfId="22334" xr:uid="{33CE28C0-6194-40B2-BB08-EEACDD9E6787}"/>
    <cellStyle name="Normal 4 6 3 2 3 4" xfId="24024" xr:uid="{7989FA24-BFED-499B-9E24-07FDD2DAA521}"/>
    <cellStyle name="Normal 4 6 3 2 3 5" xfId="16668" xr:uid="{91CA9D4E-359C-4C52-8609-A7C8330665B8}"/>
    <cellStyle name="Normal 4 6 3 2 4" xfId="6017" xr:uid="{59E052AB-7D7E-4A3D-976D-4709C348FFB7}"/>
    <cellStyle name="Normal 4 6 3 2 4 2" xfId="26947" xr:uid="{02767540-DF5E-4B92-80D7-9FD45739C69D}"/>
    <cellStyle name="Normal 4 6 3 2 4 3" xfId="15470" xr:uid="{DDDB477A-4CD4-4AC8-84C7-B0A32B3EBDDC}"/>
    <cellStyle name="Normal 4 6 3 2 5" xfId="7923" xr:uid="{4E6E7CA1-9D4F-4542-984E-C278AFFBBC10}"/>
    <cellStyle name="Normal 4 6 3 2 5 2" xfId="18303" xr:uid="{61542B72-7518-472E-BD8F-792E0FF34D99}"/>
    <cellStyle name="Normal 4 6 3 2 6" xfId="10756" xr:uid="{ABD51765-B398-485E-8795-9B8333D02366}"/>
    <cellStyle name="Normal 4 6 3 2 6 2" xfId="21136" xr:uid="{93867C53-5D9A-4BD7-90FE-2978CC3A71BD}"/>
    <cellStyle name="Normal 4 6 3 2 7" xfId="23037" xr:uid="{D9FA77CE-9ED0-4400-9135-1F8631E9D081}"/>
    <cellStyle name="Normal 4 6 3 2 8" xfId="13261" xr:uid="{51C5BCC4-BF37-4FC8-A816-6C0EC2E4824E}"/>
    <cellStyle name="Normal 4 6 3 3" xfId="3378" xr:uid="{00000000-0005-0000-0000-000091060000}"/>
    <cellStyle name="Normal 4 6 3 3 2" xfId="4547" xr:uid="{E221C829-7C95-4079-854A-5EBDF76DD425}"/>
    <cellStyle name="Normal 4 6 3 3 2 2" xfId="9319" xr:uid="{4DEF5092-6EB7-4BC7-9957-FECF1C25D9F1}"/>
    <cellStyle name="Normal 4 6 3 3 2 2 2" xfId="29294" xr:uid="{D3A93D07-91C3-4843-A204-60D26D324504}"/>
    <cellStyle name="Normal 4 6 3 3 2 2 3" xfId="19699" xr:uid="{DD7743E5-D6EA-4048-BE56-A3455AB786FD}"/>
    <cellStyle name="Normal 4 6 3 3 2 3" xfId="12152" xr:uid="{77A8F7AB-4E87-4258-807B-C7F69B105ADF}"/>
    <cellStyle name="Normal 4 6 3 3 2 3 2" xfId="22532" xr:uid="{58610B75-D3AA-4372-AE19-009B80C3D1A7}"/>
    <cellStyle name="Normal 4 6 3 3 2 4" xfId="24086" xr:uid="{0D6BCC69-94B7-4F2D-AFED-7BA5C54DEC4A}"/>
    <cellStyle name="Normal 4 6 3 3 2 5" xfId="16866" xr:uid="{27469A74-8DD6-41A1-B7AC-C6C4FAAFD828}"/>
    <cellStyle name="Normal 4 6 3 3 3" xfId="6436" xr:uid="{623468F2-DB1D-4A25-9F04-83975724908B}"/>
    <cellStyle name="Normal 4 6 3 3 3 2" xfId="27817" xr:uid="{EBF82967-C964-4B43-BCF0-0679A04E8F94}"/>
    <cellStyle name="Normal 4 6 3 3 3 3" xfId="16005" xr:uid="{5494DBDC-DD7D-4D87-8DEE-442698AE16EA}"/>
    <cellStyle name="Normal 4 6 3 3 4" xfId="8458" xr:uid="{A8365E87-BB44-439D-9A0C-3F33A415FE65}"/>
    <cellStyle name="Normal 4 6 3 3 4 2" xfId="18838" xr:uid="{18EEF64B-50EE-4128-A3E3-2DA4BBF896F7}"/>
    <cellStyle name="Normal 4 6 3 3 5" xfId="11291" xr:uid="{789E31E8-3EB5-48E4-B8B1-CABF5AA7D4A0}"/>
    <cellStyle name="Normal 4 6 3 3 5 2" xfId="21671" xr:uid="{0DEB7017-66B9-4564-A4BB-9E3C9FE50BAC}"/>
    <cellStyle name="Normal 4 6 3 3 6" xfId="25503" xr:uid="{3436378B-9E79-4637-A21E-71AC240B0DDD}"/>
    <cellStyle name="Normal 4 6 3 3 7" xfId="13945" xr:uid="{9AF3BE5F-10EF-4920-A4B5-935A140E3D04}"/>
    <cellStyle name="Normal 4 6 3 4" xfId="3376" xr:uid="{00000000-0005-0000-0000-000092060000}"/>
    <cellStyle name="Normal 4 6 3 4 2" xfId="6434" xr:uid="{A886D118-9798-4B5F-B36C-335C108265F6}"/>
    <cellStyle name="Normal 4 6 3 4 2 2" xfId="26705" xr:uid="{FAB36108-C6D0-47AF-BEE1-BC28397C8375}"/>
    <cellStyle name="Normal 4 6 3 4 2 3" xfId="16003" xr:uid="{CB19526C-0119-4CF9-AAB4-86A3527D295C}"/>
    <cellStyle name="Normal 4 6 3 4 3" xfId="8456" xr:uid="{AF3CC76E-0B3E-4EB8-A8A1-5953B3F0274B}"/>
    <cellStyle name="Normal 4 6 3 4 3 2" xfId="18836" xr:uid="{2EFF01A5-BFE2-42F0-B845-57884D25FD7F}"/>
    <cellStyle name="Normal 4 6 3 4 4" xfId="11289" xr:uid="{625C0DC1-3F0E-4E75-8366-20573A204629}"/>
    <cellStyle name="Normal 4 6 3 4 4 2" xfId="21669" xr:uid="{F42CB666-5D98-4AB0-8DA7-A311C7ED6FFD}"/>
    <cellStyle name="Normal 4 6 3 4 5" xfId="25121" xr:uid="{8232A13F-E8FD-43DB-A4C5-900C2D745B05}"/>
    <cellStyle name="Normal 4 6 3 4 6" xfId="13943" xr:uid="{E230A255-7C47-4E73-9DCC-7CC97062DFB8}"/>
    <cellStyle name="Normal 4 6 3 5" xfId="2591" xr:uid="{00000000-0005-0000-0000-000093060000}"/>
    <cellStyle name="Normal 4 6 3 5 2" xfId="5856" xr:uid="{6D81AD73-E358-4DC6-B538-A344F8457572}"/>
    <cellStyle name="Normal 4 6 3 5 2 2" xfId="26790" xr:uid="{16CED827-F0E7-46A8-96CD-1D6D37DD6EC7}"/>
    <cellStyle name="Normal 4 6 3 5 2 3" xfId="15263" xr:uid="{44B554EA-51CE-4740-88C4-673048E6CE4E}"/>
    <cellStyle name="Normal 4 6 3 5 3" xfId="7716" xr:uid="{E5302134-8F60-4297-9414-BF9364858382}"/>
    <cellStyle name="Normal 4 6 3 5 3 2" xfId="18096" xr:uid="{95A2416F-C317-4DCF-B9B0-F5D2680D25D6}"/>
    <cellStyle name="Normal 4 6 3 5 4" xfId="10549" xr:uid="{6189DE3A-7947-47B5-BFBB-FE8ED5761E0A}"/>
    <cellStyle name="Normal 4 6 3 5 4 2" xfId="20929" xr:uid="{44CBDEB3-C6B6-4F6D-A1B9-6FE03C2B83B1}"/>
    <cellStyle name="Normal 4 6 3 5 5" xfId="23928" xr:uid="{BC0E6D03-EBDA-495D-884C-09FD51EE881D}"/>
    <cellStyle name="Normal 4 6 3 5 6" xfId="12979" xr:uid="{40EAB2F3-82C5-4BFA-8CBB-A38D930B46D9}"/>
    <cellStyle name="Normal 4 6 3 6" xfId="2374" xr:uid="{00000000-0005-0000-0000-00008E060000}"/>
    <cellStyle name="Normal 4 6 3 6 2" xfId="7501" xr:uid="{D5F0E475-829F-4382-B8E0-F6660E807072}"/>
    <cellStyle name="Normal 4 6 3 6 2 2" xfId="17881" xr:uid="{4937C117-2160-4AB8-BEBD-AABD170FF688}"/>
    <cellStyle name="Normal 4 6 3 6 3" xfId="10334" xr:uid="{EBC08E7D-5530-47D8-A3F4-26578A6FE87F}"/>
    <cellStyle name="Normal 4 6 3 6 3 2" xfId="20714" xr:uid="{7AC2691F-6757-43AF-BCC2-16AE5386A8B5}"/>
    <cellStyle name="Normal 4 6 3 6 4" xfId="25445" xr:uid="{9C4F7415-8D2D-4E21-9BFE-337BF7D76875}"/>
    <cellStyle name="Normal 4 6 3 6 5" xfId="15048" xr:uid="{F992069E-7030-4E0F-8FC2-7DF6BC38C7D4}"/>
    <cellStyle name="Normal 4 6 3 7" xfId="3925" xr:uid="{924801CF-FC74-4CA9-B147-9E360EDB88E6}"/>
    <cellStyle name="Normal 4 6 3 7 2" xfId="8757" xr:uid="{4D943242-7C2D-42A4-A9EF-D885DE73F0F0}"/>
    <cellStyle name="Normal 4 6 3 7 2 2" xfId="19137" xr:uid="{88F63E08-9EF1-4D65-85FD-DB425D9DEE45}"/>
    <cellStyle name="Normal 4 6 3 7 3" xfId="11590" xr:uid="{D4F74956-11A9-4EC4-881E-71BDF2275367}"/>
    <cellStyle name="Normal 4 6 3 7 3 2" xfId="21970" xr:uid="{19FDC02D-D04F-456E-9356-E9B81E218EC7}"/>
    <cellStyle name="Normal 4 6 3 7 4" xfId="16304" xr:uid="{E6E6D48B-F82C-45C2-B441-F678F8C3916E}"/>
    <cellStyle name="Normal 4 6 3 8" xfId="5330" xr:uid="{607ADC84-15AD-45CE-8404-B51B4BCF585F}"/>
    <cellStyle name="Normal 4 6 3 8 2" xfId="14628" xr:uid="{423F566A-93EB-4271-9D48-AE6925D4E99E}"/>
    <cellStyle name="Normal 4 6 3 9" xfId="7081" xr:uid="{6B1299FA-5846-4160-B210-58C7C0DDF07D}"/>
    <cellStyle name="Normal 4 6 3 9 2" xfId="17461" xr:uid="{3A67E0D5-267D-4E35-8F08-7307358D77B8}"/>
    <cellStyle name="Normal 4 6 4" xfId="1029" xr:uid="{00000000-0005-0000-0000-0000B7050000}"/>
    <cellStyle name="Normal 4 6 4 2" xfId="3379" xr:uid="{00000000-0005-0000-0000-000095060000}"/>
    <cellStyle name="Normal 4 6 4 2 2" xfId="6437" xr:uid="{DF2BC96C-2FB0-4962-9806-62CD31B7ECED}"/>
    <cellStyle name="Normal 4 6 4 2 2 2" xfId="26973" xr:uid="{8716AC8C-11C4-474C-8456-E9B906350AA6}"/>
    <cellStyle name="Normal 4 6 4 2 2 3" xfId="16006" xr:uid="{A2B4B55D-AE48-42DA-9B4D-D608BAA9A44D}"/>
    <cellStyle name="Normal 4 6 4 2 3" xfId="8459" xr:uid="{6DBD12A6-2213-429C-AC16-8933FD49C409}"/>
    <cellStyle name="Normal 4 6 4 2 3 2" xfId="18839" xr:uid="{8135583A-409D-4449-BE67-C70F4FC82A0F}"/>
    <cellStyle name="Normal 4 6 4 2 4" xfId="11292" xr:uid="{974BD558-C368-47BB-B456-94E3E124EE42}"/>
    <cellStyle name="Normal 4 6 4 2 4 2" xfId="21672" xr:uid="{8B909957-D330-4C32-9A3C-E9EA72CC9DF6}"/>
    <cellStyle name="Normal 4 6 4 2 5" xfId="23755" xr:uid="{80E40EDF-AC2D-43E5-AF8D-8B8412EA8E75}"/>
    <cellStyle name="Normal 4 6 4 2 6" xfId="13946" xr:uid="{9AC6C785-FA2C-4C59-9E87-BABB63367A3C}"/>
    <cellStyle name="Normal 4 6 4 3" xfId="2796" xr:uid="{00000000-0005-0000-0000-000096060000}"/>
    <cellStyle name="Normal 4 6 4 3 2" xfId="6014" xr:uid="{6C483FC5-646A-4F50-85C1-8E995DCF95F1}"/>
    <cellStyle name="Normal 4 6 4 3 2 2" xfId="27503" xr:uid="{8ADA07F8-9A0B-4FC4-A429-84D780E180CE}"/>
    <cellStyle name="Normal 4 6 4 3 2 3" xfId="15467" xr:uid="{C62DDB48-E9B1-4C52-9486-4A9C55884380}"/>
    <cellStyle name="Normal 4 6 4 3 3" xfId="7920" xr:uid="{10E3C720-B3FB-4150-8280-9F5978754AB3}"/>
    <cellStyle name="Normal 4 6 4 3 3 2" xfId="18300" xr:uid="{8BB6CA60-1AC8-47E9-9408-6B49377EC56A}"/>
    <cellStyle name="Normal 4 6 4 3 4" xfId="10753" xr:uid="{21F570A0-3A0C-4A55-830B-E33CF98C2F1B}"/>
    <cellStyle name="Normal 4 6 4 3 4 2" xfId="21133" xr:uid="{BE0654F7-F076-4459-B2AE-3701B9BDDD41}"/>
    <cellStyle name="Normal 4 6 4 3 5" xfId="24884" xr:uid="{5608BF8D-F8BE-4E20-9495-238DAD20BFD1}"/>
    <cellStyle name="Normal 4 6 4 3 6" xfId="13258" xr:uid="{D4DC4BC2-2489-434E-B83E-F5C77EB46244}"/>
    <cellStyle name="Normal 4 6 4 4" xfId="4200" xr:uid="{A57E2CE8-3522-4BE4-A60A-936B9032D4FA}"/>
    <cellStyle name="Normal 4 6 4 4 2" xfId="8972" xr:uid="{C94728F6-AC6E-455A-908E-50D33529407D}"/>
    <cellStyle name="Normal 4 6 4 4 2 2" xfId="19352" xr:uid="{0CA64AC8-0492-4B95-9D47-014B6E1AABEE}"/>
    <cellStyle name="Normal 4 6 4 4 3" xfId="11805" xr:uid="{4AD76A22-88B8-4419-862B-F0BD30D77D2E}"/>
    <cellStyle name="Normal 4 6 4 4 3 2" xfId="22185" xr:uid="{4EB621FE-93A1-4D11-87A8-8318FEB65438}"/>
    <cellStyle name="Normal 4 6 4 4 4" xfId="23075" xr:uid="{733A50BF-9F77-4A27-B6D3-AC1CAF03E720}"/>
    <cellStyle name="Normal 4 6 4 4 5" xfId="16519" xr:uid="{645438F7-51BC-45C7-AE07-E4D07A053734}"/>
    <cellStyle name="Normal 4 6 4 5" xfId="5331" xr:uid="{9AB68C42-FC3A-4C78-8542-B8DA3FD6B9FB}"/>
    <cellStyle name="Normal 4 6 4 5 2" xfId="14629" xr:uid="{73F47F6E-2A0E-4804-AC52-DADCA8073015}"/>
    <cellStyle name="Normal 4 6 4 6" xfId="7082" xr:uid="{73D88EF4-697B-4643-B67A-ADBF92497027}"/>
    <cellStyle name="Normal 4 6 4 6 2" xfId="17462" xr:uid="{E2F6927A-9127-41AD-A8A9-A72D9C1DEF4A}"/>
    <cellStyle name="Normal 4 6 4 7" xfId="9915" xr:uid="{505BD350-6781-42B3-B3A5-60CCEB242031}"/>
    <cellStyle name="Normal 4 6 4 7 2" xfId="20295" xr:uid="{BC126441-CDF2-49F7-8E8E-C90F634FFA7D}"/>
    <cellStyle name="Normal 4 6 4 8" xfId="24941" xr:uid="{8CBEC4C0-6167-4ACD-B708-2F1EF5FCBA0D}"/>
    <cellStyle name="Normal 4 6 4 9" xfId="12766" xr:uid="{F1573951-130D-4364-86D9-F96C85D8EA5C}"/>
    <cellStyle name="Normal 4 6 5" xfId="3380" xr:uid="{00000000-0005-0000-0000-000097060000}"/>
    <cellStyle name="Normal 4 6 5 2" xfId="4548" xr:uid="{581CFBF6-C1AC-444F-A46C-02981E676F45}"/>
    <cellStyle name="Normal 4 6 5 2 2" xfId="9320" xr:uid="{CFAAE2CF-B7A9-4A13-A923-164E8CDC0A96}"/>
    <cellStyle name="Normal 4 6 5 2 2 2" xfId="29295" xr:uid="{ED4DE572-AFE9-42EB-A725-25F832C8068A}"/>
    <cellStyle name="Normal 4 6 5 2 2 3" xfId="19700" xr:uid="{E0FCC1E7-FE38-42F2-B0E0-07FCC59D20A8}"/>
    <cellStyle name="Normal 4 6 5 2 3" xfId="12153" xr:uid="{A1925F0E-E782-467A-B13D-335839335128}"/>
    <cellStyle name="Normal 4 6 5 2 3 2" xfId="22533" xr:uid="{AC00FD10-3A98-4B2C-827D-6861B8AA029B}"/>
    <cellStyle name="Normal 4 6 5 2 4" xfId="23304" xr:uid="{C9677F74-E8DA-4B04-B1E5-90A610B7759B}"/>
    <cellStyle name="Normal 4 6 5 2 5" xfId="16867" xr:uid="{BBFEB372-A371-413B-BB71-5A998ACFD46D}"/>
    <cellStyle name="Normal 4 6 5 3" xfId="6438" xr:uid="{7BEDD6E8-8DEB-4481-93FD-E3DDF32C9C2E}"/>
    <cellStyle name="Normal 4 6 5 3 2" xfId="26243" xr:uid="{243F8F15-6787-4C0A-A720-7FADCA7EEA10}"/>
    <cellStyle name="Normal 4 6 5 3 3" xfId="16007" xr:uid="{A5D04E9F-CB05-4A4F-8261-564A0F8E7F47}"/>
    <cellStyle name="Normal 4 6 5 4" xfId="8460" xr:uid="{532730D0-B859-46F1-8F49-E074F3AD6383}"/>
    <cellStyle name="Normal 4 6 5 4 2" xfId="18840" xr:uid="{DBB5BC43-DA6F-4B42-B0E7-8C259BA09246}"/>
    <cellStyle name="Normal 4 6 5 5" xfId="11293" xr:uid="{162DD07D-91B8-403D-9E9D-0E51B22F1306}"/>
    <cellStyle name="Normal 4 6 5 5 2" xfId="21673" xr:uid="{A456DF34-40D1-4C8D-9238-1A647AA31703}"/>
    <cellStyle name="Normal 4 6 5 6" xfId="25111" xr:uid="{0CC5BDD8-8D65-423E-85DA-4B5C43D446A2}"/>
    <cellStyle name="Normal 4 6 5 7" xfId="13947" xr:uid="{197DA3D7-F9EF-4319-8013-37E02FA82DBE}"/>
    <cellStyle name="Normal 4 6 6" xfId="2943" xr:uid="{00000000-0005-0000-0000-000098060000}"/>
    <cellStyle name="Normal 4 6 6 2" xfId="6123" xr:uid="{AB61B0ED-0C05-4DA9-A5B5-9B1C7FDA926D}"/>
    <cellStyle name="Normal 4 6 6 2 2" xfId="26508" xr:uid="{4E26FDE3-85AD-41CB-BE54-C9C7D9AED855}"/>
    <cellStyle name="Normal 4 6 6 2 3" xfId="15601" xr:uid="{FEB8E9C5-960A-4575-8FDE-A17B18FE6308}"/>
    <cellStyle name="Normal 4 6 6 3" xfId="8054" xr:uid="{7E7448F5-FD6C-40E9-A151-B5B80535108C}"/>
    <cellStyle name="Normal 4 6 6 3 2" xfId="18434" xr:uid="{DE24D157-716F-431F-890B-BD71DF75388E}"/>
    <cellStyle name="Normal 4 6 6 4" xfId="10887" xr:uid="{4AF5FA3F-E5DF-451E-B08B-27DE264D3C73}"/>
    <cellStyle name="Normal 4 6 6 4 2" xfId="21267" xr:uid="{85296F37-8CF4-4711-AAD8-2164B0504D56}"/>
    <cellStyle name="Normal 4 6 6 5" xfId="24034" xr:uid="{EFD7E220-F198-47E0-B4BD-5358AAF6C1A3}"/>
    <cellStyle name="Normal 4 6 6 6" xfId="13464" xr:uid="{2503850D-3D78-45E2-B8FA-EB848C72E4DA}"/>
    <cellStyle name="Normal 4 6 7" xfId="2488" xr:uid="{00000000-0005-0000-0000-000099060000}"/>
    <cellStyle name="Normal 4 6 7 2" xfId="5773" xr:uid="{50B46806-7D8D-42E2-9C6C-C21CBC4D37E3}"/>
    <cellStyle name="Normal 4 6 7 2 2" xfId="26159" xr:uid="{5256F9A0-EFB7-41AC-8504-22C92C43AF49}"/>
    <cellStyle name="Normal 4 6 7 2 3" xfId="15160" xr:uid="{6897A209-42EE-48B8-BFAE-E2EB752E78D0}"/>
    <cellStyle name="Normal 4 6 7 3" xfId="7613" xr:uid="{928CE829-45FF-468E-A724-D3EE3587A3C7}"/>
    <cellStyle name="Normal 4 6 7 3 2" xfId="17993" xr:uid="{F45296D9-6049-45CD-B7D0-0CFB0861CF15}"/>
    <cellStyle name="Normal 4 6 7 4" xfId="10446" xr:uid="{BA5CEA8B-76A7-4BFB-BA5E-EAEA0955FEB6}"/>
    <cellStyle name="Normal 4 6 7 4 2" xfId="20826" xr:uid="{A8D583BB-F8BD-4143-BF7C-57AA7EAD4000}"/>
    <cellStyle name="Normal 4 6 7 5" xfId="23319" xr:uid="{103450DD-2735-4A4C-A33D-984DF1C76EF3}"/>
    <cellStyle name="Normal 4 6 7 6" xfId="12876" xr:uid="{5E9881F1-2B8A-4A6A-B900-3DD69FFF754E}"/>
    <cellStyle name="Normal 4 6 8" xfId="2182" xr:uid="{00000000-0005-0000-0000-000082060000}"/>
    <cellStyle name="Normal 4 6 8 2" xfId="7309" xr:uid="{15F803F6-1D1C-408C-8311-625EC20A9C42}"/>
    <cellStyle name="Normal 4 6 8 2 2" xfId="17689" xr:uid="{ECBBA2BE-6D98-41EE-955A-755DC0787FD2}"/>
    <cellStyle name="Normal 4 6 8 3" xfId="10142" xr:uid="{D7A27A57-4429-427A-B428-FE3C620908DD}"/>
    <cellStyle name="Normal 4 6 8 3 2" xfId="20522" xr:uid="{27F0C316-878F-4708-A6DC-5E58065A94E5}"/>
    <cellStyle name="Normal 4 6 8 4" xfId="24270" xr:uid="{57A341D5-D594-4091-B7AB-8FBEB2695850}"/>
    <cellStyle name="Normal 4 6 8 5" xfId="14856" xr:uid="{B9219575-002C-4DFB-927E-315FE24DBD76}"/>
    <cellStyle name="Normal 4 6 9" xfId="3995" xr:uid="{5B3FB2E7-98AC-4D7F-BA21-C2139A83A87B}"/>
    <cellStyle name="Normal 4 6 9 2" xfId="8819" xr:uid="{3E5090D4-3654-4158-BCF2-FABCE5B40C12}"/>
    <cellStyle name="Normal 4 6 9 2 2" xfId="19199" xr:uid="{7D347B0F-9A4C-4D9C-8307-CFF1A1F2517E}"/>
    <cellStyle name="Normal 4 6 9 3" xfId="11652" xr:uid="{86DCD437-03D8-46D8-8996-3ADBC1159A65}"/>
    <cellStyle name="Normal 4 6 9 3 2" xfId="22032" xr:uid="{50E8EB04-21AB-46A5-8681-584EA55457EA}"/>
    <cellStyle name="Normal 4 6 9 4" xfId="16366" xr:uid="{6FA59F06-511F-49EB-9289-21244F33BEA0}"/>
    <cellStyle name="Normal 4 7" xfId="1030" xr:uid="{00000000-0005-0000-0000-0000B8050000}"/>
    <cellStyle name="Normal 4 7 10" xfId="5332" xr:uid="{ECD87BB0-BD90-49E2-9EE4-1F117221ACC5}"/>
    <cellStyle name="Normal 4 7 10 2" xfId="14630" xr:uid="{578552DA-6914-4709-8E5C-C93C603F32F4}"/>
    <cellStyle name="Normal 4 7 11" xfId="7083" xr:uid="{9290D053-35CD-4DAD-B80F-CACC9D3EF23C}"/>
    <cellStyle name="Normal 4 7 11 2" xfId="17463" xr:uid="{9A5C5777-3C3B-4BE8-A61E-31C493E774F9}"/>
    <cellStyle name="Normal 4 7 12" xfId="9916" xr:uid="{54880313-3C79-496B-A6D2-CCD9E0A1380A}"/>
    <cellStyle name="Normal 4 7 12 2" xfId="20296" xr:uid="{A2342BC1-9AA9-4364-9E56-FE359188ABB0}"/>
    <cellStyle name="Normal 4 7 13" xfId="23855" xr:uid="{EBC395B5-5298-4DCD-92C9-D8E9E3D2D57F}"/>
    <cellStyle name="Normal 4 7 14" xfId="12448" xr:uid="{FCC9BB74-58F6-4344-8DA8-0B927FF84A14}"/>
    <cellStyle name="Normal 4 7 2" xfId="1031" xr:uid="{00000000-0005-0000-0000-0000B9050000}"/>
    <cellStyle name="Normal 4 7 2 10" xfId="9917" xr:uid="{94CF7FCF-8478-4AE2-BFEB-AA8994DB8173}"/>
    <cellStyle name="Normal 4 7 2 10 2" xfId="20297" xr:uid="{B8110599-1DF2-4031-8E30-7BC6F555E3E1}"/>
    <cellStyle name="Normal 4 7 2 11" xfId="23058" xr:uid="{C66A64D2-0115-49AB-8BAC-36C4C9F008CD}"/>
    <cellStyle name="Normal 4 7 2 12" xfId="12609" xr:uid="{372D399D-0D52-40E3-994E-BA9ACBAB3711}"/>
    <cellStyle name="Normal 4 7 2 2" xfId="1032" xr:uid="{00000000-0005-0000-0000-0000BA050000}"/>
    <cellStyle name="Normal 4 7 2 2 2" xfId="3382" xr:uid="{00000000-0005-0000-0000-00009D060000}"/>
    <cellStyle name="Normal 4 7 2 2 2 2" xfId="6440" xr:uid="{E8A3B782-7144-4FB0-A0EE-14B664F1AEEF}"/>
    <cellStyle name="Normal 4 7 2 2 2 2 2" xfId="28065" xr:uid="{29F7E3EA-44BD-4021-8043-DAFB97F08BE6}"/>
    <cellStyle name="Normal 4 7 2 2 2 2 3" xfId="28197" xr:uid="{4F7C77A2-78FE-4A4A-B990-19A68F9D2F5F}"/>
    <cellStyle name="Normal 4 7 2 2 2 2 4" xfId="16009" xr:uid="{F484AA9B-596C-4BA3-AAF6-DE2DAFBC6117}"/>
    <cellStyle name="Normal 4 7 2 2 2 3" xfId="8462" xr:uid="{DB1A5F90-6857-43A1-8F1C-44EADF4E8061}"/>
    <cellStyle name="Normal 4 7 2 2 2 3 2" xfId="28919" xr:uid="{76A5D998-14F7-4EAD-91A8-CE53040F9BFB}"/>
    <cellStyle name="Normal 4 7 2 2 2 3 3" xfId="18842" xr:uid="{5A3404FA-1001-4144-A50A-EE677EE8B9B8}"/>
    <cellStyle name="Normal 4 7 2 2 2 4" xfId="11295" xr:uid="{A28B9933-EC09-4B39-9F68-FD7D5F491CFA}"/>
    <cellStyle name="Normal 4 7 2 2 2 4 2" xfId="21675" xr:uid="{139D2729-7A86-450C-ADE0-E252CD4B5BC9}"/>
    <cellStyle name="Normal 4 7 2 2 2 5" xfId="25330" xr:uid="{8FF248EE-F638-42F5-ACC7-A7C7BDB6519A}"/>
    <cellStyle name="Normal 4 7 2 2 2 6" xfId="13949" xr:uid="{29518F3D-1C02-4796-BB61-1355E1A9BFAF}"/>
    <cellStyle name="Normal 4 7 2 2 3" xfId="4351" xr:uid="{7C9569F9-0B92-4310-B4E2-53E9059F7EF8}"/>
    <cellStyle name="Normal 4 7 2 2 3 2" xfId="9123" xr:uid="{63FAED40-B796-4AEF-BC17-2BF11FA5189D}"/>
    <cellStyle name="Normal 4 7 2 2 3 2 2" xfId="29166" xr:uid="{F085E40B-C5E6-49D6-AEE1-8FC4AA0BDC7C}"/>
    <cellStyle name="Normal 4 7 2 2 3 2 3" xfId="19503" xr:uid="{98648650-F394-48D4-AE0E-51BE9FF8CA15}"/>
    <cellStyle name="Normal 4 7 2 2 3 3" xfId="11956" xr:uid="{8F26758B-F365-4B22-97EB-7FE5B65756B4}"/>
    <cellStyle name="Normal 4 7 2 2 3 3 2" xfId="22336" xr:uid="{F4405DCB-26E9-4D89-AA90-63F15D2747C7}"/>
    <cellStyle name="Normal 4 7 2 2 3 4" xfId="24690" xr:uid="{7F0753E8-F1BD-409E-8269-F6CE2CD8D05E}"/>
    <cellStyle name="Normal 4 7 2 2 3 5" xfId="16670" xr:uid="{09AD0ACB-335F-4A42-90EB-CAD05ED9EB23}"/>
    <cellStyle name="Normal 4 7 2 2 4" xfId="5334" xr:uid="{DB1BE809-91C4-4487-99CB-BA78682A7C08}"/>
    <cellStyle name="Normal 4 7 2 2 4 2" xfId="28188" xr:uid="{A26A072C-D439-465F-8D03-1CF7DF9CD02C}"/>
    <cellStyle name="Normal 4 7 2 2 4 3" xfId="14632" xr:uid="{0139C56B-5A9C-45D6-BBB5-8554DD1B4F94}"/>
    <cellStyle name="Normal 4 7 2 2 5" xfId="7085" xr:uid="{B0630248-094C-483E-9963-30E693C048AA}"/>
    <cellStyle name="Normal 4 7 2 2 5 2" xfId="17465" xr:uid="{E06B5C2A-5D99-4097-B1BA-91F8173A2815}"/>
    <cellStyle name="Normal 4 7 2 2 6" xfId="9918" xr:uid="{7D9B4A9C-318A-435B-8C9E-76189CD7F2C3}"/>
    <cellStyle name="Normal 4 7 2 2 6 2" xfId="20298" xr:uid="{A6ED4FA1-0582-4D26-AC7A-0D47AB97FF54}"/>
    <cellStyle name="Normal 4 7 2 2 7" xfId="25433" xr:uid="{EB845783-5C7F-4EDB-A2B7-8BC7C5A27B2D}"/>
    <cellStyle name="Normal 4 7 2 2 8" xfId="13263" xr:uid="{913CF532-A37B-483B-993E-FE9409C1DF05}"/>
    <cellStyle name="Normal 4 7 2 3" xfId="3383" xr:uid="{00000000-0005-0000-0000-00009E060000}"/>
    <cellStyle name="Normal 4 7 2 3 2" xfId="4549" xr:uid="{46E8E3F4-9AB2-4D0B-B228-F3DC92A59B02}"/>
    <cellStyle name="Normal 4 7 2 3 2 2" xfId="9321" xr:uid="{2DA334AD-81EE-4891-BCB6-5089645CC691}"/>
    <cellStyle name="Normal 4 7 2 3 2 2 2" xfId="29296" xr:uid="{19A243B4-9041-4A6A-8E43-BA4AA68BEF79}"/>
    <cellStyle name="Normal 4 7 2 3 2 2 3" xfId="19701" xr:uid="{7C21054C-ACE6-499C-8990-14AA71D66B40}"/>
    <cellStyle name="Normal 4 7 2 3 2 3" xfId="12154" xr:uid="{2F241494-6F03-4B86-825D-30B31DD43E71}"/>
    <cellStyle name="Normal 4 7 2 3 2 3 2" xfId="22534" xr:uid="{AF42D84B-7E58-4283-B265-DE2E94B06C5A}"/>
    <cellStyle name="Normal 4 7 2 3 2 4" xfId="23485" xr:uid="{5B829299-0FCA-4C9C-9574-D55A1DC93103}"/>
    <cellStyle name="Normal 4 7 2 3 2 5" xfId="16868" xr:uid="{07513BF6-2D82-4EC8-B8B0-AC57E661D50E}"/>
    <cellStyle name="Normal 4 7 2 3 3" xfId="6441" xr:uid="{1DDC8553-A0E4-4B99-B2E0-F701DA3F52F6}"/>
    <cellStyle name="Normal 4 7 2 3 3 2" xfId="27027" xr:uid="{C46C6744-48A7-43D5-8CD9-3FD923C8623C}"/>
    <cellStyle name="Normal 4 7 2 3 3 3" xfId="16010" xr:uid="{070E18B2-A9DA-412A-9425-8F969BB857C8}"/>
    <cellStyle name="Normal 4 7 2 3 4" xfId="8463" xr:uid="{0B5C1032-4D0D-46D5-ADEA-0B598EFEC199}"/>
    <cellStyle name="Normal 4 7 2 3 4 2" xfId="18843" xr:uid="{71DD5A18-900F-41BE-BF88-CC0809D70932}"/>
    <cellStyle name="Normal 4 7 2 3 5" xfId="11296" xr:uid="{79F1994A-278B-4DEF-AEC2-B86E8FFB31C5}"/>
    <cellStyle name="Normal 4 7 2 3 5 2" xfId="21676" xr:uid="{B6BBE588-2FB3-42B0-A3A6-9ECB44F53A85}"/>
    <cellStyle name="Normal 4 7 2 3 6" xfId="25018" xr:uid="{AE535D31-2888-43C8-804E-538BFB7C8FF7}"/>
    <cellStyle name="Normal 4 7 2 3 7" xfId="13950" xr:uid="{EF8865A0-2634-419C-81AC-1714230109F7}"/>
    <cellStyle name="Normal 4 7 2 4" xfId="3381" xr:uid="{00000000-0005-0000-0000-00009F060000}"/>
    <cellStyle name="Normal 4 7 2 4 2" xfId="6439" xr:uid="{44311F7F-2340-4F7A-9344-E05C23D09BCD}"/>
    <cellStyle name="Normal 4 7 2 4 2 2" xfId="28423" xr:uid="{1C11FF97-9659-4FB7-AC3B-B25BE5B4DB15}"/>
    <cellStyle name="Normal 4 7 2 4 2 3" xfId="16008" xr:uid="{C08F120F-7CC1-4EEB-A06A-816B435EB5B2}"/>
    <cellStyle name="Normal 4 7 2 4 3" xfId="8461" xr:uid="{A22906B9-4109-4F4C-BBF4-B084F26F0CCC}"/>
    <cellStyle name="Normal 4 7 2 4 3 2" xfId="18841" xr:uid="{1C94C6A9-D861-4BBE-9AA3-04ABD8CF95D3}"/>
    <cellStyle name="Normal 4 7 2 4 4" xfId="11294" xr:uid="{6BD22341-7B6C-4FB8-90AE-11D2A7650CD1}"/>
    <cellStyle name="Normal 4 7 2 4 4 2" xfId="21674" xr:uid="{2F38134A-C2EE-47AB-A1CD-74FA4985A5C7}"/>
    <cellStyle name="Normal 4 7 2 4 5" xfId="24339" xr:uid="{6965742A-DABB-4B5D-9CE3-B0D88D66FD56}"/>
    <cellStyle name="Normal 4 7 2 4 6" xfId="13948" xr:uid="{B6052090-0D22-43E5-88F5-DDA9F623168E}"/>
    <cellStyle name="Normal 4 7 2 5" xfId="2522" xr:uid="{00000000-0005-0000-0000-0000A0060000}"/>
    <cellStyle name="Normal 4 7 2 5 2" xfId="5799" xr:uid="{1AC14EAF-8ADA-411F-A2C1-37BEE74DE42E}"/>
    <cellStyle name="Normal 4 7 2 5 2 2" xfId="26468" xr:uid="{117D4155-8638-4B52-8860-014C54F77B84}"/>
    <cellStyle name="Normal 4 7 2 5 2 3" xfId="15194" xr:uid="{F470E651-EC4D-4C74-8AF6-4B70F2FCE2D5}"/>
    <cellStyle name="Normal 4 7 2 5 3" xfId="7647" xr:uid="{AC2A7936-D137-45E5-821B-FF609AA4C807}"/>
    <cellStyle name="Normal 4 7 2 5 3 2" xfId="18027" xr:uid="{58297419-9B42-45A9-8950-5062F9D9CCED}"/>
    <cellStyle name="Normal 4 7 2 5 4" xfId="10480" xr:uid="{05309789-5721-4EE0-BED9-D5CC4AA4F93F}"/>
    <cellStyle name="Normal 4 7 2 5 4 2" xfId="20860" xr:uid="{16FD0403-A5A0-41B4-980F-E4E5CA6782A1}"/>
    <cellStyle name="Normal 4 7 2 5 5" xfId="23080" xr:uid="{71E1624A-1843-43BD-9FAC-84A73E78AD77}"/>
    <cellStyle name="Normal 4 7 2 5 6" xfId="12910" xr:uid="{F3420428-407E-4F95-BBFF-207AD811E7A4}"/>
    <cellStyle name="Normal 4 7 2 6" xfId="2375" xr:uid="{00000000-0005-0000-0000-00009B060000}"/>
    <cellStyle name="Normal 4 7 2 6 2" xfId="7502" xr:uid="{769F161F-E878-49EA-8072-B568DBC03A28}"/>
    <cellStyle name="Normal 4 7 2 6 2 2" xfId="17882" xr:uid="{7C18E9CA-EA6B-48B2-A9F0-EA0B1DAC3E03}"/>
    <cellStyle name="Normal 4 7 2 6 3" xfId="10335" xr:uid="{90998299-42E9-496E-8965-36CD62139D03}"/>
    <cellStyle name="Normal 4 7 2 6 3 2" xfId="20715" xr:uid="{6FAC6990-7233-46E1-B31D-9D1FDFF969E7}"/>
    <cellStyle name="Normal 4 7 2 6 4" xfId="24501" xr:uid="{1924E8D1-A701-45E4-82EE-829B5B013230}"/>
    <cellStyle name="Normal 4 7 2 6 5" xfId="15049" xr:uid="{F18E1523-3355-49B4-80C9-2784B61EFC05}"/>
    <cellStyle name="Normal 4 7 2 7" xfId="3940" xr:uid="{9A2BB48D-FADA-4B23-A83B-8D431BD98AFA}"/>
    <cellStyle name="Normal 4 7 2 7 2" xfId="8772" xr:uid="{205B2BCB-1F78-4D50-B231-1502D096C554}"/>
    <cellStyle name="Normal 4 7 2 7 2 2" xfId="19152" xr:uid="{A77F6656-C547-4095-9BA2-3AA9FE2C626B}"/>
    <cellStyle name="Normal 4 7 2 7 3" xfId="11605" xr:uid="{81CBB1C2-C06C-4A59-B37A-19E4D285DD49}"/>
    <cellStyle name="Normal 4 7 2 7 3 2" xfId="21985" xr:uid="{826A3372-9C55-4A35-8393-4EA473919891}"/>
    <cellStyle name="Normal 4 7 2 7 4" xfId="16319" xr:uid="{68465F4B-39FB-4BAF-A0DD-78AC77D86B4E}"/>
    <cellStyle name="Normal 4 7 2 8" xfId="5333" xr:uid="{13546F49-DAB2-463E-958C-F5E4FC99F3B6}"/>
    <cellStyle name="Normal 4 7 2 8 2" xfId="14631" xr:uid="{2269BC98-E52E-4AEF-9318-3A0C7BF899CA}"/>
    <cellStyle name="Normal 4 7 2 9" xfId="7084" xr:uid="{33C0665B-8DFC-4FC7-BA5E-9DFF3D24B26A}"/>
    <cellStyle name="Normal 4 7 2 9 2" xfId="17464" xr:uid="{32C2A2A0-758E-4D70-A747-30F54F2880C2}"/>
    <cellStyle name="Normal 4 7 3" xfId="1033" xr:uid="{00000000-0005-0000-0000-0000BB050000}"/>
    <cellStyle name="Normal 4 7 3 10" xfId="23217" xr:uid="{B23255F7-F4B4-46C6-BDC3-F7F7DFB45E4A}"/>
    <cellStyle name="Normal 4 7 3 11" xfId="12767" xr:uid="{5B9B4569-F3DC-453F-AD77-C2CDBB04CD4C}"/>
    <cellStyle name="Normal 4 7 3 2" xfId="2800" xr:uid="{00000000-0005-0000-0000-0000A2060000}"/>
    <cellStyle name="Normal 4 7 3 2 2" xfId="3385" xr:uid="{00000000-0005-0000-0000-0000A3060000}"/>
    <cellStyle name="Normal 4 7 3 2 2 2" xfId="6443" xr:uid="{53810B6E-C53B-43D6-AE3D-46C149E1B3A1}"/>
    <cellStyle name="Normal 4 7 3 2 2 2 2" xfId="27860" xr:uid="{922C9D80-9D89-4676-A90B-FCD9E2F55F3A}"/>
    <cellStyle name="Normal 4 7 3 2 2 2 3" xfId="16012" xr:uid="{EE8F8F7A-6623-4A9F-AC91-6EE3BC856599}"/>
    <cellStyle name="Normal 4 7 3 2 2 3" xfId="8465" xr:uid="{987597A1-1E85-465F-8B60-C8E171A18F9A}"/>
    <cellStyle name="Normal 4 7 3 2 2 3 2" xfId="18845" xr:uid="{AD69400C-C4E8-42CD-8880-52DE0A26604D}"/>
    <cellStyle name="Normal 4 7 3 2 2 4" xfId="11298" xr:uid="{25156719-1487-4052-A1B6-39B57135340C}"/>
    <cellStyle name="Normal 4 7 3 2 2 4 2" xfId="21678" xr:uid="{0694350B-6E7D-4D01-B7CC-180A5898F4DF}"/>
    <cellStyle name="Normal 4 7 3 2 2 5" xfId="24235" xr:uid="{1AA7E446-D1B4-4ADD-BC9E-A6D05A68F541}"/>
    <cellStyle name="Normal 4 7 3 2 2 6" xfId="13952" xr:uid="{57FFFDF5-F0ED-4873-B3C0-9C23ED89195F}"/>
    <cellStyle name="Normal 4 7 3 2 3" xfId="4352" xr:uid="{F2D3C5C8-BAE8-4D9C-8DFE-4C96ED79DDF2}"/>
    <cellStyle name="Normal 4 7 3 2 3 2" xfId="9124" xr:uid="{A49144D0-4FE4-49F0-A873-33B5C37A2C6A}"/>
    <cellStyle name="Normal 4 7 3 2 3 2 2" xfId="29167" xr:uid="{1A3937BD-0170-4894-8AD8-4C2E846B41A3}"/>
    <cellStyle name="Normal 4 7 3 2 3 2 3" xfId="19504" xr:uid="{174F01A6-25FE-4035-A4BF-51FD59274363}"/>
    <cellStyle name="Normal 4 7 3 2 3 3" xfId="11957" xr:uid="{8C135C48-1145-490B-B793-34B596722489}"/>
    <cellStyle name="Normal 4 7 3 2 3 3 2" xfId="22337" xr:uid="{4F9D8817-78BB-4B17-A34F-5D9FC35D447A}"/>
    <cellStyle name="Normal 4 7 3 2 3 4" xfId="25531" xr:uid="{DFC30A2A-229D-400B-B244-DFA9FC8D4734}"/>
    <cellStyle name="Normal 4 7 3 2 3 5" xfId="16671" xr:uid="{1C831B97-2D5D-4E91-86F5-9A9EEC6E1B8E}"/>
    <cellStyle name="Normal 4 7 3 2 4" xfId="6018" xr:uid="{8FFFC580-834C-44BE-8CD3-430B44793A15}"/>
    <cellStyle name="Normal 4 7 3 2 4 2" xfId="28636" xr:uid="{15FC67DB-08EC-4071-88B1-443275FF92F3}"/>
    <cellStyle name="Normal 4 7 3 2 4 3" xfId="15471" xr:uid="{F902FE6B-2ED5-47E7-91FE-6E0FF680D717}"/>
    <cellStyle name="Normal 4 7 3 2 5" xfId="7924" xr:uid="{D959163E-A8B4-47B6-96F1-4D896F486CB6}"/>
    <cellStyle name="Normal 4 7 3 2 5 2" xfId="18304" xr:uid="{0018F348-2C9B-41A8-A852-EE2BC648AA2E}"/>
    <cellStyle name="Normal 4 7 3 2 6" xfId="10757" xr:uid="{027BA73A-DF2F-4918-82A3-C0134AE5FF7B}"/>
    <cellStyle name="Normal 4 7 3 2 6 2" xfId="21137" xr:uid="{C64351CD-0232-4399-8F6D-BE020A06A669}"/>
    <cellStyle name="Normal 4 7 3 2 7" xfId="22933" xr:uid="{64832F62-A492-4AE4-BE82-8EFB4A39830D}"/>
    <cellStyle name="Normal 4 7 3 2 8" xfId="13264" xr:uid="{3905BF4B-7F26-4FB9-AD8A-D397C10486DE}"/>
    <cellStyle name="Normal 4 7 3 3" xfId="3386" xr:uid="{00000000-0005-0000-0000-0000A4060000}"/>
    <cellStyle name="Normal 4 7 3 3 2" xfId="4550" xr:uid="{1A165274-7D2D-4845-81C7-9F9CA3DCC295}"/>
    <cellStyle name="Normal 4 7 3 3 2 2" xfId="9322" xr:uid="{21017B07-9533-48F2-B76A-A9904B1E572D}"/>
    <cellStyle name="Normal 4 7 3 3 2 2 2" xfId="29297" xr:uid="{92DAF1EC-399A-4473-9A26-D4AD3C49A537}"/>
    <cellStyle name="Normal 4 7 3 3 2 2 3" xfId="19702" xr:uid="{E71B1D6B-637F-41AC-B085-44710507AB2C}"/>
    <cellStyle name="Normal 4 7 3 3 2 3" xfId="12155" xr:uid="{76545C79-C1E2-4205-AEB0-60C9055EB96D}"/>
    <cellStyle name="Normal 4 7 3 3 2 3 2" xfId="22535" xr:uid="{8252839B-50AF-4E47-B69C-62417D030820}"/>
    <cellStyle name="Normal 4 7 3 3 2 4" xfId="25615" xr:uid="{637A9F53-2129-4063-921B-5BD1687D5E8B}"/>
    <cellStyle name="Normal 4 7 3 3 2 5" xfId="16869" xr:uid="{2CBBAB85-9FF0-42EB-8DC7-FCAAD67F3D9B}"/>
    <cellStyle name="Normal 4 7 3 3 3" xfId="6444" xr:uid="{2559EC73-01AB-4BE6-A858-866E4A0C693F}"/>
    <cellStyle name="Normal 4 7 3 3 3 2" xfId="28120" xr:uid="{AB0AF7AD-5560-48ED-BBAE-26CC74CFAACA}"/>
    <cellStyle name="Normal 4 7 3 3 3 3" xfId="16013" xr:uid="{FB973B5B-099F-4680-AF5B-352F45B579C1}"/>
    <cellStyle name="Normal 4 7 3 3 4" xfId="8466" xr:uid="{367044B2-E779-46AB-A5B5-81DFF701B7A8}"/>
    <cellStyle name="Normal 4 7 3 3 4 2" xfId="18846" xr:uid="{D40E5ABF-24A8-4F3E-813F-4EA94B08E4CC}"/>
    <cellStyle name="Normal 4 7 3 3 5" xfId="11299" xr:uid="{B9B4D268-90DE-40C9-8B09-C131EF47E421}"/>
    <cellStyle name="Normal 4 7 3 3 5 2" xfId="21679" xr:uid="{8A80F0E3-ED14-4D82-8BC7-7D8F9EA01122}"/>
    <cellStyle name="Normal 4 7 3 3 6" xfId="24998" xr:uid="{7F6158B9-9876-495F-8DF5-4CACFE99AB03}"/>
    <cellStyle name="Normal 4 7 3 3 7" xfId="13953" xr:uid="{177470DF-4091-4B6E-B0A3-4B0D9B91F2E4}"/>
    <cellStyle name="Normal 4 7 3 4" xfId="3384" xr:uid="{00000000-0005-0000-0000-0000A5060000}"/>
    <cellStyle name="Normal 4 7 3 4 2" xfId="6442" xr:uid="{B57E6A99-9D37-46F1-86C4-1665A67C78CA}"/>
    <cellStyle name="Normal 4 7 3 4 2 2" xfId="27719" xr:uid="{35086D57-83FE-470F-9779-AD8EA3F5608F}"/>
    <cellStyle name="Normal 4 7 3 4 2 3" xfId="16011" xr:uid="{93D24E2A-F630-477B-9CF3-DB560698D985}"/>
    <cellStyle name="Normal 4 7 3 4 3" xfId="8464" xr:uid="{67BFA435-4966-48C1-9AEE-BE2730AED301}"/>
    <cellStyle name="Normal 4 7 3 4 3 2" xfId="18844" xr:uid="{C4D13922-CE08-4A44-A88F-FD569EC6A9B5}"/>
    <cellStyle name="Normal 4 7 3 4 4" xfId="11297" xr:uid="{BABB8930-1355-46D6-A763-80D50C44C383}"/>
    <cellStyle name="Normal 4 7 3 4 4 2" xfId="21677" xr:uid="{C907EC8E-8F9B-4F15-88B2-FD60624213FF}"/>
    <cellStyle name="Normal 4 7 3 4 5" xfId="24444" xr:uid="{C135DED2-7814-4405-B062-AEB9A2623711}"/>
    <cellStyle name="Normal 4 7 3 4 6" xfId="13951" xr:uid="{925FDADB-741E-453C-BDB1-A14A8AFBF160}"/>
    <cellStyle name="Normal 4 7 3 5" xfId="2625" xr:uid="{00000000-0005-0000-0000-0000A6060000}"/>
    <cellStyle name="Normal 4 7 3 5 2" xfId="5887" xr:uid="{467E7569-D1DD-41C7-8C42-647AD7DF3179}"/>
    <cellStyle name="Normal 4 7 3 5 2 2" xfId="26531" xr:uid="{76B339F9-1083-444A-9CBE-37140A9D40E6}"/>
    <cellStyle name="Normal 4 7 3 5 2 3" xfId="15297" xr:uid="{948ECB5D-E4FA-42A5-80B8-D9B79CF7CD33}"/>
    <cellStyle name="Normal 4 7 3 5 3" xfId="7750" xr:uid="{F56D7C1A-5CC2-4803-8EC0-F89C274DEF58}"/>
    <cellStyle name="Normal 4 7 3 5 3 2" xfId="18130" xr:uid="{84E8834E-20A7-46A3-9C3E-C6E062ED13C8}"/>
    <cellStyle name="Normal 4 7 3 5 4" xfId="10583" xr:uid="{C7D846FE-8615-42A3-BF1D-2893344EBB91}"/>
    <cellStyle name="Normal 4 7 3 5 4 2" xfId="20963" xr:uid="{BB17348A-AB35-40FE-B741-367C816F42E2}"/>
    <cellStyle name="Normal 4 7 3 5 5" xfId="24284" xr:uid="{F61C2860-C58E-46C6-8409-4FFC8CA3C0A9}"/>
    <cellStyle name="Normal 4 7 3 5 6" xfId="13013" xr:uid="{78609EAF-EFE9-4A1E-B1AE-DE10254DF8F3}"/>
    <cellStyle name="Normal 4 7 3 6" xfId="4201" xr:uid="{FB33D749-A623-47A1-A7DC-8EC67DD0405B}"/>
    <cellStyle name="Normal 4 7 3 6 2" xfId="8973" xr:uid="{FDA51955-8791-428A-8F87-6E902F65568A}"/>
    <cellStyle name="Normal 4 7 3 6 2 2" xfId="19353" xr:uid="{7140A27B-0B13-40A9-A699-67404A1F7F75}"/>
    <cellStyle name="Normal 4 7 3 6 3" xfId="11806" xr:uid="{02D7088C-C31C-4B88-947A-DDC072D56879}"/>
    <cellStyle name="Normal 4 7 3 6 3 2" xfId="22186" xr:uid="{1A8FAFBF-CC8B-4EA7-82A4-F2D76EBBB64A}"/>
    <cellStyle name="Normal 4 7 3 6 4" xfId="24265" xr:uid="{E02FEA3B-468A-40C0-BC2D-348E7AE01BFF}"/>
    <cellStyle name="Normal 4 7 3 6 5" xfId="16520" xr:uid="{B367F241-D9A8-4AB9-A5AD-1000D26A3B42}"/>
    <cellStyle name="Normal 4 7 3 7" xfId="5335" xr:uid="{58BE4E7E-F5FF-439E-978A-AF357221A2F9}"/>
    <cellStyle name="Normal 4 7 3 7 2" xfId="14633" xr:uid="{B160EAE7-2B0E-401E-8AC0-4034E825233C}"/>
    <cellStyle name="Normal 4 7 3 8" xfId="7086" xr:uid="{CECA2A84-0C2A-4E0E-BB1F-EE2345128D84}"/>
    <cellStyle name="Normal 4 7 3 8 2" xfId="17466" xr:uid="{DB124342-2633-4FBF-BD15-2D33BC0A29E7}"/>
    <cellStyle name="Normal 4 7 3 9" xfId="9919" xr:uid="{B588683A-1EF9-49B5-A3BD-82F505139439}"/>
    <cellStyle name="Normal 4 7 3 9 2" xfId="20299" xr:uid="{106BF3F6-63AD-4F0C-A036-62CAC7501F23}"/>
    <cellStyle name="Normal 4 7 4" xfId="1034" xr:uid="{00000000-0005-0000-0000-0000BC050000}"/>
    <cellStyle name="Normal 4 7 4 2" xfId="3387" xr:uid="{00000000-0005-0000-0000-0000A8060000}"/>
    <cellStyle name="Normal 4 7 4 2 2" xfId="6445" xr:uid="{FD891397-8334-4F44-B2C4-56922778E1F9}"/>
    <cellStyle name="Normal 4 7 4 2 2 2" xfId="27168" xr:uid="{14E18352-F4FB-4D06-92DF-366278A948F0}"/>
    <cellStyle name="Normal 4 7 4 2 2 3" xfId="16014" xr:uid="{A728E423-9CBE-452C-84D6-DA8535635E1E}"/>
    <cellStyle name="Normal 4 7 4 2 3" xfId="8467" xr:uid="{43FDE11D-6573-4D36-A25B-606951578EAB}"/>
    <cellStyle name="Normal 4 7 4 2 3 2" xfId="18847" xr:uid="{0E50BC27-C20A-4AAB-A0B7-C919FE3AE2BA}"/>
    <cellStyle name="Normal 4 7 4 2 4" xfId="11300" xr:uid="{5055A7E8-A0FC-4BD5-910C-28427D9345B0}"/>
    <cellStyle name="Normal 4 7 4 2 4 2" xfId="21680" xr:uid="{EB971B07-4D8E-4A44-B85D-AF9C7609AF55}"/>
    <cellStyle name="Normal 4 7 4 2 5" xfId="25509" xr:uid="{79801D7F-59F0-4C0B-93D3-156EC60B82D5}"/>
    <cellStyle name="Normal 4 7 4 2 6" xfId="13954" xr:uid="{966C5FA1-B594-4EED-9289-57738A45AFF7}"/>
    <cellStyle name="Normal 4 7 4 3" xfId="4350" xr:uid="{0171176F-39CE-44B5-A480-3D9153E12332}"/>
    <cellStyle name="Normal 4 7 4 3 2" xfId="9122" xr:uid="{FEE9070C-3614-4F3E-B87E-CC3269B95B6C}"/>
    <cellStyle name="Normal 4 7 4 3 2 2" xfId="29165" xr:uid="{CE131DC5-BF72-42BF-8EBE-38EB427C7BEC}"/>
    <cellStyle name="Normal 4 7 4 3 2 3" xfId="19502" xr:uid="{6C44936C-282E-4706-8A77-6721B9A79177}"/>
    <cellStyle name="Normal 4 7 4 3 3" xfId="11955" xr:uid="{04F42CBE-42E1-4190-BA4C-F8C08E80A45B}"/>
    <cellStyle name="Normal 4 7 4 3 3 2" xfId="22335" xr:uid="{B6D132A1-D984-4C1C-A3E6-2063CCE02F8C}"/>
    <cellStyle name="Normal 4 7 4 3 4" xfId="24655" xr:uid="{08338032-EEE5-4928-875B-7E0858B9F159}"/>
    <cellStyle name="Normal 4 7 4 3 5" xfId="16669" xr:uid="{B8B7285C-A24E-4A2C-A53B-D96F4C63D471}"/>
    <cellStyle name="Normal 4 7 4 4" xfId="5336" xr:uid="{B016F4A0-D05B-4FE3-B6DC-3B377F36D9D9}"/>
    <cellStyle name="Normal 4 7 4 4 2" xfId="27133" xr:uid="{AFBDEBCF-A32A-4D62-8D60-42CEC6EA2C9B}"/>
    <cellStyle name="Normal 4 7 4 4 3" xfId="14634" xr:uid="{B30A266E-ADB7-4B04-8ED4-270865894F7D}"/>
    <cellStyle name="Normal 4 7 4 5" xfId="7087" xr:uid="{8656F3D8-2A5D-4D5B-BBBC-E5464E3E3920}"/>
    <cellStyle name="Normal 4 7 4 5 2" xfId="17467" xr:uid="{71C7C10F-B6D6-4218-A674-F13DA0471321}"/>
    <cellStyle name="Normal 4 7 4 6" xfId="9920" xr:uid="{C4D45CEE-C45F-4FDB-A4B4-54CE41E6640E}"/>
    <cellStyle name="Normal 4 7 4 6 2" xfId="20300" xr:uid="{923A9ECC-B39B-42BE-AE4F-848FCB9F9C9A}"/>
    <cellStyle name="Normal 4 7 4 7" xfId="23634" xr:uid="{059C9136-819D-42E1-B24B-81E5236E9C4C}"/>
    <cellStyle name="Normal 4 7 4 8" xfId="13262" xr:uid="{78A61C52-0EB4-4A22-B21E-6AC973B0CB2B}"/>
    <cellStyle name="Normal 4 7 5" xfId="3388" xr:uid="{00000000-0005-0000-0000-0000A9060000}"/>
    <cellStyle name="Normal 4 7 5 2" xfId="4551" xr:uid="{1AC12079-FAAE-4952-8A63-9E520EA71BD6}"/>
    <cellStyle name="Normal 4 7 5 2 2" xfId="9323" xr:uid="{8F237C10-887B-406C-9296-1B65BC9ECACE}"/>
    <cellStyle name="Normal 4 7 5 2 2 2" xfId="29298" xr:uid="{2700BF11-F8F9-4C83-BEC9-DF9DEB27EE8A}"/>
    <cellStyle name="Normal 4 7 5 2 2 3" xfId="19703" xr:uid="{06CFF376-4B8A-4378-BD56-36D1F63F9218}"/>
    <cellStyle name="Normal 4 7 5 2 3" xfId="12156" xr:uid="{06B4C537-F745-4E19-B271-A79299626284}"/>
    <cellStyle name="Normal 4 7 5 2 3 2" xfId="22536" xr:uid="{CB6D4BA7-0D72-4DD1-948F-BC28E4DC62E2}"/>
    <cellStyle name="Normal 4 7 5 2 4" xfId="23503" xr:uid="{7A2135C5-4325-4B96-8CA5-4658F0B8CAE5}"/>
    <cellStyle name="Normal 4 7 5 2 5" xfId="16870" xr:uid="{91FEC4DC-D85D-4ECF-828A-109546493296}"/>
    <cellStyle name="Normal 4 7 5 3" xfId="6446" xr:uid="{1010A598-4F8B-4B42-BA60-88973C19D759}"/>
    <cellStyle name="Normal 4 7 5 3 2" xfId="28409" xr:uid="{EF52E748-5F8A-4362-9E35-4E655BE28529}"/>
    <cellStyle name="Normal 4 7 5 3 3" xfId="16015" xr:uid="{F7F982E8-3334-4350-9811-03001F6F76C9}"/>
    <cellStyle name="Normal 4 7 5 4" xfId="8468" xr:uid="{403FCCE6-6F4D-46CC-A7EA-58A68A8988A6}"/>
    <cellStyle name="Normal 4 7 5 4 2" xfId="18848" xr:uid="{6161F666-5627-4304-A235-3A091AE22388}"/>
    <cellStyle name="Normal 4 7 5 5" xfId="11301" xr:uid="{8B281023-1159-4147-AC5E-52CD14096041}"/>
    <cellStyle name="Normal 4 7 5 5 2" xfId="21681" xr:uid="{B0F7BB96-F83E-472F-AE1A-73C1FEE99CD3}"/>
    <cellStyle name="Normal 4 7 5 6" xfId="24108" xr:uid="{5B227303-F15B-4221-AD36-24A5A5068E25}"/>
    <cellStyle name="Normal 4 7 5 7" xfId="13955" xr:uid="{E48D1D16-C7EF-4283-9258-9D6B0B2DB5BE}"/>
    <cellStyle name="Normal 4 7 6" xfId="2944" xr:uid="{00000000-0005-0000-0000-0000AA060000}"/>
    <cellStyle name="Normal 4 7 6 2" xfId="6124" xr:uid="{F615DED7-A8A1-4773-8FB6-A8CFFB8A3E29}"/>
    <cellStyle name="Normal 4 7 6 2 2" xfId="26018" xr:uid="{EDD28773-EB40-43A0-81A7-D8703487BEFE}"/>
    <cellStyle name="Normal 4 7 6 2 3" xfId="15602" xr:uid="{2AE3843D-DAA7-4879-95D1-9719036EED47}"/>
    <cellStyle name="Normal 4 7 6 3" xfId="8055" xr:uid="{AC28A63F-6B80-4564-988E-C166759FBEA6}"/>
    <cellStyle name="Normal 4 7 6 3 2" xfId="18435" xr:uid="{F6019E17-2720-4A10-98D8-361802ADE904}"/>
    <cellStyle name="Normal 4 7 6 4" xfId="10888" xr:uid="{37A84365-2A49-43CC-A4F0-4B7CE36ADA6C}"/>
    <cellStyle name="Normal 4 7 6 4 2" xfId="21268" xr:uid="{B364E9EE-1067-4834-8492-3B98479CFE23}"/>
    <cellStyle name="Normal 4 7 6 5" xfId="23691" xr:uid="{8329929E-E0B0-43D4-A5B4-DF7C31A3F077}"/>
    <cellStyle name="Normal 4 7 6 6" xfId="13465" xr:uid="{32EC6C28-971A-4668-B6F6-4013290CF67E}"/>
    <cellStyle name="Normal 4 7 7" xfId="2462" xr:uid="{00000000-0005-0000-0000-0000AB060000}"/>
    <cellStyle name="Normal 4 7 7 2" xfId="5753" xr:uid="{1E182BFF-53A3-419D-8B78-9CF8C2552F20}"/>
    <cellStyle name="Normal 4 7 7 2 2" xfId="26645" xr:uid="{6DE66B16-01B0-4400-8558-9A854364871F}"/>
    <cellStyle name="Normal 4 7 7 2 3" xfId="15134" xr:uid="{189A590E-9E8B-4FAE-AB18-A6A3DF38D4D2}"/>
    <cellStyle name="Normal 4 7 7 3" xfId="7587" xr:uid="{9631383F-EA73-420F-9B7C-B7DBB081BD3F}"/>
    <cellStyle name="Normal 4 7 7 3 2" xfId="17967" xr:uid="{8DCEF87A-4EBB-4150-BA66-B616970B0F28}"/>
    <cellStyle name="Normal 4 7 7 4" xfId="10420" xr:uid="{E881F229-E8F5-431F-BF42-0D7520F8F52B}"/>
    <cellStyle name="Normal 4 7 7 4 2" xfId="20800" xr:uid="{50F9BEC4-804D-48B7-B495-FC7FF5063A4C}"/>
    <cellStyle name="Normal 4 7 7 5" xfId="25399" xr:uid="{182EF9FF-8287-4F59-9452-65A72BE06BC2}"/>
    <cellStyle name="Normal 4 7 7 6" xfId="12850" xr:uid="{8420457E-9B08-4741-8C26-390042569F50}"/>
    <cellStyle name="Normal 4 7 8" xfId="2216" xr:uid="{00000000-0005-0000-0000-00009A060000}"/>
    <cellStyle name="Normal 4 7 8 2" xfId="7343" xr:uid="{391F0690-FC1E-4043-AB5F-2D55CB99CFDE}"/>
    <cellStyle name="Normal 4 7 8 2 2" xfId="17723" xr:uid="{BB350AC2-7109-4CB0-B5D9-ACAF48401B53}"/>
    <cellStyle name="Normal 4 7 8 3" xfId="10176" xr:uid="{2D5AC400-5AEA-4B23-A763-438F939FC9C1}"/>
    <cellStyle name="Normal 4 7 8 3 2" xfId="20556" xr:uid="{DD553A7C-8908-4545-AB7B-0874A202CDF3}"/>
    <cellStyle name="Normal 4 7 8 4" xfId="25272" xr:uid="{44F47FBC-07A1-452C-B590-775A4DD7ECC2}"/>
    <cellStyle name="Normal 4 7 8 5" xfId="14890" xr:uid="{141A1A32-2580-4523-8911-D5D48711AF63}"/>
    <cellStyle name="Normal 4 7 9" xfId="3996" xr:uid="{F9366F69-AABF-49B2-ACE2-2A92D4BFADA6}"/>
    <cellStyle name="Normal 4 7 9 2" xfId="8820" xr:uid="{DF857D7A-A4BA-4849-BAA1-99D352DC3C25}"/>
    <cellStyle name="Normal 4 7 9 2 2" xfId="19200" xr:uid="{B4FDC014-8D46-424D-88C9-8795081D17FD}"/>
    <cellStyle name="Normal 4 7 9 3" xfId="11653" xr:uid="{0F212C51-7461-4ACB-946C-A88A76CA55D0}"/>
    <cellStyle name="Normal 4 7 9 3 2" xfId="22033" xr:uid="{42E3AB64-8C3D-4294-8A24-241D6B7BC120}"/>
    <cellStyle name="Normal 4 7 9 4" xfId="16367" xr:uid="{0F6DCDA7-6629-4A18-9260-323E0A63C54D}"/>
    <cellStyle name="Normal 4 8" xfId="1035" xr:uid="{00000000-0005-0000-0000-0000BD050000}"/>
    <cellStyle name="Normal 4 8 10" xfId="7088" xr:uid="{0E68DBD6-B580-4FB4-A252-D85A6822BE94}"/>
    <cellStyle name="Normal 4 8 10 2" xfId="17468" xr:uid="{8824C5FA-9947-42C6-AD38-C3E6D1739F48}"/>
    <cellStyle name="Normal 4 8 11" xfId="9921" xr:uid="{25430173-3613-4ECB-A55F-FC8C49491788}"/>
    <cellStyle name="Normal 4 8 11 2" xfId="20301" xr:uid="{4F67A3E3-6E0B-4957-8ABA-DD956505FBC6}"/>
    <cellStyle name="Normal 4 8 12" xfId="24987" xr:uid="{54460413-664E-4E30-BE9E-48C3BB321303}"/>
    <cellStyle name="Normal 4 8 13" xfId="12431" xr:uid="{ED88C738-33A7-448E-827E-42403932E6F6}"/>
    <cellStyle name="Normal 4 8 2" xfId="1036" xr:uid="{00000000-0005-0000-0000-0000BE050000}"/>
    <cellStyle name="Normal 4 8 2 10" xfId="9922" xr:uid="{52E3C84E-B966-45DB-8254-F2F7DEB13D1D}"/>
    <cellStyle name="Normal 4 8 2 10 2" xfId="20302" xr:uid="{DA8A5918-5FA1-481C-A682-EED4A60277A9}"/>
    <cellStyle name="Normal 4 8 2 11" xfId="23527" xr:uid="{4383186B-EFAA-4C26-B1E2-3524DDA7E32D}"/>
    <cellStyle name="Normal 4 8 2 12" xfId="12610" xr:uid="{E7A10BB2-5975-4E4F-9870-033EECFD50EB}"/>
    <cellStyle name="Normal 4 8 2 2" xfId="1037" xr:uid="{00000000-0005-0000-0000-0000BF050000}"/>
    <cellStyle name="Normal 4 8 2 2 2" xfId="3390" xr:uid="{00000000-0005-0000-0000-0000AF060000}"/>
    <cellStyle name="Normal 4 8 2 2 2 2" xfId="6448" xr:uid="{4D6A5572-506B-4738-A098-8740C14C0E42}"/>
    <cellStyle name="Normal 4 8 2 2 2 2 2" xfId="26341" xr:uid="{BE6B9EF0-AC47-43E0-B016-F13AEC884F0F}"/>
    <cellStyle name="Normal 4 8 2 2 2 2 3" xfId="27306" xr:uid="{4FDA63DE-1E05-4711-98A9-1322BB99A607}"/>
    <cellStyle name="Normal 4 8 2 2 2 2 4" xfId="16017" xr:uid="{0E300A29-A2B3-482C-8C33-AA1E0CFC7F2C}"/>
    <cellStyle name="Normal 4 8 2 2 2 3" xfId="8470" xr:uid="{C50F841F-A775-48C7-ACE5-816F7E765325}"/>
    <cellStyle name="Normal 4 8 2 2 2 3 2" xfId="28920" xr:uid="{75AF749C-2826-497C-A038-1E4DAFDDE239}"/>
    <cellStyle name="Normal 4 8 2 2 2 3 3" xfId="18850" xr:uid="{84CC2466-7A0F-4FCA-83BF-9B4FED299935}"/>
    <cellStyle name="Normal 4 8 2 2 2 4" xfId="11303" xr:uid="{57F4A539-C415-4349-B4C9-2DFEE462097F}"/>
    <cellStyle name="Normal 4 8 2 2 2 4 2" xfId="21683" xr:uid="{3CB5222B-EE71-4A68-BEA0-C37FFEDBD398}"/>
    <cellStyle name="Normal 4 8 2 2 2 5" xfId="23697" xr:uid="{94635B12-FD7A-43DA-BA4D-6DE95FA5EB48}"/>
    <cellStyle name="Normal 4 8 2 2 2 6" xfId="13957" xr:uid="{832892E7-520A-41C8-A90D-07BA918B1FCA}"/>
    <cellStyle name="Normal 4 8 2 2 3" xfId="4353" xr:uid="{46BF9421-B460-4CEA-AD65-4E77C63643CC}"/>
    <cellStyle name="Normal 4 8 2 2 3 2" xfId="9125" xr:uid="{A422A131-7302-48F1-AAE4-90C9AD87957D}"/>
    <cellStyle name="Normal 4 8 2 2 3 2 2" xfId="29168" xr:uid="{294C0ECC-CA0D-4F6F-AA64-9154E4DDEB0A}"/>
    <cellStyle name="Normal 4 8 2 2 3 2 3" xfId="19505" xr:uid="{5CBD84B9-7B0E-4182-A126-A387E0E76624}"/>
    <cellStyle name="Normal 4 8 2 2 3 3" xfId="11958" xr:uid="{416F40D4-C528-4670-9900-C208EDF59E30}"/>
    <cellStyle name="Normal 4 8 2 2 3 3 2" xfId="22338" xr:uid="{00B1E31D-A4A2-45C3-97CA-86A58ADD1BC7}"/>
    <cellStyle name="Normal 4 8 2 2 3 4" xfId="22787" xr:uid="{63212859-BC98-4112-8BEF-6665B53BAE35}"/>
    <cellStyle name="Normal 4 8 2 2 3 5" xfId="16672" xr:uid="{94F82AF7-9392-4E31-9F6B-45C925077D59}"/>
    <cellStyle name="Normal 4 8 2 2 4" xfId="5339" xr:uid="{92FF8351-AB21-49A2-B6A0-C694DF35FCDA}"/>
    <cellStyle name="Normal 4 8 2 2 4 2" xfId="25953" xr:uid="{528296E9-E0CB-4EED-8AF0-BCE95ED72426}"/>
    <cellStyle name="Normal 4 8 2 2 4 3" xfId="14637" xr:uid="{CC1D89E6-F4EC-493D-BBF1-726B013C8046}"/>
    <cellStyle name="Normal 4 8 2 2 5" xfId="7090" xr:uid="{AD482192-52D6-4C76-B092-4015CB6876A2}"/>
    <cellStyle name="Normal 4 8 2 2 5 2" xfId="17470" xr:uid="{1C37D1B3-5026-4F66-8A87-B397473DE93F}"/>
    <cellStyle name="Normal 4 8 2 2 6" xfId="9923" xr:uid="{A2453B6D-EC41-42EF-B276-E49878F827C4}"/>
    <cellStyle name="Normal 4 8 2 2 6 2" xfId="20303" xr:uid="{5C8DC2F1-B8E3-4264-9DDE-1DD6AC8F8A5B}"/>
    <cellStyle name="Normal 4 8 2 2 7" xfId="24320" xr:uid="{4FF295D4-2EB3-4F3B-AE7E-3BEF51C8677C}"/>
    <cellStyle name="Normal 4 8 2 2 8" xfId="13266" xr:uid="{703CF99C-4DA0-421C-A25E-CE4D036BF2A8}"/>
    <cellStyle name="Normal 4 8 2 3" xfId="3391" xr:uid="{00000000-0005-0000-0000-0000B0060000}"/>
    <cellStyle name="Normal 4 8 2 3 2" xfId="4552" xr:uid="{1141795F-4970-4282-A437-A02733F5A0F8}"/>
    <cellStyle name="Normal 4 8 2 3 2 2" xfId="9324" xr:uid="{3C873FE4-0564-472E-864B-1C6A151969B6}"/>
    <cellStyle name="Normal 4 8 2 3 2 2 2" xfId="29299" xr:uid="{3315FAAD-144E-47FC-9945-3BCA6AF2304B}"/>
    <cellStyle name="Normal 4 8 2 3 2 2 3" xfId="19704" xr:uid="{57807E75-751D-4D7B-8013-DC671C3CC680}"/>
    <cellStyle name="Normal 4 8 2 3 2 3" xfId="12157" xr:uid="{27D5F749-3BA6-490A-A6AD-92B708FF5813}"/>
    <cellStyle name="Normal 4 8 2 3 2 3 2" xfId="22537" xr:uid="{FC102CA3-67E6-4835-A3DD-21204F44984A}"/>
    <cellStyle name="Normal 4 8 2 3 2 4" xfId="25315" xr:uid="{FC3A0BE0-4424-4B73-A103-BF8D9D09AD60}"/>
    <cellStyle name="Normal 4 8 2 3 2 5" xfId="16871" xr:uid="{48C5E890-F0FD-4A21-8D49-3BAEEAF74020}"/>
    <cellStyle name="Normal 4 8 2 3 3" xfId="6449" xr:uid="{3F9E7AF4-5E8F-4C9A-8343-C812E4436998}"/>
    <cellStyle name="Normal 4 8 2 3 3 2" xfId="28108" xr:uid="{A7FDA864-715C-4377-B7BA-43426A29F161}"/>
    <cellStyle name="Normal 4 8 2 3 3 3" xfId="16018" xr:uid="{C7FF072F-0902-4DDE-B846-E24342A749C4}"/>
    <cellStyle name="Normal 4 8 2 3 4" xfId="8471" xr:uid="{624BB4C6-C480-4D43-97F1-5DFEECBF6BF4}"/>
    <cellStyle name="Normal 4 8 2 3 4 2" xfId="18851" xr:uid="{CEC1651B-32B1-48F6-8B75-3D5C40A6311C}"/>
    <cellStyle name="Normal 4 8 2 3 5" xfId="11304" xr:uid="{C29A85E2-83AC-4A09-9970-A5EF9DA94884}"/>
    <cellStyle name="Normal 4 8 2 3 5 2" xfId="21684" xr:uid="{90BCEC2C-9ECF-460A-A569-052CCF24F8D8}"/>
    <cellStyle name="Normal 4 8 2 3 6" xfId="24786" xr:uid="{45DFC502-CC72-4268-B85E-6082DD850264}"/>
    <cellStyle name="Normal 4 8 2 3 7" xfId="13958" xr:uid="{AC055922-E2CD-43CC-8BA4-98B09E42C8C5}"/>
    <cellStyle name="Normal 4 8 2 4" xfId="3389" xr:uid="{00000000-0005-0000-0000-0000B1060000}"/>
    <cellStyle name="Normal 4 8 2 4 2" xfId="6447" xr:uid="{3798026B-38A6-4296-9ECD-B3DA5FA7B80D}"/>
    <cellStyle name="Normal 4 8 2 4 2 2" xfId="25995" xr:uid="{91044338-5D8B-4A4B-9C80-234B5EA1807C}"/>
    <cellStyle name="Normal 4 8 2 4 2 3" xfId="16016" xr:uid="{063A03D4-A676-469E-9ECF-7E0F6126DC3F}"/>
    <cellStyle name="Normal 4 8 2 4 3" xfId="8469" xr:uid="{B1F73A7A-2F5F-42DA-92A2-5229B7FFD291}"/>
    <cellStyle name="Normal 4 8 2 4 3 2" xfId="18849" xr:uid="{143363F1-5603-4EB7-8625-8E08D1B72DD9}"/>
    <cellStyle name="Normal 4 8 2 4 4" xfId="11302" xr:uid="{90DE5F27-D816-42D1-A24E-02F4D294DDE5}"/>
    <cellStyle name="Normal 4 8 2 4 4 2" xfId="21682" xr:uid="{9CCE3B56-B7F9-4E72-89C8-B7103F3AD266}"/>
    <cellStyle name="Normal 4 8 2 4 5" xfId="25061" xr:uid="{F2EFB454-6840-45DD-94BD-C5FC99910EA0}"/>
    <cellStyle name="Normal 4 8 2 4 6" xfId="13956" xr:uid="{79473D91-F358-4B53-8DD7-29CC7AA308C5}"/>
    <cellStyle name="Normal 4 8 2 5" xfId="2608" xr:uid="{00000000-0005-0000-0000-0000B2060000}"/>
    <cellStyle name="Normal 4 8 2 5 2" xfId="5872" xr:uid="{1BB1FCFC-5CF7-4CCC-B2A9-1229C5DDA142}"/>
    <cellStyle name="Normal 4 8 2 5 2 2" xfId="28569" xr:uid="{A13AD14A-D3DB-4D74-9461-E29CCE6B6935}"/>
    <cellStyle name="Normal 4 8 2 5 2 3" xfId="15280" xr:uid="{2EDCE808-A8D3-4316-B2C5-26C904252B45}"/>
    <cellStyle name="Normal 4 8 2 5 3" xfId="7733" xr:uid="{06C16159-EB5D-4718-8E34-5371EEF470A2}"/>
    <cellStyle name="Normal 4 8 2 5 3 2" xfId="18113" xr:uid="{8B52E96D-4AC7-42B3-A93C-4CAC5AB92841}"/>
    <cellStyle name="Normal 4 8 2 5 4" xfId="10566" xr:uid="{D9501F38-DF9C-44F6-9B7D-6AF33241A956}"/>
    <cellStyle name="Normal 4 8 2 5 4 2" xfId="20946" xr:uid="{88CA89B8-1BFD-41F0-BA8A-B7A846B1A0B0}"/>
    <cellStyle name="Normal 4 8 2 5 5" xfId="24136" xr:uid="{3BC2C6F0-0BEF-47B1-B0E8-AC9481FCA77B}"/>
    <cellStyle name="Normal 4 8 2 5 6" xfId="12996" xr:uid="{47BAE656-EC9E-4146-85AB-F86AA13E01A0}"/>
    <cellStyle name="Normal 4 8 2 6" xfId="2376" xr:uid="{00000000-0005-0000-0000-0000AD060000}"/>
    <cellStyle name="Normal 4 8 2 6 2" xfId="7503" xr:uid="{DAC97AA2-E5A4-4EEA-B897-303CA1FB9CF7}"/>
    <cellStyle name="Normal 4 8 2 6 2 2" xfId="17883" xr:uid="{87971EE5-E131-4053-98C9-DDD212EC3D11}"/>
    <cellStyle name="Normal 4 8 2 6 3" xfId="10336" xr:uid="{9232C93A-DF49-480D-A771-BAE47882AFBC}"/>
    <cellStyle name="Normal 4 8 2 6 3 2" xfId="20716" xr:uid="{64F56D8A-D43E-4CA8-8BBD-0B5C4AFA41DF}"/>
    <cellStyle name="Normal 4 8 2 6 4" xfId="24629" xr:uid="{E1A84F69-C757-4E1B-9D93-15638EB0F0AF}"/>
    <cellStyle name="Normal 4 8 2 6 5" xfId="15050" xr:uid="{4D938FE7-CE85-494D-91B5-B40622B3C74F}"/>
    <cellStyle name="Normal 4 8 2 7" xfId="3941" xr:uid="{7A88FBDE-9507-4134-97EA-80923727E376}"/>
    <cellStyle name="Normal 4 8 2 7 2" xfId="8773" xr:uid="{B1FF5D05-9626-4E88-9E84-A7251C9F663E}"/>
    <cellStyle name="Normal 4 8 2 7 2 2" xfId="19153" xr:uid="{E2EF7EA5-A2CF-4CBD-8688-05541F82525E}"/>
    <cellStyle name="Normal 4 8 2 7 3" xfId="11606" xr:uid="{E0EC3274-30EB-451C-BDB3-A0323C2B11C6}"/>
    <cellStyle name="Normal 4 8 2 7 3 2" xfId="21986" xr:uid="{CF90CC8B-9D60-4ADF-B54C-454958AB6D34}"/>
    <cellStyle name="Normal 4 8 2 7 4" xfId="16320" xr:uid="{7CED60C4-3FFA-44FD-A30F-83EE1FEE1DBD}"/>
    <cellStyle name="Normal 4 8 2 8" xfId="5338" xr:uid="{902C0B0E-C4A0-4981-9707-DC0113C37539}"/>
    <cellStyle name="Normal 4 8 2 8 2" xfId="14636" xr:uid="{AA2E2A77-DEAA-4A1B-81C1-2BCA8305B4F0}"/>
    <cellStyle name="Normal 4 8 2 9" xfId="7089" xr:uid="{D0D07CCA-276A-41C2-9F72-54F476CDFE24}"/>
    <cellStyle name="Normal 4 8 2 9 2" xfId="17469" xr:uid="{A72D69C6-C74C-414E-A521-E425C04AD6D1}"/>
    <cellStyle name="Normal 4 8 3" xfId="1038" xr:uid="{00000000-0005-0000-0000-0000C0050000}"/>
    <cellStyle name="Normal 4 8 3 2" xfId="3392" xr:uid="{00000000-0005-0000-0000-0000B4060000}"/>
    <cellStyle name="Normal 4 8 3 2 2" xfId="6450" xr:uid="{6EFCB61C-7357-4684-9E3A-0FCD927DD456}"/>
    <cellStyle name="Normal 4 8 3 2 2 2" xfId="25797" xr:uid="{E04C89D1-BAA7-40C1-BC46-F7CE41911F85}"/>
    <cellStyle name="Normal 4 8 3 2 2 3" xfId="27956" xr:uid="{B28F36EE-3268-4C28-A6BC-D4ED592E6965}"/>
    <cellStyle name="Normal 4 8 3 2 2 4" xfId="16019" xr:uid="{0C7E26DA-2B7A-4895-B864-1CAB123016A7}"/>
    <cellStyle name="Normal 4 8 3 2 3" xfId="8472" xr:uid="{EED53452-5939-466E-8695-45E55BA1D2CB}"/>
    <cellStyle name="Normal 4 8 3 2 3 2" xfId="28921" xr:uid="{4FAD5E52-B238-484A-8AD5-4926695E24BF}"/>
    <cellStyle name="Normal 4 8 3 2 3 3" xfId="18852" xr:uid="{B5B0DCE4-48DA-480E-A1E0-3D2A91C35A32}"/>
    <cellStyle name="Normal 4 8 3 2 4" xfId="11305" xr:uid="{77082873-FC23-4D52-84B3-16E16D740661}"/>
    <cellStyle name="Normal 4 8 3 2 4 2" xfId="21685" xr:uid="{745341AC-5B45-4254-8AEA-490B25F78984}"/>
    <cellStyle name="Normal 4 8 3 2 5" xfId="22825" xr:uid="{A5AF6C31-5CE8-481B-BABC-0C7C8CD0A23A}"/>
    <cellStyle name="Normal 4 8 3 2 6" xfId="13959" xr:uid="{A33A0049-D6F8-4E3C-8917-26F7161B722D}"/>
    <cellStyle name="Normal 4 8 3 3" xfId="2801" xr:uid="{00000000-0005-0000-0000-0000B5060000}"/>
    <cellStyle name="Normal 4 8 3 3 2" xfId="6019" xr:uid="{A69378F3-7126-43E8-957C-AEF3A8217A72}"/>
    <cellStyle name="Normal 4 8 3 3 2 2" xfId="26563" xr:uid="{9920AF1B-1502-4153-86EE-9E491C23E980}"/>
    <cellStyle name="Normal 4 8 3 3 2 3" xfId="15472" xr:uid="{B1567AF6-EF33-4AB9-8B8F-63FE914A07E5}"/>
    <cellStyle name="Normal 4 8 3 3 3" xfId="7925" xr:uid="{2D1BB9FA-4D4A-4C54-898F-B770F4965FBD}"/>
    <cellStyle name="Normal 4 8 3 3 3 2" xfId="18305" xr:uid="{FE3FC21E-E23C-4118-ABE2-1A66E94B9357}"/>
    <cellStyle name="Normal 4 8 3 3 4" xfId="10758" xr:uid="{E2F9B43E-0A02-4C38-BA5D-ECC510BC70E6}"/>
    <cellStyle name="Normal 4 8 3 3 4 2" xfId="21138" xr:uid="{5EEA83E8-121B-42E9-94D0-B744FCB7C7D5}"/>
    <cellStyle name="Normal 4 8 3 3 5" xfId="23604" xr:uid="{6470B5F1-FD1F-4995-8318-8EC822E2DD3C}"/>
    <cellStyle name="Normal 4 8 3 3 6" xfId="13265" xr:uid="{29FB101E-D901-48D2-BE02-0A0BDDC9A648}"/>
    <cellStyle name="Normal 4 8 3 4" xfId="4202" xr:uid="{5FFDCD3D-191C-4816-9CA7-FB6D45A05F99}"/>
    <cellStyle name="Normal 4 8 3 4 2" xfId="8974" xr:uid="{070C8C1D-8AEF-46BE-8C98-0091E8D5CB10}"/>
    <cellStyle name="Normal 4 8 3 4 2 2" xfId="29056" xr:uid="{4C8275A9-C16B-4EC9-9863-FF7A8CDDDD99}"/>
    <cellStyle name="Normal 4 8 3 4 2 3" xfId="19354" xr:uid="{893AE50F-8DCF-4C57-B16A-FE83FE00F9A5}"/>
    <cellStyle name="Normal 4 8 3 4 3" xfId="11807" xr:uid="{32AC2F98-E71F-4095-BAC4-574F9FAC974E}"/>
    <cellStyle name="Normal 4 8 3 4 3 2" xfId="22187" xr:uid="{5716DFA4-B51D-4F99-95E7-5C279343345C}"/>
    <cellStyle name="Normal 4 8 3 4 4" xfId="24358" xr:uid="{1F3D2E20-3A87-41F9-AEEC-5C3F44D9E70F}"/>
    <cellStyle name="Normal 4 8 3 4 5" xfId="16521" xr:uid="{329DE75E-7547-4F7D-A283-DE84FDC4B800}"/>
    <cellStyle name="Normal 4 8 3 5" xfId="5340" xr:uid="{59B8A850-AE58-4417-9B79-645D1117C3F9}"/>
    <cellStyle name="Normal 4 8 3 5 2" xfId="27585" xr:uid="{47C431D5-BF21-485E-B445-D73E7C5FF7F3}"/>
    <cellStyle name="Normal 4 8 3 5 3" xfId="14638" xr:uid="{A085ECE6-AAED-4853-AA6D-E6CE7606978A}"/>
    <cellStyle name="Normal 4 8 3 6" xfId="7091" xr:uid="{BF5B1421-7114-4C59-84E6-FF22BF14D01C}"/>
    <cellStyle name="Normal 4 8 3 6 2" xfId="17471" xr:uid="{50F66810-BC52-4D59-B3A9-CBD2F562B7C1}"/>
    <cellStyle name="Normal 4 8 3 7" xfId="9924" xr:uid="{E1E5A673-FD43-4767-9671-202BFC3237CE}"/>
    <cellStyle name="Normal 4 8 3 7 2" xfId="20304" xr:uid="{ABB182C6-5691-4072-A342-0FE314AA56DD}"/>
    <cellStyle name="Normal 4 8 3 8" xfId="23361" xr:uid="{DA7BCDF4-2302-49E7-AFEC-1183D2581450}"/>
    <cellStyle name="Normal 4 8 3 9" xfId="12768" xr:uid="{66A1D130-8853-47BE-9E8F-EB39290D0E65}"/>
    <cellStyle name="Normal 4 8 4" xfId="1039" xr:uid="{00000000-0005-0000-0000-0000C1050000}"/>
    <cellStyle name="Normal 4 8 4 2" xfId="4553" xr:uid="{4A53458D-E17E-4BB7-9B78-E41E6108CD46}"/>
    <cellStyle name="Normal 4 8 4 2 2" xfId="9325" xr:uid="{DC6DF52B-15E0-407A-8FD8-91CCFA995276}"/>
    <cellStyle name="Normal 4 8 4 2 2 2" xfId="29300" xr:uid="{22CBBC2C-6EB7-4F8D-9BF3-8C6A7E2E0971}"/>
    <cellStyle name="Normal 4 8 4 2 2 3" xfId="19705" xr:uid="{BBE92403-9659-4990-9EB1-3C980877811E}"/>
    <cellStyle name="Normal 4 8 4 2 3" xfId="12158" xr:uid="{EC1E7D03-E6CD-4B6A-A889-E82AA6D291E8}"/>
    <cellStyle name="Normal 4 8 4 2 3 2" xfId="22538" xr:uid="{0FEE8662-2D8F-4A33-AB47-1B88ED44E02E}"/>
    <cellStyle name="Normal 4 8 4 2 4" xfId="25728" xr:uid="{B29B947F-BF6C-4162-9758-A19DE764DCC0}"/>
    <cellStyle name="Normal 4 8 4 2 5" xfId="16872" xr:uid="{BAE9BF8E-D4C8-44F9-A359-3FCB88ADBC3D}"/>
    <cellStyle name="Normal 4 8 4 3" xfId="5341" xr:uid="{2F7E15B8-6D4F-40EF-A62B-5AC6AB5CE46A}"/>
    <cellStyle name="Normal 4 8 4 3 2" xfId="27513" xr:uid="{E12BE31D-F7D8-41F8-B8F2-FF5737E4F9B6}"/>
    <cellStyle name="Normal 4 8 4 3 3" xfId="14639" xr:uid="{BAC52ED1-B28A-4108-B645-8BADC5ECED70}"/>
    <cellStyle name="Normal 4 8 4 4" xfId="7092" xr:uid="{64C2FEF8-951F-4D16-A7AE-2EC7C1FFFCB3}"/>
    <cellStyle name="Normal 4 8 4 4 2" xfId="17472" xr:uid="{9704C883-5736-4EA5-8187-F66451D5E9A7}"/>
    <cellStyle name="Normal 4 8 4 5" xfId="9925" xr:uid="{2D7F1617-CC5B-43FE-8F93-D0245C9DAE4E}"/>
    <cellStyle name="Normal 4 8 4 5 2" xfId="20305" xr:uid="{64309F65-88F7-4EF9-A4EE-6046D6192837}"/>
    <cellStyle name="Normal 4 8 4 6" xfId="24596" xr:uid="{FAFE0EDA-07F8-4FE7-9744-558229B9E9CF}"/>
    <cellStyle name="Normal 4 8 4 7" xfId="13960" xr:uid="{98860BFA-E002-4D04-B6BC-10368C072A02}"/>
    <cellStyle name="Normal 4 8 5" xfId="2945" xr:uid="{00000000-0005-0000-0000-0000B7060000}"/>
    <cellStyle name="Normal 4 8 5 2" xfId="6125" xr:uid="{3A90E411-B0E1-4D1D-8CBF-0FA213C408C9}"/>
    <cellStyle name="Normal 4 8 5 2 2" xfId="22888" xr:uid="{323BCB07-E0C4-4324-9387-BB441B091CBA}"/>
    <cellStyle name="Normal 4 8 5 2 3" xfId="27021" xr:uid="{0ADDFC1F-FD80-4CB0-9417-459BB5DA67EE}"/>
    <cellStyle name="Normal 4 8 5 2 4" xfId="15603" xr:uid="{2EE76BEA-D134-4681-ABFD-D9E13ED59382}"/>
    <cellStyle name="Normal 4 8 5 3" xfId="8056" xr:uid="{49F03E7D-F8CF-4539-A4E2-8D4E390C1C2C}"/>
    <cellStyle name="Normal 4 8 5 3 2" xfId="28758" xr:uid="{1F490A06-3F6F-4F75-AAFD-3FC8E68046D8}"/>
    <cellStyle name="Normal 4 8 5 3 3" xfId="18436" xr:uid="{663CB6D6-FD8C-425B-A1B7-45FBFF432DCC}"/>
    <cellStyle name="Normal 4 8 5 4" xfId="10889" xr:uid="{420CEDED-F913-4CED-A0A6-C8812B15D841}"/>
    <cellStyle name="Normal 4 8 5 4 2" xfId="21269" xr:uid="{7E3BF973-9134-4A00-9B1A-BA0C7D081897}"/>
    <cellStyle name="Normal 4 8 5 5" xfId="24124" xr:uid="{393509DD-5235-442B-A267-5E4D400C7C73}"/>
    <cellStyle name="Normal 4 8 5 6" xfId="13466" xr:uid="{982210BB-347A-4FD7-B053-F2B565925200}"/>
    <cellStyle name="Normal 4 8 6" xfId="2445" xr:uid="{00000000-0005-0000-0000-0000B8060000}"/>
    <cellStyle name="Normal 4 8 6 2" xfId="5739" xr:uid="{4D6A6D2A-C857-4FFE-A450-2E160D6EF7CD}"/>
    <cellStyle name="Normal 4 8 6 2 2" xfId="27101" xr:uid="{DEFD9B35-CA72-4AED-BB02-EB6A90E849D3}"/>
    <cellStyle name="Normal 4 8 6 2 3" xfId="15117" xr:uid="{D47C087F-8414-4BDA-B2D0-6329B80D357B}"/>
    <cellStyle name="Normal 4 8 6 3" xfId="7570" xr:uid="{AF799A62-90A1-4278-8CAC-411CABE1649B}"/>
    <cellStyle name="Normal 4 8 6 3 2" xfId="17950" xr:uid="{692457AA-E4A8-4130-B954-A586181B5B49}"/>
    <cellStyle name="Normal 4 8 6 4" xfId="10403" xr:uid="{04E2B5B6-D284-4423-9A0A-6EE8830E5E22}"/>
    <cellStyle name="Normal 4 8 6 4 2" xfId="20783" xr:uid="{DF578FD9-7125-4605-9C27-85F372D05A66}"/>
    <cellStyle name="Normal 4 8 6 5" xfId="22695" xr:uid="{729EE0F8-E1C5-4C04-8DF5-244E9ACA131C}"/>
    <cellStyle name="Normal 4 8 6 6" xfId="12833" xr:uid="{BC199602-588A-4E28-A840-5C19D5FBD532}"/>
    <cellStyle name="Normal 4 8 7" xfId="2199" xr:uid="{00000000-0005-0000-0000-0000AC060000}"/>
    <cellStyle name="Normal 4 8 7 2" xfId="7326" xr:uid="{6DC10D9B-AD30-4AFE-B5AB-C9BDDADD2450}"/>
    <cellStyle name="Normal 4 8 7 2 2" xfId="17706" xr:uid="{3688C2AB-DAA0-4D32-9B01-3A58F0803499}"/>
    <cellStyle name="Normal 4 8 7 3" xfId="10159" xr:uid="{2145218E-5174-4AB5-9392-445EA353E7DE}"/>
    <cellStyle name="Normal 4 8 7 3 2" xfId="20539" xr:uid="{D4414ED4-57FB-4635-A875-1F72F8E92A7F}"/>
    <cellStyle name="Normal 4 8 7 4" xfId="25046" xr:uid="{7AFBC9C0-08AB-470D-B140-140688BC0FD1}"/>
    <cellStyle name="Normal 4 8 7 5" xfId="14873" xr:uid="{F24D1869-95EF-4B26-9CB9-D07A8B793B64}"/>
    <cellStyle name="Normal 4 8 8" xfId="3997" xr:uid="{281ACFA1-D698-4080-8D6B-0AF4D83A6F8E}"/>
    <cellStyle name="Normal 4 8 8 2" xfId="8821" xr:uid="{CFB66AB3-D734-4A79-A87B-9A2EFF98D5E4}"/>
    <cellStyle name="Normal 4 8 8 2 2" xfId="19201" xr:uid="{E19055ED-866D-4B93-91A7-6B9EFA80B315}"/>
    <cellStyle name="Normal 4 8 8 3" xfId="11654" xr:uid="{639A8475-980A-43F0-953D-AA1C4BC8A225}"/>
    <cellStyle name="Normal 4 8 8 3 2" xfId="22034" xr:uid="{238B5422-CD6E-4709-A692-929601A47CEA}"/>
    <cellStyle name="Normal 4 8 8 4" xfId="16368" xr:uid="{EED70B44-2A93-4B41-9D5A-91AD6D5EE158}"/>
    <cellStyle name="Normal 4 8 9" xfId="5337" xr:uid="{AEAD4F3A-23BD-4982-A966-DE7F04C30F37}"/>
    <cellStyle name="Normal 4 8 9 2" xfId="14635" xr:uid="{88B9D1B0-17D6-4FD9-BC3D-D627679CD327}"/>
    <cellStyle name="Normal 4 9" xfId="1040" xr:uid="{00000000-0005-0000-0000-0000C2050000}"/>
    <cellStyle name="Normal 4 9 10" xfId="7093" xr:uid="{FED65E8B-9E0C-4993-9D9D-09C6A5CCBF77}"/>
    <cellStyle name="Normal 4 9 10 2" xfId="17473" xr:uid="{85C94C34-2764-4D4A-A55A-3CC3B94E06B0}"/>
    <cellStyle name="Normal 4 9 11" xfId="9926" xr:uid="{8592E14F-7933-451D-9CE9-B4860A2D52B7}"/>
    <cellStyle name="Normal 4 9 11 2" xfId="20306" xr:uid="{02417B0E-5595-45E5-90CB-41EC334685D5}"/>
    <cellStyle name="Normal 4 9 12" xfId="23728" xr:uid="{BD948A75-B0F9-44FF-BBAB-26E8C81CCBE0}"/>
    <cellStyle name="Normal 4 9 13" xfId="12493" xr:uid="{CD8A0886-089C-446A-8DE1-556D66857C2D}"/>
    <cellStyle name="Normal 4 9 2" xfId="1041" xr:uid="{00000000-0005-0000-0000-0000C3050000}"/>
    <cellStyle name="Normal 4 9 2 10" xfId="9927" xr:uid="{28370A61-F559-432A-B25C-14DD633AD195}"/>
    <cellStyle name="Normal 4 9 2 10 2" xfId="20307" xr:uid="{201A2F93-DAA0-4A27-BF79-B00C29977018}"/>
    <cellStyle name="Normal 4 9 2 11" xfId="22762" xr:uid="{0087A8B8-93CC-4BFE-AA5E-D6C7D2CA9A00}"/>
    <cellStyle name="Normal 4 9 2 12" xfId="12611" xr:uid="{74C7346E-50B0-47C0-BB11-55DFB2707C47}"/>
    <cellStyle name="Normal 4 9 2 2" xfId="1042" xr:uid="{00000000-0005-0000-0000-0000C4050000}"/>
    <cellStyle name="Normal 4 9 2 2 2" xfId="3394" xr:uid="{00000000-0005-0000-0000-0000BC060000}"/>
    <cellStyle name="Normal 4 9 2 2 2 2" xfId="6452" xr:uid="{11E9BE83-9BEF-456C-844D-D31925E7C983}"/>
    <cellStyle name="Normal 4 9 2 2 2 2 2" xfId="28693" xr:uid="{B7AD161C-F341-4DA4-8DE4-27608ACA660B}"/>
    <cellStyle name="Normal 4 9 2 2 2 2 3" xfId="28198" xr:uid="{38F0B293-0D62-432D-9C4F-EE43645FC28D}"/>
    <cellStyle name="Normal 4 9 2 2 2 2 4" xfId="16021" xr:uid="{8BDDD3B4-B9A2-45C7-AF12-56D5B99F1810}"/>
    <cellStyle name="Normal 4 9 2 2 2 3" xfId="8474" xr:uid="{9038C36F-0961-43F9-92E9-2FBEC2FD15A9}"/>
    <cellStyle name="Normal 4 9 2 2 2 3 2" xfId="28922" xr:uid="{F7762159-4A43-4FD5-B9A3-4DD12BD141F2}"/>
    <cellStyle name="Normal 4 9 2 2 2 3 3" xfId="18854" xr:uid="{917F8D4E-1CFD-4DAC-815C-226344EE8AAB}"/>
    <cellStyle name="Normal 4 9 2 2 2 4" xfId="11307" xr:uid="{FF99C08E-2FD0-44B9-A815-374563E54528}"/>
    <cellStyle name="Normal 4 9 2 2 2 4 2" xfId="21687" xr:uid="{59C14F52-2CDE-44D9-B32A-5AD6C2967E44}"/>
    <cellStyle name="Normal 4 9 2 2 2 5" xfId="24385" xr:uid="{3C35500F-A6B9-49B4-BB95-075B0AEC0C74}"/>
    <cellStyle name="Normal 4 9 2 2 2 6" xfId="13962" xr:uid="{EAE0E571-E60D-47E1-93EB-992FA5AF217A}"/>
    <cellStyle name="Normal 4 9 2 2 3" xfId="4354" xr:uid="{B7CECDB9-48DC-4889-B3EF-7E0171FF32B0}"/>
    <cellStyle name="Normal 4 9 2 2 3 2" xfId="9126" xr:uid="{B287CC7E-81A6-4F37-95CD-77D3B7A9D44B}"/>
    <cellStyle name="Normal 4 9 2 2 3 2 2" xfId="29169" xr:uid="{01E746A7-4123-43E0-AB3E-B028EF387EB6}"/>
    <cellStyle name="Normal 4 9 2 2 3 2 3" xfId="19506" xr:uid="{39187655-B24B-4182-BDE2-038D1B8846B2}"/>
    <cellStyle name="Normal 4 9 2 2 3 3" xfId="11959" xr:uid="{8211DA65-4B71-4084-AF16-B8C6040CE355}"/>
    <cellStyle name="Normal 4 9 2 2 3 3 2" xfId="22339" xr:uid="{8A3F3DA4-464D-44A0-BF17-399DABF26D3E}"/>
    <cellStyle name="Normal 4 9 2 2 3 4" xfId="24745" xr:uid="{53C96F65-A9A7-47BE-804A-52A54B7CBC06}"/>
    <cellStyle name="Normal 4 9 2 2 3 5" xfId="16673" xr:uid="{AEF97B57-EBB3-40C7-A330-5F1D3B247A08}"/>
    <cellStyle name="Normal 4 9 2 2 4" xfId="5344" xr:uid="{96342CCA-55A5-47D1-A797-2C36D42FFB2A}"/>
    <cellStyle name="Normal 4 9 2 2 4 2" xfId="27026" xr:uid="{DBE57265-6D69-4443-95A6-FC9DC1A9B761}"/>
    <cellStyle name="Normal 4 9 2 2 4 3" xfId="14642" xr:uid="{8C4ADD13-00FC-4CC3-AD26-03FC256F0E18}"/>
    <cellStyle name="Normal 4 9 2 2 5" xfId="7095" xr:uid="{3C1AF9BA-F553-4120-B127-A4197615CA77}"/>
    <cellStyle name="Normal 4 9 2 2 5 2" xfId="17475" xr:uid="{632F33F2-D68C-4055-927E-790550974824}"/>
    <cellStyle name="Normal 4 9 2 2 6" xfId="9928" xr:uid="{2C8C1A72-261D-44D7-96A5-2516D17DBD05}"/>
    <cellStyle name="Normal 4 9 2 2 6 2" xfId="20308" xr:uid="{79CDB092-0135-4613-B647-132677FBB4DC}"/>
    <cellStyle name="Normal 4 9 2 2 7" xfId="23125" xr:uid="{723A8EC1-6226-49C0-95A1-E85A20D6241E}"/>
    <cellStyle name="Normal 4 9 2 2 8" xfId="13268" xr:uid="{1C00D6FC-68F7-4724-A70D-4669B52F1AA0}"/>
    <cellStyle name="Normal 4 9 2 3" xfId="3395" xr:uid="{00000000-0005-0000-0000-0000BD060000}"/>
    <cellStyle name="Normal 4 9 2 3 2" xfId="4554" xr:uid="{429A3C00-EA96-4A8D-852C-E18122DA3BFC}"/>
    <cellStyle name="Normal 4 9 2 3 2 2" xfId="9326" xr:uid="{078A8D01-3A66-4BF7-A0C3-9EA9566C4FBA}"/>
    <cellStyle name="Normal 4 9 2 3 2 2 2" xfId="29301" xr:uid="{81E919EC-171F-4337-8F54-BAF4FAA1875E}"/>
    <cellStyle name="Normal 4 9 2 3 2 2 3" xfId="19706" xr:uid="{AEF3400C-B76F-41BC-A7D4-E6ACE6A7356F}"/>
    <cellStyle name="Normal 4 9 2 3 2 3" xfId="12159" xr:uid="{3A9B6F7D-697F-4A82-94EE-0008EAD9B053}"/>
    <cellStyle name="Normal 4 9 2 3 2 3 2" xfId="22539" xr:uid="{EF7F18C2-0586-4A8A-BEE2-3AFDB87ABC8E}"/>
    <cellStyle name="Normal 4 9 2 3 2 4" xfId="24301" xr:uid="{281778F3-8B05-4B77-B5C9-E8664219A3E7}"/>
    <cellStyle name="Normal 4 9 2 3 2 5" xfId="16873" xr:uid="{26292AE9-A676-4867-8354-8FDF65FF8704}"/>
    <cellStyle name="Normal 4 9 2 3 3" xfId="6453" xr:uid="{E0E8314D-1134-4E1C-B19E-01A0BC6639B8}"/>
    <cellStyle name="Normal 4 9 2 3 3 2" xfId="26875" xr:uid="{54796271-879F-4167-BA9B-BD66C88C0419}"/>
    <cellStyle name="Normal 4 9 2 3 3 3" xfId="16022" xr:uid="{51271DC9-1A29-44F5-97D7-BCACACE46210}"/>
    <cellStyle name="Normal 4 9 2 3 4" xfId="8475" xr:uid="{AB9A5261-844D-4CD8-A4BA-30EAD92011D8}"/>
    <cellStyle name="Normal 4 9 2 3 4 2" xfId="18855" xr:uid="{AD961A38-47B8-4F6B-937B-81803D0557EA}"/>
    <cellStyle name="Normal 4 9 2 3 5" xfId="11308" xr:uid="{B27C72B8-AD1B-44BC-BDD7-12ADA905F9B6}"/>
    <cellStyle name="Normal 4 9 2 3 5 2" xfId="21688" xr:uid="{B3F3CBB2-6F69-4275-AAFA-CB8D22E05A51}"/>
    <cellStyle name="Normal 4 9 2 3 6" xfId="23989" xr:uid="{EE707BDF-7721-4690-8488-D9E5F4960A9C}"/>
    <cellStyle name="Normal 4 9 2 3 7" xfId="13963" xr:uid="{425ACECC-3E0F-46C2-8378-FFD904F5B98A}"/>
    <cellStyle name="Normal 4 9 2 4" xfId="3393" xr:uid="{00000000-0005-0000-0000-0000BE060000}"/>
    <cellStyle name="Normal 4 9 2 4 2" xfId="6451" xr:uid="{E9DBFBC1-94F8-4265-B53D-C168DE8425DE}"/>
    <cellStyle name="Normal 4 9 2 4 2 2" xfId="27635" xr:uid="{D134B4F9-958C-4105-8EB7-56E094FF549D}"/>
    <cellStyle name="Normal 4 9 2 4 2 3" xfId="16020" xr:uid="{CD533D81-4227-4367-AD8A-972D87E4277A}"/>
    <cellStyle name="Normal 4 9 2 4 3" xfId="8473" xr:uid="{3F24AFFD-A75E-450C-A9EF-92566A7C3F04}"/>
    <cellStyle name="Normal 4 9 2 4 3 2" xfId="18853" xr:uid="{558DB0AB-D2E0-4ADC-8A48-18296A3BBF68}"/>
    <cellStyle name="Normal 4 9 2 4 4" xfId="11306" xr:uid="{1A76F0A1-8D28-4290-8946-F2B4A37D6264}"/>
    <cellStyle name="Normal 4 9 2 4 4 2" xfId="21686" xr:uid="{8B7841B6-B6A5-43C6-9864-9348B6A6EB0E}"/>
    <cellStyle name="Normal 4 9 2 4 5" xfId="25329" xr:uid="{7C7C8256-B9E5-4613-B263-AB4056C9349D}"/>
    <cellStyle name="Normal 4 9 2 4 6" xfId="13961" xr:uid="{FF2032C4-8BF9-4137-BD49-7B217EF6F85A}"/>
    <cellStyle name="Normal 4 9 2 5" xfId="2656" xr:uid="{00000000-0005-0000-0000-0000BF060000}"/>
    <cellStyle name="Normal 4 9 2 5 2" xfId="5916" xr:uid="{41952D99-ABDB-4293-834B-F38C838B1168}"/>
    <cellStyle name="Normal 4 9 2 5 2 2" xfId="27667" xr:uid="{B83C8430-3C67-4460-8840-7F0BDA03DB8B}"/>
    <cellStyle name="Normal 4 9 2 5 2 3" xfId="15328" xr:uid="{BC35F09B-CE5B-4916-9597-B10216CAA486}"/>
    <cellStyle name="Normal 4 9 2 5 3" xfId="7781" xr:uid="{9DD94790-E2C5-4C61-9D03-570B091E3C4D}"/>
    <cellStyle name="Normal 4 9 2 5 3 2" xfId="18161" xr:uid="{0ABF3531-97C8-4476-9FAD-A96156326B2F}"/>
    <cellStyle name="Normal 4 9 2 5 4" xfId="10614" xr:uid="{8C1CF07B-3467-4C48-912E-2E1C444A4F06}"/>
    <cellStyle name="Normal 4 9 2 5 4 2" xfId="20994" xr:uid="{252AC7F1-0AB2-4B98-9212-B2CC72E9BB0C}"/>
    <cellStyle name="Normal 4 9 2 5 5" xfId="24389" xr:uid="{531B2959-78A0-4777-AF18-50FB596D273D}"/>
    <cellStyle name="Normal 4 9 2 5 6" xfId="13058" xr:uid="{1A269D4F-B737-489D-B7A7-D1D28B78EA22}"/>
    <cellStyle name="Normal 4 9 2 6" xfId="2377" xr:uid="{00000000-0005-0000-0000-0000BA060000}"/>
    <cellStyle name="Normal 4 9 2 6 2" xfId="7504" xr:uid="{D6504F32-9E30-4636-8E43-11D3A1544429}"/>
    <cellStyle name="Normal 4 9 2 6 2 2" xfId="17884" xr:uid="{0A365267-F0E1-4CB9-8305-0282D4AD3D06}"/>
    <cellStyle name="Normal 4 9 2 6 3" xfId="10337" xr:uid="{E4B342D6-E1E6-4E71-B82A-B35FC665DD40}"/>
    <cellStyle name="Normal 4 9 2 6 3 2" xfId="20717" xr:uid="{6073AC3D-C593-4C95-970E-A50E189650EC}"/>
    <cellStyle name="Normal 4 9 2 6 4" xfId="24542" xr:uid="{215AFCB9-7E53-4A64-A0F6-85835A7537F7}"/>
    <cellStyle name="Normal 4 9 2 6 5" xfId="15051" xr:uid="{99D15716-0A26-4820-A1B9-0E615D69DB7C}"/>
    <cellStyle name="Normal 4 9 2 7" xfId="3954" xr:uid="{5662DC37-F90E-41B1-8934-44962F194A3A}"/>
    <cellStyle name="Normal 4 9 2 7 2" xfId="8786" xr:uid="{7D06C3E6-4AF0-4B89-8901-A8CEEF48497E}"/>
    <cellStyle name="Normal 4 9 2 7 2 2" xfId="19166" xr:uid="{D8782B79-623B-4E23-BD16-08969CEE0135}"/>
    <cellStyle name="Normal 4 9 2 7 3" xfId="11619" xr:uid="{24202C2E-E9BC-4B30-A123-54FB0FE2BA5B}"/>
    <cellStyle name="Normal 4 9 2 7 3 2" xfId="21999" xr:uid="{6B243055-76E8-4D7F-93D0-717A0B52A8C3}"/>
    <cellStyle name="Normal 4 9 2 7 4" xfId="16333" xr:uid="{D16B8EEB-DBF4-45EA-8E00-E56CA3FA07FB}"/>
    <cellStyle name="Normal 4 9 2 8" xfId="5343" xr:uid="{FA09D750-66D3-46F2-AA20-E5C5C6D5A7A2}"/>
    <cellStyle name="Normal 4 9 2 8 2" xfId="14641" xr:uid="{EB460EF6-969D-48F3-9585-CD572D0075A6}"/>
    <cellStyle name="Normal 4 9 2 9" xfId="7094" xr:uid="{7A8048F7-241E-4979-B207-70F8C28C3BBA}"/>
    <cellStyle name="Normal 4 9 2 9 2" xfId="17474" xr:uid="{9DD638C0-C0F0-4C0A-A277-0655FAB0BB6A}"/>
    <cellStyle name="Normal 4 9 3" xfId="1043" xr:uid="{00000000-0005-0000-0000-0000C5050000}"/>
    <cellStyle name="Normal 4 9 3 2" xfId="3396" xr:uid="{00000000-0005-0000-0000-0000C1060000}"/>
    <cellStyle name="Normal 4 9 3 2 2" xfId="6454" xr:uid="{EC58CF77-95B6-42C0-8B6D-E6C38386E713}"/>
    <cellStyle name="Normal 4 9 3 2 2 2" xfId="23774" xr:uid="{DC92D57D-5795-4BFD-B9C6-40860AECCF78}"/>
    <cellStyle name="Normal 4 9 3 2 2 3" xfId="27658" xr:uid="{BD270951-A7CB-4512-B042-ED92B3AF51B0}"/>
    <cellStyle name="Normal 4 9 3 2 2 4" xfId="16023" xr:uid="{F7DFEFAD-B8A4-4014-A965-79AC03EE98CA}"/>
    <cellStyle name="Normal 4 9 3 2 3" xfId="8476" xr:uid="{D017D5D2-9F67-46D6-9C65-8D3ADB37B85E}"/>
    <cellStyle name="Normal 4 9 3 2 3 2" xfId="28923" xr:uid="{3CE00559-6AD8-4A77-8FD5-69456922A500}"/>
    <cellStyle name="Normal 4 9 3 2 3 3" xfId="18856" xr:uid="{127CBB48-2A01-470A-BD74-3890FD0642C8}"/>
    <cellStyle name="Normal 4 9 3 2 4" xfId="11309" xr:uid="{72168985-3B71-4213-80CA-7C09896A4598}"/>
    <cellStyle name="Normal 4 9 3 2 4 2" xfId="21689" xr:uid="{BD9DCD0E-2F77-44EF-97C0-5BB4BFF291DF}"/>
    <cellStyle name="Normal 4 9 3 2 5" xfId="24905" xr:uid="{9BFE87F1-B694-4E99-B970-076C7ACAE04A}"/>
    <cellStyle name="Normal 4 9 3 2 6" xfId="13964" xr:uid="{BCF44529-9CE9-460D-B060-C9F0FB761974}"/>
    <cellStyle name="Normal 4 9 3 3" xfId="2802" xr:uid="{00000000-0005-0000-0000-0000C2060000}"/>
    <cellStyle name="Normal 4 9 3 3 2" xfId="6020" xr:uid="{9EDD67D1-5C2C-41FB-8DB5-F20ED392B8C6}"/>
    <cellStyle name="Normal 4 9 3 3 2 2" xfId="26494" xr:uid="{D2B1457E-7C6D-43FE-97D1-D741065D3543}"/>
    <cellStyle name="Normal 4 9 3 3 2 3" xfId="15473" xr:uid="{4C1DDB65-F2A6-453B-9303-D769A622CC45}"/>
    <cellStyle name="Normal 4 9 3 3 3" xfId="7926" xr:uid="{C4B41890-42D4-4559-BB21-ACCE2AE869DB}"/>
    <cellStyle name="Normal 4 9 3 3 3 2" xfId="18306" xr:uid="{3A0D7D73-2444-4B2D-AE17-EAC42634EFA4}"/>
    <cellStyle name="Normal 4 9 3 3 4" xfId="10759" xr:uid="{CFAD69D5-A814-46DE-87BE-BF954F5E5BF9}"/>
    <cellStyle name="Normal 4 9 3 3 4 2" xfId="21139" xr:uid="{EBAEB439-29CF-471F-B1AE-7CBD9143C4D3}"/>
    <cellStyle name="Normal 4 9 3 3 5" xfId="23429" xr:uid="{5E6BB81F-081E-4ACD-B0C1-13DEA25765B8}"/>
    <cellStyle name="Normal 4 9 3 3 6" xfId="13267" xr:uid="{17F04C83-C241-4809-AF38-EF377A2E1468}"/>
    <cellStyle name="Normal 4 9 3 4" xfId="4203" xr:uid="{59B0931E-45F8-4742-866F-5C5AC23997A1}"/>
    <cellStyle name="Normal 4 9 3 4 2" xfId="8975" xr:uid="{154E08C5-8FF7-48F4-B67A-35F5CAF52B32}"/>
    <cellStyle name="Normal 4 9 3 4 2 2" xfId="29057" xr:uid="{039F68C9-4D7A-420B-A116-ED61329DE099}"/>
    <cellStyle name="Normal 4 9 3 4 2 3" xfId="19355" xr:uid="{75FD03FC-72A0-4F5E-A0CA-5FE0B27F42F2}"/>
    <cellStyle name="Normal 4 9 3 4 3" xfId="11808" xr:uid="{B23AF0B9-02E9-4983-96E2-542D5F5C0818}"/>
    <cellStyle name="Normal 4 9 3 4 3 2" xfId="22188" xr:uid="{B783A89E-86D7-4233-B590-0C0232E081AF}"/>
    <cellStyle name="Normal 4 9 3 4 4" xfId="24447" xr:uid="{ECE1713B-6C36-4DD6-816C-09DF059B87B7}"/>
    <cellStyle name="Normal 4 9 3 4 5" xfId="16522" xr:uid="{D0E91311-55B1-4F1E-B6D0-1D0E1521AF8F}"/>
    <cellStyle name="Normal 4 9 3 5" xfId="5345" xr:uid="{B95C7F4B-9A71-4AEC-BF82-3710F3D2C35B}"/>
    <cellStyle name="Normal 4 9 3 5 2" xfId="26032" xr:uid="{D5C88AE1-B3BD-4C8F-BA05-C1B0AB621E4B}"/>
    <cellStyle name="Normal 4 9 3 5 3" xfId="14643" xr:uid="{946793D5-930B-438A-BA01-92F106EAA79C}"/>
    <cellStyle name="Normal 4 9 3 6" xfId="7096" xr:uid="{45A6AE62-1A27-4679-9355-C7565243CC36}"/>
    <cellStyle name="Normal 4 9 3 6 2" xfId="17476" xr:uid="{5E875325-DDEF-43E5-88B0-36663A002E3A}"/>
    <cellStyle name="Normal 4 9 3 7" xfId="9929" xr:uid="{438C59F0-280F-4A01-B1FA-B98BB434E128}"/>
    <cellStyle name="Normal 4 9 3 7 2" xfId="20309" xr:uid="{9760F551-7F49-4B66-9392-BC4ED1C07275}"/>
    <cellStyle name="Normal 4 9 3 8" xfId="24809" xr:uid="{06BCB86A-1997-4F11-B114-820C012B0138}"/>
    <cellStyle name="Normal 4 9 3 9" xfId="12769" xr:uid="{4234F2F0-DD76-48C3-858A-37108DC7FF33}"/>
    <cellStyle name="Normal 4 9 4" xfId="1044" xr:uid="{00000000-0005-0000-0000-0000C6050000}"/>
    <cellStyle name="Normal 4 9 4 2" xfId="4555" xr:uid="{B60F7FE0-303D-4809-9FF9-BA03D1C69B44}"/>
    <cellStyle name="Normal 4 9 4 2 2" xfId="9327" xr:uid="{D898483C-C1B9-4E7F-8610-5E7B7DD99729}"/>
    <cellStyle name="Normal 4 9 4 2 2 2" xfId="29302" xr:uid="{411B5B70-8F18-4E55-B496-BE944566B165}"/>
    <cellStyle name="Normal 4 9 4 2 2 3" xfId="19707" xr:uid="{091F6D37-CB88-4DE7-8317-5909FD2E580A}"/>
    <cellStyle name="Normal 4 9 4 2 3" xfId="12160" xr:uid="{BB3FE38A-1F1B-4F3D-B629-ADA754C185CC}"/>
    <cellStyle name="Normal 4 9 4 2 3 2" xfId="22540" xr:uid="{5FFEF487-F08A-48EB-A592-4927EE828390}"/>
    <cellStyle name="Normal 4 9 4 2 4" xfId="24396" xr:uid="{BAB0A28D-4E99-4B0E-BBA3-3FA6958A4ED7}"/>
    <cellStyle name="Normal 4 9 4 2 5" xfId="16874" xr:uid="{15504F81-1EA2-4C0E-B012-16BAE8A59B70}"/>
    <cellStyle name="Normal 4 9 4 3" xfId="5346" xr:uid="{0E040CF3-0042-422A-BA5E-6AAA80545842}"/>
    <cellStyle name="Normal 4 9 4 3 2" xfId="26419" xr:uid="{9737F622-9F4D-4215-9D5E-4603C76300E2}"/>
    <cellStyle name="Normal 4 9 4 3 3" xfId="14644" xr:uid="{1605F229-F8A2-4434-9B75-426B7260F6B9}"/>
    <cellStyle name="Normal 4 9 4 4" xfId="7097" xr:uid="{154A79A8-E326-4846-BD3C-FCF566EEFF09}"/>
    <cellStyle name="Normal 4 9 4 4 2" xfId="17477" xr:uid="{48CE7B65-0A47-49AA-A0FB-D19A0D3D9D98}"/>
    <cellStyle name="Normal 4 9 4 5" xfId="9930" xr:uid="{E883B33E-6308-4FF6-9680-F215C520DFC2}"/>
    <cellStyle name="Normal 4 9 4 5 2" xfId="20310" xr:uid="{5F0F5074-2CF6-416D-BFD7-6299FC13A09D}"/>
    <cellStyle name="Normal 4 9 4 6" xfId="25405" xr:uid="{BA7D3C25-E40B-4434-A1BB-73C9F27BBACC}"/>
    <cellStyle name="Normal 4 9 4 7" xfId="13965" xr:uid="{CE3262C7-FE81-4080-A643-90F204935236}"/>
    <cellStyle name="Normal 4 9 5" xfId="2946" xr:uid="{00000000-0005-0000-0000-0000C4060000}"/>
    <cellStyle name="Normal 4 9 5 2" xfId="6126" xr:uid="{8FE178C2-CBA3-433F-A7C2-84FC619F5B81}"/>
    <cellStyle name="Normal 4 9 5 2 2" xfId="24056" xr:uid="{4E4E5A2D-359D-46B2-A19E-DBF03D5EF5F9}"/>
    <cellStyle name="Normal 4 9 5 2 3" xfId="27543" xr:uid="{C39916A2-C003-4C43-9C9A-9AC63521D991}"/>
    <cellStyle name="Normal 4 9 5 2 4" xfId="15604" xr:uid="{4543F762-D666-4FA6-ABE4-C9631A5B5E34}"/>
    <cellStyle name="Normal 4 9 5 3" xfId="8057" xr:uid="{DE5353BF-C4EC-4276-9C20-3C9D1B71ABCA}"/>
    <cellStyle name="Normal 4 9 5 3 2" xfId="28759" xr:uid="{BC05135D-49F9-4C43-8779-B049198642E6}"/>
    <cellStyle name="Normal 4 9 5 3 3" xfId="18437" xr:uid="{AD4191F7-A8FF-4446-ABBC-0AF88631DCE5}"/>
    <cellStyle name="Normal 4 9 5 4" xfId="10890" xr:uid="{FA8A25CE-B31C-43F8-A59B-36EA28645A33}"/>
    <cellStyle name="Normal 4 9 5 4 2" xfId="21270" xr:uid="{4927AD9C-0BD5-4299-BC43-309E2FA370C1}"/>
    <cellStyle name="Normal 4 9 5 5" xfId="23971" xr:uid="{34073EE8-2408-4029-BCA1-F24C370C643F}"/>
    <cellStyle name="Normal 4 9 5 6" xfId="13467" xr:uid="{AC7DC948-1164-4B8F-BA4C-16C1F6D5BBCA}"/>
    <cellStyle name="Normal 4 9 6" xfId="2505" xr:uid="{00000000-0005-0000-0000-0000C5060000}"/>
    <cellStyle name="Normal 4 9 6 2" xfId="5785" xr:uid="{C5DB1F4C-84E0-4922-9AF3-EB13B41C9A24}"/>
    <cellStyle name="Normal 4 9 6 2 2" xfId="27872" xr:uid="{87BC2480-2AB3-4E58-946B-68C1A6688A73}"/>
    <cellStyle name="Normal 4 9 6 2 3" xfId="15177" xr:uid="{6429479B-48DE-4743-A1AE-AE3E25563ABC}"/>
    <cellStyle name="Normal 4 9 6 3" xfId="7630" xr:uid="{DC26186C-24BB-4851-B8BA-E951777B6486}"/>
    <cellStyle name="Normal 4 9 6 3 2" xfId="18010" xr:uid="{8D143DA6-04AA-4573-A04D-157B4DFCECA0}"/>
    <cellStyle name="Normal 4 9 6 4" xfId="10463" xr:uid="{6E09233B-E859-4C16-B2F7-186BEBD86034}"/>
    <cellStyle name="Normal 4 9 6 4 2" xfId="20843" xr:uid="{B2EBD67C-2D94-4BBC-9EC9-755791AC361C}"/>
    <cellStyle name="Normal 4 9 6 5" xfId="23170" xr:uid="{F03EBC55-AE1F-42DF-AB33-8551F9067632}"/>
    <cellStyle name="Normal 4 9 6 6" xfId="12893" xr:uid="{3021E087-4766-4419-B53E-DFF3977350AA}"/>
    <cellStyle name="Normal 4 9 7" xfId="2261" xr:uid="{00000000-0005-0000-0000-0000B9060000}"/>
    <cellStyle name="Normal 4 9 7 2" xfId="7388" xr:uid="{32C9A824-0488-4806-8D99-CFC51AABAF81}"/>
    <cellStyle name="Normal 4 9 7 2 2" xfId="17768" xr:uid="{DA96CD8A-5157-4F8F-9A9C-59010E38E781}"/>
    <cellStyle name="Normal 4 9 7 3" xfId="10221" xr:uid="{DC37B7A9-8333-428A-AFF8-B24F26B0F802}"/>
    <cellStyle name="Normal 4 9 7 3 2" xfId="20601" xr:uid="{09BA70BB-9E2F-4C92-BDE6-A2D55D353E26}"/>
    <cellStyle name="Normal 4 9 7 4" xfId="24844" xr:uid="{4CB515D3-9236-4373-A92A-18A2F5F6E62F}"/>
    <cellStyle name="Normal 4 9 7 5" xfId="14935" xr:uid="{A33D728C-722B-4236-A9CF-7BF81F686EC4}"/>
    <cellStyle name="Normal 4 9 8" xfId="3998" xr:uid="{FB00525F-F625-4EBD-91ED-9DCBAED536F6}"/>
    <cellStyle name="Normal 4 9 8 2" xfId="8822" xr:uid="{18EB733E-EE76-4921-A96E-C69C33C3D8B9}"/>
    <cellStyle name="Normal 4 9 8 2 2" xfId="19202" xr:uid="{30B088D8-493E-4B50-8AE3-E18AEF7C462B}"/>
    <cellStyle name="Normal 4 9 8 3" xfId="11655" xr:uid="{85D8D720-9657-4EE8-BBCD-0244CF3EF351}"/>
    <cellStyle name="Normal 4 9 8 3 2" xfId="22035" xr:uid="{0A524794-595E-421E-98C3-5BD4E863566A}"/>
    <cellStyle name="Normal 4 9 8 4" xfId="16369" xr:uid="{C46AB949-0015-4839-8683-C34DB6ABA655}"/>
    <cellStyle name="Normal 4 9 9" xfId="5342" xr:uid="{9F32A828-194D-41BB-86AC-BC1E9E4BD583}"/>
    <cellStyle name="Normal 4 9 9 2" xfId="14640"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3" xr:uid="{54CDD460-EA0A-4C9F-A2E9-D83616F70B34}"/>
    <cellStyle name="Normal 5 2 2 3 3 2 3 2 2 3" xfId="22974"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1" xr:uid="{51905AF2-C163-47F0-8B1F-2980361FD244}"/>
    <cellStyle name="Normal 5 2 2 3 3 2 3 2 3 3 3" xfId="30242" xr:uid="{CA1835E3-D7CA-494D-AA80-1B1149D5AFB8}"/>
    <cellStyle name="Normal 5 2 2 3 3 2 3 2 3 3 3 2" xfId="31385" xr:uid="{887E578E-D69D-402D-8C71-0EB314923E1C}"/>
    <cellStyle name="Normal 5 2 2 3 3 2 3 2 3 3 4" xfId="31582" xr:uid="{92D8B8E4-BB12-424E-9790-D21F8131DC73}"/>
    <cellStyle name="Normal 5 2 2 3 3 2 3 2 4" xfId="25787" xr:uid="{1D08EFFC-DA7F-41BE-978E-EC07123E36B4}"/>
    <cellStyle name="Normal 5 2 2 3 3 2 3 3" xfId="1058" xr:uid="{00000000-0005-0000-0000-0000D5050000}"/>
    <cellStyle name="Normal 5 2 2 3 3 2 3 4" xfId="2948" xr:uid="{00000000-0005-0000-0000-0000D2060000}"/>
    <cellStyle name="Normal 5 2 2 3 3 2 3 4 2" xfId="31296" xr:uid="{78CA0B19-A34B-4E31-AA24-2A14D9E7C4D2}"/>
    <cellStyle name="Normal 5 2 2 3 3 2 3 5" xfId="2101" xr:uid="{00000000-0005-0000-0000-000062020000}"/>
    <cellStyle name="Normal 5 2 2 3 3 2 3 5 2" xfId="4645" xr:uid="{DCF2241D-14ED-485A-9D65-B2AB943923E7}"/>
    <cellStyle name="Normal 5 2 2 3 3 2 3 5 3" xfId="30182" xr:uid="{A412684C-6109-4521-B609-EE02EEB536F2}"/>
    <cellStyle name="Normal 5 2 2 3 3 2 3 5 3 2" xfId="31326" xr:uid="{B0044842-2681-4637-80B7-F8CD98CD6A4C}"/>
    <cellStyle name="Normal 5 2 2 3 3 2 3 5 4" xfId="31522" xr:uid="{F88276D7-3241-416D-82B9-264DD5195C56}"/>
    <cellStyle name="Normal 5 2 2 3 3 2 3 6" xfId="4000" xr:uid="{F1B4F0B9-FD33-4680-A501-B9D0765C51F9}"/>
    <cellStyle name="Normal 5 2 2 3 3 2 3 6 2" xfId="4695" xr:uid="{87C651C8-4B39-4467-81FB-F4E1577DF4A5}"/>
    <cellStyle name="Normal 5 2 2 3 3 2 3 6 3" xfId="30303" xr:uid="{20D658DA-AA9C-4B8A-88DB-4A53FA3E1566}"/>
    <cellStyle name="Normal 5 2 2 3 3 2 3 6 3 2" xfId="31446" xr:uid="{8335C654-6A5B-43B0-9BF5-99B5E4D6EAF0}"/>
    <cellStyle name="Normal 5 2 2 3 3 2 3 6 4" xfId="31643" xr:uid="{648E6EA8-0CB8-4625-96BD-1713085C6150}"/>
    <cellStyle name="Normal 5 2 2 3 3 2 3 7" xfId="30124" xr:uid="{DAC80EA3-45F7-49F1-A349-239CC3856162}"/>
    <cellStyle name="Normal 5 2 2 3 3 2 3 7 2" xfId="30486" xr:uid="{207BB286-D44A-4530-97B5-78C32E75393D}"/>
    <cellStyle name="Normal 5 2 2 3 3 2 4" xfId="1059" xr:uid="{00000000-0005-0000-0000-0000D6050000}"/>
    <cellStyle name="Normal 5 2 2 3 3 2 4 2" xfId="2947" xr:uid="{00000000-0005-0000-0000-0000D3060000}"/>
    <cellStyle name="Normal 5 2 2 3 3 2 4 3" xfId="25592" xr:uid="{5B9280FC-9264-4B15-A200-680DEEC4D82C}"/>
    <cellStyle name="Normal 5 2 2 3 3 2 4 3 2" xfId="29624" xr:uid="{10ECCC93-74F9-4A09-802F-48DA5B303C31}"/>
    <cellStyle name="Normal 5 2 2 3 3 2 4 3 3" xfId="29600" xr:uid="{C8E61550-9BF6-4809-AD63-521FABB334AF}"/>
    <cellStyle name="Normal 5 2 2 3 3 2 4 3 3 2" xfId="29644" xr:uid="{CBBE4A4C-8051-48A5-A221-A862F98BE9FB}"/>
    <cellStyle name="Normal 5 2 2 3 3 2 4 3 3 3" xfId="30386" xr:uid="{869F3D5D-AE97-4CC5-B41A-A19DC4D969BE}"/>
    <cellStyle name="Normal 5 2 2 3 3 2 4 3 3 4" xfId="30373" xr:uid="{5CC7FCC2-30E8-4DE4-8C04-E4F3FF779ED6}"/>
    <cellStyle name="Normal 5 2 2 3 3 2 4 3 3 4 2" xfId="31712" xr:uid="{97349D98-A108-4282-8CFA-A793557F04C8}"/>
    <cellStyle name="Normal 5 2 2 3 3 2 4 3 4" xfId="30356" xr:uid="{1C60EA9A-684E-4679-89C8-749CEAB253C5}"/>
    <cellStyle name="Normal 5 2 2 3 3 2 4 3 4 2" xfId="31698" xr:uid="{AD204089-4C71-4050-991D-38E2B324F7EB}"/>
    <cellStyle name="Normal 5 2 2 3 3 2 5" xfId="2100" xr:uid="{00000000-0005-0000-0000-000060020000}"/>
    <cellStyle name="Normal 5 2 2 3 3 2 5 2" xfId="4664" xr:uid="{456E6ACB-B92B-4E09-90D7-9887AC9A6356}"/>
    <cellStyle name="Normal 5 2 2 3 3 2 5 3" xfId="30181" xr:uid="{949196C8-26F0-48F8-A360-5C93471FB753}"/>
    <cellStyle name="Normal 5 2 2 3 3 2 5 3 2" xfId="31325" xr:uid="{1776B697-3D7A-44A6-8CF4-26DCA157D5FD}"/>
    <cellStyle name="Normal 5 2 2 3 3 2 5 4" xfId="31521" xr:uid="{BEF860A1-5D07-4575-A886-606466C1C1D9}"/>
    <cellStyle name="Normal 5 2 2 3 3 2 6" xfId="3999" xr:uid="{A738EDEF-3EA0-4135-885D-6506E619A596}"/>
    <cellStyle name="Normal 5 2 2 3 3 2 6 2" xfId="4814" xr:uid="{54779593-FE24-451B-9985-E9D706451F82}"/>
    <cellStyle name="Normal 5 2 2 3 3 2 6 3" xfId="30302" xr:uid="{6891DA91-5722-4BAC-8C6B-FDD9DC564F07}"/>
    <cellStyle name="Normal 5 2 2 3 3 2 6 3 2" xfId="31445" xr:uid="{6A366D88-F890-46E2-BB04-E1D17258EF3B}"/>
    <cellStyle name="Normal 5 2 2 3 3 2 6 4" xfId="31642" xr:uid="{06A84B95-836D-4AEB-8DAA-809DFA91FB68}"/>
    <cellStyle name="Normal 5 2 2 3 3 2 7" xfId="30123" xr:uid="{16F6B502-50DE-40DF-90B1-0876CC1A1C94}"/>
    <cellStyle name="Normal 5 2 2 3 3 2 7 2" xfId="30485"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2 2" xfId="30090" xr:uid="{2B878A51-CD5F-4DE5-B930-3F48D284360B}"/>
    <cellStyle name="Normal 5 2 2 3 3 4 2 2 2 3" xfId="3718" xr:uid="{00000000-0005-0000-0000-000047050000}"/>
    <cellStyle name="Normal 5 2 2 3 3 4 2 2 2 3 2" xfId="4815" xr:uid="{A9DAC7E2-553D-4565-B80F-940B97A51BE8}"/>
    <cellStyle name="Normal 5 2 2 3 3 4 2 2 2 3 3" xfId="30243" xr:uid="{BA581B0B-DADD-427E-9227-F1A4995BB8C9}"/>
    <cellStyle name="Normal 5 2 2 3 3 4 2 2 2 3 3 2" xfId="31386" xr:uid="{D3E5510B-31A3-4A73-B547-9B3F2D2B326B}"/>
    <cellStyle name="Normal 5 2 2 3 3 4 2 2 2 3 4" xfId="31583" xr:uid="{21BABE29-A0ED-45DF-9708-DEE6E0C6E1A6}"/>
    <cellStyle name="Normal 5 2 2 3 3 4 2 2 2 4" xfId="25782" xr:uid="{36E75808-49D3-4D14-9DA6-61DB80D655FD}"/>
    <cellStyle name="Normal 5 2 2 3 3 4 2 2 3" xfId="1995" xr:uid="{00000000-0005-0000-0000-0000DD050000}"/>
    <cellStyle name="Normal 5 2 2 3 3 4 2 2 4" xfId="23413" xr:uid="{BA854DC5-60A5-4E12-82F7-BBD7FC263D3A}"/>
    <cellStyle name="Normal 5 2 2 3 3 4 2 3" xfId="1065" xr:uid="{00000000-0005-0000-0000-0000DE050000}"/>
    <cellStyle name="Normal 5 2 2 3 3 4 2 3 2" xfId="1066" xr:uid="{00000000-0005-0000-0000-0000DF050000}"/>
    <cellStyle name="Normal 5 2 2 3 3 4 2 3 2 2" xfId="25814" xr:uid="{0AE676AB-4C86-4CA3-9C45-55D8413D79AD}"/>
    <cellStyle name="Normal 5 2 2 3 3 4 2 3 2 3" xfId="23196" xr:uid="{A05CFCBC-1C32-439E-B3B0-8BBB5EA27847}"/>
    <cellStyle name="Normal 5 2 2 3 3 4 2 3 3" xfId="1067" xr:uid="{00000000-0005-0000-0000-0000E0050000}"/>
    <cellStyle name="Normal 5 2 2 3 3 4 2 3 3 2" xfId="24261" xr:uid="{4E635149-A9CA-4E61-A008-49F6F6E6E5A8}"/>
    <cellStyle name="Normal 5 2 2 3 3 4 2 3 3 3" xfId="24682" xr:uid="{F7A47AF9-6E5B-4813-8096-B603E3BB974D}"/>
    <cellStyle name="Normal 5 2 2 3 3 4 2 3 4" xfId="2103" xr:uid="{00000000-0005-0000-0000-000068020000}"/>
    <cellStyle name="Normal 5 2 2 3 3 4 2 3 4 2" xfId="4708" xr:uid="{B07E0505-B8A6-484D-AAA8-0C41974ED4F4}"/>
    <cellStyle name="Normal 5 2 2 3 3 4 2 3 4 3" xfId="30184" xr:uid="{9A0870E9-F2F2-44FB-8B46-C48A4968FEEF}"/>
    <cellStyle name="Normal 5 2 2 3 3 4 2 3 4 3 2" xfId="31328" xr:uid="{CF04E88C-F7B3-4D7A-9717-FD9ACBD6475E}"/>
    <cellStyle name="Normal 5 2 2 3 3 4 2 3 4 4" xfId="31524" xr:uid="{A111558E-E85F-4251-9D3B-B86A6E2852FF}"/>
    <cellStyle name="Normal 5 2 2 3 3 4 2 3 5" xfId="25792" xr:uid="{BE81E2B3-54B5-44DA-A7B7-DF27FBF44B0E}"/>
    <cellStyle name="Normal 5 2 2 3 3 4 2 3 6" xfId="30536" xr:uid="{6AF04956-A4AA-40F2-9013-C6A327256590}"/>
    <cellStyle name="Normal 5 2 2 3 3 4 2 4" xfId="24194" xr:uid="{8D3CA287-FEA1-4E49-ADF5-2EF14E33D055}"/>
    <cellStyle name="Normal 5 2 2 3 3 4 3" xfId="1068" xr:uid="{00000000-0005-0000-0000-0000E1050000}"/>
    <cellStyle name="Normal 5 2 2 3 3 4 4" xfId="2949" xr:uid="{00000000-0005-0000-0000-0000DB060000}"/>
    <cellStyle name="Normal 5 2 2 3 3 4 4 2" xfId="31290" xr:uid="{DEB5B321-0F2A-4419-A5CA-930B6F07E2F7}"/>
    <cellStyle name="Normal 5 2 2 3 3 4 5" xfId="2102" xr:uid="{00000000-0005-0000-0000-000065020000}"/>
    <cellStyle name="Normal 5 2 2 3 3 4 5 2" xfId="3790" xr:uid="{BC5A38D1-BFF3-476A-8A69-EA1EE0617EC6}"/>
    <cellStyle name="Normal 5 2 2 3 3 4 5 3" xfId="30183" xr:uid="{5C24DA68-97CD-49FE-802F-E259FD9B70A3}"/>
    <cellStyle name="Normal 5 2 2 3 3 4 5 3 2" xfId="31327" xr:uid="{79426398-3EAD-4E7A-9356-7A768B6FCB74}"/>
    <cellStyle name="Normal 5 2 2 3 3 4 5 4" xfId="31523" xr:uid="{3AC3627F-72DF-4B18-B008-B92A5C21CB5D}"/>
    <cellStyle name="Normal 5 2 2 3 3 4 6" xfId="4001" xr:uid="{D8FD9E04-9092-4C4B-A910-C73C5CD42691}"/>
    <cellStyle name="Normal 5 2 2 3 3 4 6 2" xfId="4694" xr:uid="{E279391E-A262-4102-8448-E71B06C35C79}"/>
    <cellStyle name="Normal 5 2 2 3 3 4 6 3" xfId="30304" xr:uid="{A30F632E-33C2-4D26-936D-ECDA03E22F6E}"/>
    <cellStyle name="Normal 5 2 2 3 3 4 6 3 2" xfId="31447" xr:uid="{164E3A5C-7416-44FC-8177-DC798DF6E6A0}"/>
    <cellStyle name="Normal 5 2 2 3 3 4 6 4" xfId="31644" xr:uid="{B9006B00-B933-4FB1-A35A-D7221D1C0512}"/>
    <cellStyle name="Normal 5 2 2 3 3 4 7" xfId="30125" xr:uid="{703E38E7-8BA4-47CE-A103-8E02D7643E7A}"/>
    <cellStyle name="Normal 5 2 2 3 3 4 7 2" xfId="30487" xr:uid="{2C6C969A-844E-4616-8573-0FAFBA4D69CF}"/>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4" xr:uid="{DF0BC7BF-5428-4780-84E3-7F8E288418C8}"/>
    <cellStyle name="Normal 5 2 2 3 3 5 3 2 2" xfId="27326" xr:uid="{F12C00FE-6AFB-4D00-84B2-71822DC2DF6A}"/>
    <cellStyle name="Normal 5 2 2 3 3 5 3 3" xfId="22848" xr:uid="{659AE614-353A-4FE0-9C98-E3D2FE7BC367}"/>
    <cellStyle name="Normal 5 2 2 3 3 5 3 4" xfId="30244" xr:uid="{10F24001-7CC0-44EC-B648-411E63A266B9}"/>
    <cellStyle name="Normal 5 2 2 3 3 5 3 4 2" xfId="31387" xr:uid="{B9C0C66D-8676-4A44-BA99-B9C8122368E0}"/>
    <cellStyle name="Normal 5 2 2 3 3 5 3 5" xfId="31584" xr:uid="{747A6EBE-5AA8-4D25-B6CA-2B8E86458B98}"/>
    <cellStyle name="Normal 5 2 2 3 3 5 4" xfId="25352"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1" xr:uid="{B47C1D1D-4990-4E6D-8D87-F2D0EA821190}"/>
    <cellStyle name="Normal 5 2 2 3 4 3 2 2 3" xfId="25684"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8" xr:uid="{2AAB0A08-DE9A-4C96-9B2A-1DB1A63BD9DB}"/>
    <cellStyle name="Normal 5 2 2 3 4 3 2 3 3 3" xfId="30245" xr:uid="{0B60F80B-7368-4D89-BA1E-AC6E4192ADD4}"/>
    <cellStyle name="Normal 5 2 2 3 4 3 2 3 3 3 2" xfId="31388" xr:uid="{6980F92F-2E8D-4F9E-B82F-A0952100F3DD}"/>
    <cellStyle name="Normal 5 2 2 3 4 3 2 3 3 4" xfId="31585" xr:uid="{7B6E9149-EDD8-47F2-8D5F-A2FC9635B763}"/>
    <cellStyle name="Normal 5 2 2 3 4 3 2 4" xfId="25685" xr:uid="{D36B2ED3-0F57-4BA2-8ECD-62BF05B0572F}"/>
    <cellStyle name="Normal 5 2 2 3 4 3 3" xfId="1077" xr:uid="{00000000-0005-0000-0000-0000EB050000}"/>
    <cellStyle name="Normal 5 2 2 3 4 3 4" xfId="2950" xr:uid="{00000000-0005-0000-0000-0000E1060000}"/>
    <cellStyle name="Normal 5 2 2 3 4 3 4 2" xfId="31274" xr:uid="{48413553-C1B7-4B8D-A3C6-C8BF89975138}"/>
    <cellStyle name="Normal 5 2 2 3 4 3 5" xfId="2105" xr:uid="{00000000-0005-0000-0000-00006C020000}"/>
    <cellStyle name="Normal 5 2 2 3 4 3 5 2" xfId="4052" xr:uid="{49B8B7A8-4856-40A4-A58F-9BFE37881BD3}"/>
    <cellStyle name="Normal 5 2 2 3 4 3 5 3" xfId="30186" xr:uid="{A70DBE0C-D5CA-4EAB-A3CA-07F95394E9AE}"/>
    <cellStyle name="Normal 5 2 2 3 4 3 5 3 2" xfId="31330" xr:uid="{490372D4-432A-4B6E-B243-E866D76B8184}"/>
    <cellStyle name="Normal 5 2 2 3 4 3 5 4" xfId="31526" xr:uid="{90AC1405-FE79-424A-BC37-FF05E9503406}"/>
    <cellStyle name="Normal 5 2 2 3 4 3 6" xfId="4003" xr:uid="{2E9BA179-24FF-4822-9D6C-F2734EFD2CB0}"/>
    <cellStyle name="Normal 5 2 2 3 4 3 6 2" xfId="4804" xr:uid="{2387F2B7-3B47-4789-BF4E-B979001A8FAA}"/>
    <cellStyle name="Normal 5 2 2 3 4 3 6 3" xfId="30306" xr:uid="{5726D493-8CED-4265-A434-DFD8EB311CD3}"/>
    <cellStyle name="Normal 5 2 2 3 4 3 6 3 2" xfId="31449" xr:uid="{FB181689-6E48-4E44-96B3-385555CE579C}"/>
    <cellStyle name="Normal 5 2 2 3 4 3 6 4" xfId="31646" xr:uid="{0067E494-22D7-4B3A-984D-B426336F4E2D}"/>
    <cellStyle name="Normal 5 2 2 3 4 3 7" xfId="30127" xr:uid="{902DB47F-C143-433C-8E02-ECCFBB8FA346}"/>
    <cellStyle name="Normal 5 2 2 3 4 3 7 2" xfId="30489" xr:uid="{56017849-602A-438E-96E0-4DE9B6F02764}"/>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6" xr:uid="{FB999CD8-02A8-4F7C-89CE-DB6631DE48C4}"/>
    <cellStyle name="Normal 5 2 2 3 4 4 3 3" xfId="30246" xr:uid="{EE5ADEA2-84D4-4505-87AE-A6C270C3F801}"/>
    <cellStyle name="Normal 5 2 2 3 4 4 3 3 2" xfId="31389" xr:uid="{DE289E50-B422-42E4-BB23-771C03B0FE6E}"/>
    <cellStyle name="Normal 5 2 2 3 4 4 3 4" xfId="31586" xr:uid="{8C678CD5-606D-4C9C-A7A2-159D864DB7F7}"/>
    <cellStyle name="Normal 5 2 2 3 4 5" xfId="2104" xr:uid="{00000000-0005-0000-0000-00006A020000}"/>
    <cellStyle name="Normal 5 2 2 3 4 5 2" xfId="4658" xr:uid="{67E9FDA9-5A2B-445D-B40D-93E8A98A8238}"/>
    <cellStyle name="Normal 5 2 2 3 4 5 3" xfId="30185" xr:uid="{4CB0E304-139B-42D7-9A87-E169EFE7D601}"/>
    <cellStyle name="Normal 5 2 2 3 4 5 3 2" xfId="31329" xr:uid="{0F5135EB-14E6-42DE-B2B0-75C666FB0A17}"/>
    <cellStyle name="Normal 5 2 2 3 4 5 4" xfId="31525" xr:uid="{E4FC8698-639F-4C7B-A547-7219F1D50986}"/>
    <cellStyle name="Normal 5 2 2 3 4 6" xfId="4002" xr:uid="{483D2F10-7048-47B5-8EC8-C27C7ED5C5D2}"/>
    <cellStyle name="Normal 5 2 2 3 4 6 2" xfId="4721" xr:uid="{9099B238-0B4B-4E4D-B266-C731E14F65F2}"/>
    <cellStyle name="Normal 5 2 2 3 4 6 3" xfId="30305" xr:uid="{CE79C3A2-8FAA-47C3-A986-94ABFF393284}"/>
    <cellStyle name="Normal 5 2 2 3 4 6 3 2" xfId="31448" xr:uid="{6D797409-02BE-47A8-973D-58729081A7B3}"/>
    <cellStyle name="Normal 5 2 2 3 4 6 4" xfId="31645" xr:uid="{F8C769A2-8633-48D8-9C86-DFE6F04F67C4}"/>
    <cellStyle name="Normal 5 2 2 3 4 7" xfId="30126" xr:uid="{920D9317-59AD-4444-9F3B-B0AB3DA1419C}"/>
    <cellStyle name="Normal 5 2 2 3 4 7 2" xfId="30488" xr:uid="{2D2D5388-0491-48DD-9BA0-7F231209010E}"/>
    <cellStyle name="Normal 5 2 2 3 5" xfId="2066" xr:uid="{00000000-0005-0000-0000-00005D020000}"/>
    <cellStyle name="Normal 5 2 2 3 5 2" xfId="4744" xr:uid="{D9BCE5B0-F41F-41F6-A6AC-41E5B78235A9}"/>
    <cellStyle name="Normal 5 2 2 3 5 3" xfId="30166" xr:uid="{F6DDC9EB-CD6C-4D04-8F67-4FD996169366}"/>
    <cellStyle name="Normal 5 2 2 3 5 3 2" xfId="30490" xr:uid="{063E2B6E-8838-4EF2-91BA-1A4AB6C209F2}"/>
    <cellStyle name="Normal 5 2 2 3 5 4" xfId="31506" xr:uid="{4C9C7E84-AA75-41E2-BFB1-21A740FAD8B6}"/>
    <cellStyle name="Normal 5 2 2 3 6" xfId="30103" xr:uid="{93BD7124-346B-4FA7-9E75-822A18739E86}"/>
    <cellStyle name="Normal 5 2 2 3 6 2" xfId="30471"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5" xr:uid="{B7ABCA13-C252-49DE-8A75-C393116E6978}"/>
    <cellStyle name="Normal 5 2 2 4 3 2 2 3" xfId="25771"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6" xr:uid="{E49EB17C-CF0A-4F32-A8B8-D0C3423F7ADE}"/>
    <cellStyle name="Normal 5 2 2 4 3 2 3 3 3" xfId="30247" xr:uid="{A9BCBA25-83A3-4A30-9CD3-15C108FB8C79}"/>
    <cellStyle name="Normal 5 2 2 4 3 2 3 3 3 2" xfId="31390" xr:uid="{05EB7F35-34C6-4A04-A0F4-C81EF4E61930}"/>
    <cellStyle name="Normal 5 2 2 4 3 2 3 3 4" xfId="31587" xr:uid="{75B07DF1-2E2E-4D26-A331-293EB1A84567}"/>
    <cellStyle name="Normal 5 2 2 4 3 2 4" xfId="24570" xr:uid="{CA10D6C3-1290-4ABF-AABF-26E17988ED1A}"/>
    <cellStyle name="Normal 5 2 2 4 3 3" xfId="1085" xr:uid="{00000000-0005-0000-0000-0000F5050000}"/>
    <cellStyle name="Normal 5 2 2 4 3 4" xfId="2951" xr:uid="{00000000-0005-0000-0000-0000E8060000}"/>
    <cellStyle name="Normal 5 2 2 4 3 4 2" xfId="31277" xr:uid="{5827531A-151D-490E-B9CC-5F64E61F31DF}"/>
    <cellStyle name="Normal 5 2 2 4 3 5" xfId="2107" xr:uid="{00000000-0005-0000-0000-000070020000}"/>
    <cellStyle name="Normal 5 2 2 4 3 5 2" xfId="4629" xr:uid="{CB491582-F2CB-4E36-BE6E-EFC681D7156D}"/>
    <cellStyle name="Normal 5 2 2 4 3 5 3" xfId="30188" xr:uid="{3AAE0EAE-E8B5-495C-B313-D9EF9D9CAB64}"/>
    <cellStyle name="Normal 5 2 2 4 3 5 3 2" xfId="31332" xr:uid="{0267AC5B-64C6-4486-ADCE-246F465FDD47}"/>
    <cellStyle name="Normal 5 2 2 4 3 5 4" xfId="31528" xr:uid="{9CB041FA-68C5-4343-A51A-DA27C8958F9D}"/>
    <cellStyle name="Normal 5 2 2 4 3 6" xfId="4005" xr:uid="{D558FD0F-23C1-46DD-B9F0-9F8795729785}"/>
    <cellStyle name="Normal 5 2 2 4 3 6 2" xfId="4713" xr:uid="{B120F520-B966-4AD5-8EBE-409F270073F9}"/>
    <cellStyle name="Normal 5 2 2 4 3 6 3" xfId="30308" xr:uid="{699D5CA2-FACA-4377-99AD-77942E973491}"/>
    <cellStyle name="Normal 5 2 2 4 3 6 3 2" xfId="31451" xr:uid="{5F533371-818D-4244-ABD4-7A17DD389363}"/>
    <cellStyle name="Normal 5 2 2 4 3 6 4" xfId="31648" xr:uid="{EB53F69C-BF68-4DCA-85B3-F9FB5F32E27C}"/>
    <cellStyle name="Normal 5 2 2 4 3 7" xfId="30129" xr:uid="{BDE27110-9B13-48B7-8653-B497F720F538}"/>
    <cellStyle name="Normal 5 2 2 4 3 7 2" xfId="30492" xr:uid="{FD9D9EF5-F197-45A3-BC3A-5650DE888412}"/>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1" xr:uid="{85B5A93A-A824-41A3-9870-5FB5020B28AB}"/>
    <cellStyle name="Normal 5 2 2 4 4 3 3" xfId="30248" xr:uid="{33C48EDD-9586-4230-8BA4-66265587F273}"/>
    <cellStyle name="Normal 5 2 2 4 4 3 3 2" xfId="31391" xr:uid="{922174FC-994D-4960-94F6-152FE500B889}"/>
    <cellStyle name="Normal 5 2 2 4 4 3 4" xfId="31588" xr:uid="{E291B842-5ED4-4126-8BEA-A2175FDD78C9}"/>
    <cellStyle name="Normal 5 2 2 4 5" xfId="2106" xr:uid="{00000000-0005-0000-0000-00006E020000}"/>
    <cellStyle name="Normal 5 2 2 4 5 2" xfId="4678" xr:uid="{1C1F360D-C6E5-496D-8E0B-7C61EF688A4B}"/>
    <cellStyle name="Normal 5 2 2 4 5 3" xfId="30187" xr:uid="{2FA02E78-E05B-4D87-8A46-DB8A8ADCC86C}"/>
    <cellStyle name="Normal 5 2 2 4 5 3 2" xfId="31331" xr:uid="{FBB927C5-8BB1-4180-BA69-EEF312036142}"/>
    <cellStyle name="Normal 5 2 2 4 5 4" xfId="31527" xr:uid="{8FFD126D-2DEA-4100-A5CD-7641C553E7A8}"/>
    <cellStyle name="Normal 5 2 2 4 6" xfId="4004" xr:uid="{487C8B09-2829-42FC-9B86-25DB3AB10663}"/>
    <cellStyle name="Normal 5 2 2 4 6 2" xfId="4777" xr:uid="{C7B64242-53F0-4D37-B483-14A3329CCC0F}"/>
    <cellStyle name="Normal 5 2 2 4 6 3" xfId="30307" xr:uid="{A106EA70-5CF5-4F4F-839A-1F540D6AFC82}"/>
    <cellStyle name="Normal 5 2 2 4 6 3 2" xfId="31450" xr:uid="{E6C509AA-8B5E-4123-B775-483D5B730539}"/>
    <cellStyle name="Normal 5 2 2 4 6 4" xfId="31647" xr:uid="{8920FE63-A71F-4725-A7D7-BA468668BA0F}"/>
    <cellStyle name="Normal 5 2 2 4 7" xfId="30128" xr:uid="{2236E3FF-3A86-4CD1-98F1-1886F111A065}"/>
    <cellStyle name="Normal 5 2 2 4 7 2" xfId="30491" xr:uid="{45FC10F0-4741-45B2-BDBE-913619A599F3}"/>
    <cellStyle name="Normal 5 2 2 5" xfId="29601" xr:uid="{51A7D0CB-4AEF-4815-897D-E9DF6C04761B}"/>
    <cellStyle name="Normal 5 2 2 5 2" xfId="29632" xr:uid="{4D46F027-DFAF-43F3-8432-E8ADA4FEF75B}"/>
    <cellStyle name="Normal 5 2 2 5 3" xfId="30357" xr:uid="{B88E4284-E474-4823-9891-BF93F08DC332}"/>
    <cellStyle name="Normal 5 2 2 5 3 2" xfId="30493" xr:uid="{31576F81-3AEC-4A0F-9C51-2A5DB1814C7E}"/>
    <cellStyle name="Normal 5 2 2 6" xfId="31498"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7" xr:uid="{4777385D-2B03-4739-880A-360C2F6CA172}"/>
    <cellStyle name="Normal 5 2 4 3 2 3 2 2 3" xfId="25591"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3" xr:uid="{FD3276C6-408C-4237-B809-AE73C12F6AE6}"/>
    <cellStyle name="Normal 5 2 4 3 2 3 2 3 3 3" xfId="30249" xr:uid="{8E939996-71BD-47CE-9BF4-4ED640E9C488}"/>
    <cellStyle name="Normal 5 2 4 3 2 3 2 3 3 3 2" xfId="31392" xr:uid="{E5FDB7D8-82CC-42F9-B24A-1AB0B72AE30F}"/>
    <cellStyle name="Normal 5 2 4 3 2 3 2 3 3 4" xfId="31589" xr:uid="{169BD90C-78A7-48C8-8B4D-B8A3362C27BE}"/>
    <cellStyle name="Normal 5 2 4 3 2 3 2 4" xfId="23145" xr:uid="{70717655-02F4-404C-95BB-4DB5536E3E99}"/>
    <cellStyle name="Normal 5 2 4 3 2 3 3" xfId="1101" xr:uid="{00000000-0005-0000-0000-000006060000}"/>
    <cellStyle name="Normal 5 2 4 3 2 3 4" xfId="2953" xr:uid="{00000000-0005-0000-0000-0000F4060000}"/>
    <cellStyle name="Normal 5 2 4 3 2 3 4 2" xfId="31278" xr:uid="{51508AF3-39AA-43A7-A514-BBE022261B7A}"/>
    <cellStyle name="Normal 5 2 4 3 2 3 5" xfId="2109" xr:uid="{00000000-0005-0000-0000-000079020000}"/>
    <cellStyle name="Normal 5 2 4 3 2 3 5 2" xfId="4628" xr:uid="{D9BC3CB2-5DA1-450C-BCAA-C84E226AB1E6}"/>
    <cellStyle name="Normal 5 2 4 3 2 3 5 3" xfId="30190" xr:uid="{2FCB911F-22F5-4527-8AEA-8BB8AA3518F0}"/>
    <cellStyle name="Normal 5 2 4 3 2 3 5 3 2" xfId="31334" xr:uid="{C304E2DA-C317-4027-B01C-219F31AF267C}"/>
    <cellStyle name="Normal 5 2 4 3 2 3 5 4" xfId="31530" xr:uid="{0DF2BB2A-E61A-4C92-BAFA-3A88549AEB66}"/>
    <cellStyle name="Normal 5 2 4 3 2 3 6" xfId="4007" xr:uid="{993A1062-C514-464B-A529-806C1AF30B6A}"/>
    <cellStyle name="Normal 5 2 4 3 2 3 6 2" xfId="4693" xr:uid="{C18C23D0-B407-4C1A-B972-7E83A621B743}"/>
    <cellStyle name="Normal 5 2 4 3 2 3 6 3" xfId="30310" xr:uid="{487F42B9-1B4B-44C3-988E-42342B8A86DF}"/>
    <cellStyle name="Normal 5 2 4 3 2 3 6 3 2" xfId="31453" xr:uid="{27CFB7E5-D04B-4E2D-9DC7-CDEAC6CF78C9}"/>
    <cellStyle name="Normal 5 2 4 3 2 3 6 4" xfId="31650" xr:uid="{4D303C41-AC8E-454A-A937-02A3DD263DCF}"/>
    <cellStyle name="Normal 5 2 4 3 2 3 7" xfId="30131" xr:uid="{83341974-E50B-44D0-9696-9A6A4FF79FC7}"/>
    <cellStyle name="Normal 5 2 4 3 2 3 7 2" xfId="30495" xr:uid="{62A7FCD7-3DD3-460C-A526-2E072EA83AC6}"/>
    <cellStyle name="Normal 5 2 4 3 2 4" xfId="1102" xr:uid="{00000000-0005-0000-0000-000007060000}"/>
    <cellStyle name="Normal 5 2 4 3 2 4 2" xfId="2952" xr:uid="{00000000-0005-0000-0000-0000F5060000}"/>
    <cellStyle name="Normal 5 2 4 3 2 4 3" xfId="24689" xr:uid="{973BBD0D-C702-493A-B63A-7B759697D574}"/>
    <cellStyle name="Normal 5 2 4 3 2 4 3 2" xfId="29621" xr:uid="{75BA985B-775E-4986-B0DE-8AF96A156831}"/>
    <cellStyle name="Normal 5 2 4 3 2 4 3 3" xfId="29602" xr:uid="{406D4EA0-1A70-4389-8944-9FA1A8219A8A}"/>
    <cellStyle name="Normal 5 2 4 3 2 4 3 3 2" xfId="29645" xr:uid="{923DCAA1-B380-4E41-9BA9-6417B9F666E0}"/>
    <cellStyle name="Normal 5 2 4 3 2 4 3 3 3" xfId="30387" xr:uid="{1139EB9C-6328-4471-8AA4-7F81A5EA54F4}"/>
    <cellStyle name="Normal 5 2 4 3 2 4 3 3 4" xfId="30374" xr:uid="{E276286F-A8BD-43EF-B465-B006F70E65A1}"/>
    <cellStyle name="Normal 5 2 4 3 2 4 3 3 4 2" xfId="31713" xr:uid="{71AE4F98-CC52-4A8A-914B-1B3A2FF29A1C}"/>
    <cellStyle name="Normal 5 2 4 3 2 4 3 4" xfId="30358" xr:uid="{BB7BBCD9-B969-4973-A8B6-6CB722F841E4}"/>
    <cellStyle name="Normal 5 2 4 3 2 4 3 4 2" xfId="31699" xr:uid="{F60ECDD6-7D39-47D2-80B0-FE4508F286D8}"/>
    <cellStyle name="Normal 5 2 4 3 2 5" xfId="2108" xr:uid="{00000000-0005-0000-0000-000077020000}"/>
    <cellStyle name="Normal 5 2 4 3 2 5 2" xfId="4633" xr:uid="{CE0C5B6A-2719-4A04-925F-57872C2DEC2B}"/>
    <cellStyle name="Normal 5 2 4 3 2 5 3" xfId="30189" xr:uid="{6A370297-6A41-4E24-B999-B6EBAA07B436}"/>
    <cellStyle name="Normal 5 2 4 3 2 5 3 2" xfId="31333" xr:uid="{966323EF-1FDA-4294-B815-716BB4BA52AC}"/>
    <cellStyle name="Normal 5 2 4 3 2 5 4" xfId="31529" xr:uid="{08096505-C56A-4159-AECA-7DFEAECA569B}"/>
    <cellStyle name="Normal 5 2 4 3 2 6" xfId="4006" xr:uid="{21BCC244-DE2D-4E05-B4CA-800C7ACB717D}"/>
    <cellStyle name="Normal 5 2 4 3 2 6 2" xfId="4808" xr:uid="{FE4BE598-DEBE-491E-8102-65FC12E0DC06}"/>
    <cellStyle name="Normal 5 2 4 3 2 6 3" xfId="30309" xr:uid="{F505CACC-2E7E-4908-B592-B7E4ACA029E0}"/>
    <cellStyle name="Normal 5 2 4 3 2 6 3 2" xfId="31452" xr:uid="{39A1DB0C-5820-4471-897E-0EF9158064D9}"/>
    <cellStyle name="Normal 5 2 4 3 2 6 4" xfId="31649" xr:uid="{5F240F98-984C-4E11-894B-FD68B60B2DC6}"/>
    <cellStyle name="Normal 5 2 4 3 2 7" xfId="30130" xr:uid="{C81275DE-CA30-40D7-AD33-FAB62E0FACED}"/>
    <cellStyle name="Normal 5 2 4 3 2 7 2" xfId="30494"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2 2" xfId="30091" xr:uid="{00FBE9D4-901D-40C4-AE9A-A01535727F0E}"/>
    <cellStyle name="Normal 5 2 4 3 4 2 2 2 3" xfId="3725" xr:uid="{00000000-0005-0000-0000-000077050000}"/>
    <cellStyle name="Normal 5 2 4 3 4 2 2 2 3 2" xfId="4699" xr:uid="{D86AE0E5-80AB-45CC-BB51-27009840DF19}"/>
    <cellStyle name="Normal 5 2 4 3 4 2 2 2 3 3" xfId="30250" xr:uid="{A5913D0B-F3AB-4685-B461-6789188CB0C7}"/>
    <cellStyle name="Normal 5 2 4 3 4 2 2 2 3 3 2" xfId="31393" xr:uid="{607078C3-D295-4A84-8F6C-C1F600B3DD7A}"/>
    <cellStyle name="Normal 5 2 4 3 4 2 2 2 3 4" xfId="31590" xr:uid="{A5395D31-9BC9-49DA-9AD2-437533C755D4}"/>
    <cellStyle name="Normal 5 2 4 3 4 2 2 2 4" xfId="25813" xr:uid="{68E33F85-01FB-4372-96FF-2C95551D6F42}"/>
    <cellStyle name="Normal 5 2 4 3 4 2 2 3" xfId="2001" xr:uid="{00000000-0005-0000-0000-00000E060000}"/>
    <cellStyle name="Normal 5 2 4 3 4 2 2 4" xfId="24562" xr:uid="{1ABF2154-0515-420D-BA6C-050AA83C1161}"/>
    <cellStyle name="Normal 5 2 4 3 4 2 3" xfId="1108" xr:uid="{00000000-0005-0000-0000-00000F060000}"/>
    <cellStyle name="Normal 5 2 4 3 4 2 3 2" xfId="1109" xr:uid="{00000000-0005-0000-0000-000010060000}"/>
    <cellStyle name="Normal 5 2 4 3 4 2 3 2 2" xfId="25779" xr:uid="{C55AA561-4A9A-4C64-850D-C3D11D4FEE4B}"/>
    <cellStyle name="Normal 5 2 4 3 4 2 3 2 3" xfId="24692" xr:uid="{A05F800E-9125-4B87-98E6-688A386B1177}"/>
    <cellStyle name="Normal 5 2 4 3 4 2 3 3" xfId="1110" xr:uid="{00000000-0005-0000-0000-000011060000}"/>
    <cellStyle name="Normal 5 2 4 3 4 2 3 3 2" xfId="25378" xr:uid="{F68CF08F-A168-4264-B126-2A6CE38A1A26}"/>
    <cellStyle name="Normal 5 2 4 3 4 2 3 3 3" xfId="25763" xr:uid="{FAF7D7DA-B154-4388-9D93-722B021D173F}"/>
    <cellStyle name="Normal 5 2 4 3 4 2 3 4" xfId="2111" xr:uid="{00000000-0005-0000-0000-00007F020000}"/>
    <cellStyle name="Normal 5 2 4 3 4 2 3 4 2" xfId="4771" xr:uid="{C01071CA-2E5F-4969-B1C0-9DBB04C21783}"/>
    <cellStyle name="Normal 5 2 4 3 4 2 3 4 3" xfId="30192" xr:uid="{CFC6C10D-19C1-4175-B722-F9F6FF830FDB}"/>
    <cellStyle name="Normal 5 2 4 3 4 2 3 4 3 2" xfId="31336" xr:uid="{DE48491A-8E71-4D53-BF3A-74F36656ED66}"/>
    <cellStyle name="Normal 5 2 4 3 4 2 3 4 4" xfId="31532" xr:uid="{28552DF3-DBCC-498D-A367-6FA965B21C26}"/>
    <cellStyle name="Normal 5 2 4 3 4 2 3 5" xfId="25281" xr:uid="{C7B4FAF3-1BA0-45BB-BA6F-44260C736B84}"/>
    <cellStyle name="Normal 5 2 4 3 4 2 3 6" xfId="30537" xr:uid="{63E07DC7-F18F-4505-A38A-112CFA74FEBB}"/>
    <cellStyle name="Normal 5 2 4 3 4 2 4" xfId="23057" xr:uid="{C7716834-6B7F-4C7C-AB0F-D110ACFBAC7A}"/>
    <cellStyle name="Normal 5 2 4 3 4 3" xfId="1111" xr:uid="{00000000-0005-0000-0000-000012060000}"/>
    <cellStyle name="Normal 5 2 4 3 4 4" xfId="2954" xr:uid="{00000000-0005-0000-0000-0000FD060000}"/>
    <cellStyle name="Normal 5 2 4 3 4 4 2" xfId="31283" xr:uid="{853362D5-299F-4808-978A-B0AF91C9FCCD}"/>
    <cellStyle name="Normal 5 2 4 3 4 5" xfId="2110" xr:uid="{00000000-0005-0000-0000-00007C020000}"/>
    <cellStyle name="Normal 5 2 4 3 4 5 2" xfId="4639" xr:uid="{9499810A-4B41-448D-89FA-46D00AE72935}"/>
    <cellStyle name="Normal 5 2 4 3 4 5 3" xfId="30191" xr:uid="{13D06800-6809-4CE8-A6F4-CD71FDE8EAC6}"/>
    <cellStyle name="Normal 5 2 4 3 4 5 3 2" xfId="31335" xr:uid="{F5FBEC01-0219-4E30-92D7-6771A93AA2AE}"/>
    <cellStyle name="Normal 5 2 4 3 4 5 4" xfId="31531" xr:uid="{FACAD6D8-BE20-4E78-A39A-9835E1A36A9E}"/>
    <cellStyle name="Normal 5 2 4 3 4 6" xfId="4008" xr:uid="{F6561F36-B5FA-449D-8623-6523BDF6513B}"/>
    <cellStyle name="Normal 5 2 4 3 4 6 2" xfId="4821" xr:uid="{2C1739FD-A387-4815-9D44-5238B913A269}"/>
    <cellStyle name="Normal 5 2 4 3 4 6 3" xfId="30311" xr:uid="{E1453DD1-D0D4-41B1-96A4-D543CB7B3645}"/>
    <cellStyle name="Normal 5 2 4 3 4 6 3 2" xfId="31454" xr:uid="{58F3D4EC-46BD-4B36-8C1D-A3BFAD097151}"/>
    <cellStyle name="Normal 5 2 4 3 4 6 4" xfId="31651" xr:uid="{740B3970-8CB7-4886-90DB-201FFA1F7212}"/>
    <cellStyle name="Normal 5 2 4 3 4 7" xfId="30132" xr:uid="{0FF9C2E0-D12A-4ABC-95BB-3755B3F83C84}"/>
    <cellStyle name="Normal 5 2 4 3 4 7 2" xfId="30496" xr:uid="{FC91A448-0B30-4A6D-BA82-B1E29BB27650}"/>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9" xr:uid="{CC143ED1-937D-4F73-A068-C4CF9C5A1DF7}"/>
    <cellStyle name="Normal 5 2 4 3 5 3 2 2" xfId="27327" xr:uid="{17D2031A-E82D-4478-9366-F21AB81BBD6E}"/>
    <cellStyle name="Normal 5 2 4 3 5 3 3" xfId="25640" xr:uid="{DFF53FD4-FEAE-46B9-BCF3-B4723EA48D7C}"/>
    <cellStyle name="Normal 5 2 4 3 5 3 4" xfId="30251" xr:uid="{E82F2118-577E-4536-B0CB-18761AB513DD}"/>
    <cellStyle name="Normal 5 2 4 3 5 3 4 2" xfId="31394" xr:uid="{AB0E8E94-3AAB-4649-AC96-B3051481793B}"/>
    <cellStyle name="Normal 5 2 4 3 5 3 5" xfId="31591" xr:uid="{A3F63B78-3266-4C42-90CB-09F9D2C3C287}"/>
    <cellStyle name="Normal 5 2 4 3 5 4" xfId="24429"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4" xr:uid="{AF438C16-2BAB-4175-8465-C867CB828BCF}"/>
    <cellStyle name="Normal 5 2 4 4 3 2 2 3" xfId="25291"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9" xr:uid="{F35494D6-FE07-48A7-A0C8-E98B5ABBC110}"/>
    <cellStyle name="Normal 5 2 4 4 3 2 3 3 3" xfId="30252" xr:uid="{3371D826-E6D0-4F85-B3CB-12EC5DC11E04}"/>
    <cellStyle name="Normal 5 2 4 4 3 2 3 3 3 2" xfId="31395" xr:uid="{9F866689-093F-47B5-BB7A-A67F81465E01}"/>
    <cellStyle name="Normal 5 2 4 4 3 2 3 3 4" xfId="31592" xr:uid="{DF05E4B7-CFDF-423C-9FBA-EF6B9FF57097}"/>
    <cellStyle name="Normal 5 2 4 4 3 2 4" xfId="24798" xr:uid="{868BB01E-4989-41C7-8624-51DC12DB0459}"/>
    <cellStyle name="Normal 5 2 4 4 3 3" xfId="1120" xr:uid="{00000000-0005-0000-0000-00001C060000}"/>
    <cellStyle name="Normal 5 2 4 4 3 4" xfId="2955" xr:uid="{00000000-0005-0000-0000-000003070000}"/>
    <cellStyle name="Normal 5 2 4 4 3 4 2" xfId="31273" xr:uid="{FA2917AE-C3BA-4BE1-A1E6-01DBDC065E54}"/>
    <cellStyle name="Normal 5 2 4 4 3 5" xfId="2113" xr:uid="{00000000-0005-0000-0000-000083020000}"/>
    <cellStyle name="Normal 5 2 4 4 3 5 2" xfId="3782" xr:uid="{D037D556-2DF5-490C-8D04-4D0D0B902C7F}"/>
    <cellStyle name="Normal 5 2 4 4 3 5 3" xfId="30194" xr:uid="{ADC3C70D-ACE5-4A69-B04D-15C35B0C6A21}"/>
    <cellStyle name="Normal 5 2 4 4 3 5 3 2" xfId="31338" xr:uid="{3649E89F-2542-4741-8FC6-5FCC29A22267}"/>
    <cellStyle name="Normal 5 2 4 4 3 5 4" xfId="31534" xr:uid="{8641E7A6-2611-4D56-836F-9152DD7762A5}"/>
    <cellStyle name="Normal 5 2 4 4 3 6" xfId="4010" xr:uid="{48584F99-0955-4DD2-8F83-B7B1E99DDE13}"/>
    <cellStyle name="Normal 5 2 4 4 3 6 2" xfId="4709" xr:uid="{05F490C6-261E-4F3C-99BE-89B9730F2236}"/>
    <cellStyle name="Normal 5 2 4 4 3 6 3" xfId="30313" xr:uid="{56E9FF0F-F58B-4D2E-A832-37CBBFB3815E}"/>
    <cellStyle name="Normal 5 2 4 4 3 6 3 2" xfId="31456" xr:uid="{A5973D2C-5654-4EBD-BEEE-E7F4FF14014D}"/>
    <cellStyle name="Normal 5 2 4 4 3 6 4" xfId="31653" xr:uid="{784DD7EA-AE1F-40B9-95A6-82033FC6AD60}"/>
    <cellStyle name="Normal 5 2 4 4 3 7" xfId="30134" xr:uid="{043D8D7C-0FB5-4B99-8C37-48CD2D0D46E8}"/>
    <cellStyle name="Normal 5 2 4 4 3 7 2" xfId="30498" xr:uid="{530030F0-59D0-4660-8567-AD5B7CB24B9B}"/>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4" xr:uid="{2B3CDEAC-4952-4F4E-97D6-E795D826D395}"/>
    <cellStyle name="Normal 5 2 4 4 4 3 3" xfId="30253" xr:uid="{E704B8BC-41EA-4454-AEA2-EF033FDE6340}"/>
    <cellStyle name="Normal 5 2 4 4 4 3 3 2" xfId="31396" xr:uid="{16EDD962-7E8E-4EA1-8369-937E3100EBBC}"/>
    <cellStyle name="Normal 5 2 4 4 4 3 4" xfId="31593" xr:uid="{EC278FCC-DA37-4F41-BA29-08FBF8957A8D}"/>
    <cellStyle name="Normal 5 2 4 4 5" xfId="1123" xr:uid="{00000000-0005-0000-0000-00001F060000}"/>
    <cellStyle name="Normal 5 2 4 4 5 2" xfId="4684" xr:uid="{00564EB2-1CAC-4E4B-B4B3-F5A40DFD44F8}"/>
    <cellStyle name="Normal 5 2 4 4 5 2 2" xfId="4825" xr:uid="{83E1FB17-2E9A-4803-B6F4-091CC3A05E18}"/>
    <cellStyle name="Normal 5 2 4 4 5 2 3" xfId="30351" xr:uid="{6DA91CAE-6F39-4002-B1F0-4B89033CE666}"/>
    <cellStyle name="Normal 5 2 4 4 5 2 3 2" xfId="31491" xr:uid="{383E5E58-7C91-413E-8FD2-3A67B7B19328}"/>
    <cellStyle name="Normal 5 2 4 4 5 2 4" xfId="31691" xr:uid="{20B02469-8862-47FA-AED8-8278520D8ED1}"/>
    <cellStyle name="Normal 5 2 4 4 5 3" xfId="4659" xr:uid="{B6A07F6F-9F13-4228-A8E1-D1C6B6C8E7AD}"/>
    <cellStyle name="Normal 5 2 4 4 5 4" xfId="24641" xr:uid="{11EB602C-CBF5-439D-843C-5A00AA8F3884}"/>
    <cellStyle name="Normal 5 2 4 4 6" xfId="2112" xr:uid="{00000000-0005-0000-0000-000081020000}"/>
    <cellStyle name="Normal 5 2 4 4 6 2" xfId="4696" xr:uid="{FE5B8EF5-9CD7-4287-865B-5A904A0E530B}"/>
    <cellStyle name="Normal 5 2 4 4 6 3" xfId="30193" xr:uid="{C315FB79-57F9-4A65-8EAE-6F681E6F5074}"/>
    <cellStyle name="Normal 5 2 4 4 6 3 2" xfId="31337" xr:uid="{BDB4D344-5AF5-4D2B-8B4E-5754C69F2E50}"/>
    <cellStyle name="Normal 5 2 4 4 6 4" xfId="31533" xr:uid="{B5BD0CD0-E8AF-4AEB-A2ED-0582CF3CA95A}"/>
    <cellStyle name="Normal 5 2 4 4 7" xfId="4009" xr:uid="{AD80C160-AEC5-4928-B410-574B477C1DBC}"/>
    <cellStyle name="Normal 5 2 4 4 7 2" xfId="4786" xr:uid="{F6E3D3A6-20C3-4DDD-A8D0-C82F8B32B771}"/>
    <cellStyle name="Normal 5 2 4 4 7 3" xfId="30312" xr:uid="{2CBF5DFB-D0DB-46CD-865F-1F5D4869B49D}"/>
    <cellStyle name="Normal 5 2 4 4 7 3 2" xfId="31455" xr:uid="{28056046-37C5-4210-A45E-87C91033B72C}"/>
    <cellStyle name="Normal 5 2 4 4 7 4" xfId="31652" xr:uid="{4A0F218C-119A-4271-A509-C12DF0B83723}"/>
    <cellStyle name="Normal 5 2 4 4 8" xfId="30133" xr:uid="{2E70D3D9-38AE-4F46-AE0C-D4B00782AB6B}"/>
    <cellStyle name="Normal 5 2 4 4 8 2" xfId="30497" xr:uid="{FF04236F-3AE0-4DDD-A3DA-183F84BE2F5D}"/>
    <cellStyle name="Normal 5 2 4 5" xfId="1124" xr:uid="{00000000-0005-0000-0000-000020060000}"/>
    <cellStyle name="Normal 5 2 4 5 2" xfId="1125" xr:uid="{00000000-0005-0000-0000-000021060000}"/>
    <cellStyle name="Normal 5 2 4 5 3" xfId="3729" xr:uid="{00000000-0005-0000-0000-00008A050000}"/>
    <cellStyle name="Normal 5 2 4 5 3 2" xfId="4793" xr:uid="{D64666DE-161D-45A7-8501-FCDF6FF74294}"/>
    <cellStyle name="Normal 5 2 4 5 3 3" xfId="30254" xr:uid="{6575DB17-95F3-4C95-905B-3ABC9211C442}"/>
    <cellStyle name="Normal 5 2 4 5 3 3 2" xfId="31397" xr:uid="{DE834904-B2BD-403C-9730-C8010FF03FF0}"/>
    <cellStyle name="Normal 5 2 4 5 3 4" xfId="31594" xr:uid="{F648D83E-0FF1-4AAA-9876-4826AC71E7EB}"/>
    <cellStyle name="Normal 5 2 4 5 4" xfId="30460" xr:uid="{15BA9B86-0397-4682-A1E5-049E65187509}"/>
    <cellStyle name="Normal 5 2 4 5 5" xfId="30499" xr:uid="{0311EE71-B5C4-4A8B-9CB9-F51438F5F7D7}"/>
    <cellStyle name="Normal 5 2 4 6" xfId="2067" xr:uid="{00000000-0005-0000-0000-000074020000}"/>
    <cellStyle name="Normal 5 2 4 6 2" xfId="4760" xr:uid="{35A1BC4F-2451-4737-BD49-D3AC91FFB2BF}"/>
    <cellStyle name="Normal 5 2 4 6 3" xfId="30167" xr:uid="{A6018F4F-C528-4905-BDB0-BF5E3AC61E88}"/>
    <cellStyle name="Normal 5 2 4 6 3 2" xfId="31315" xr:uid="{83AC687E-87C2-48AA-9A5B-F5AA4831B64D}"/>
    <cellStyle name="Normal 5 2 4 6 4" xfId="31507" xr:uid="{0746594F-F8C7-4596-9514-82C67CEA6E76}"/>
    <cellStyle name="Normal 5 2 4 7" xfId="30112" xr:uid="{342BA205-8867-43D9-9B72-B399D3F5B164}"/>
    <cellStyle name="Normal 5 2 4 7 2" xfId="30472"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0" xr:uid="{C484C0D9-74CC-4C6B-88A9-79BE48F69CF0}"/>
    <cellStyle name="Normal 5 2 6 3 2 2 3" xfId="23163"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1" xr:uid="{7604220B-D70E-4A63-A63C-24114FAE80C9}"/>
    <cellStyle name="Normal 5 2 6 3 2 3 3 3" xfId="30255" xr:uid="{B80B6B77-F421-43D1-972F-1A065BDBB1AC}"/>
    <cellStyle name="Normal 5 2 6 3 2 3 3 3 2" xfId="31398" xr:uid="{6EB86A97-DCE1-4A16-9432-1F99543E9238}"/>
    <cellStyle name="Normal 5 2 6 3 2 3 3 4" xfId="31595" xr:uid="{B6C515EE-3083-4209-8122-BC69D0B770D5}"/>
    <cellStyle name="Normal 5 2 6 3 2 4" xfId="23096" xr:uid="{84EBBAC2-5BAF-4007-9F20-78E3A440C6FD}"/>
    <cellStyle name="Normal 5 2 6 3 3" xfId="1133" xr:uid="{00000000-0005-0000-0000-00002A060000}"/>
    <cellStyle name="Normal 5 2 6 3 4" xfId="2957" xr:uid="{00000000-0005-0000-0000-00000B070000}"/>
    <cellStyle name="Normal 5 2 6 3 4 2" xfId="31280" xr:uid="{0E491AE0-2453-47A6-807A-49B64C0F5E81}"/>
    <cellStyle name="Normal 5 2 6 3 5" xfId="2115" xr:uid="{00000000-0005-0000-0000-000088020000}"/>
    <cellStyle name="Normal 5 2 6 3 5 2" xfId="4642" xr:uid="{55F936E5-2268-4048-890B-2E7F45921A47}"/>
    <cellStyle name="Normal 5 2 6 3 5 3" xfId="30196" xr:uid="{A8DA4185-04D3-45D0-99D2-1ED1AAD9939F}"/>
    <cellStyle name="Normal 5 2 6 3 5 3 2" xfId="31340" xr:uid="{CA9214E1-83A5-4F08-8718-28FA7D00E0BF}"/>
    <cellStyle name="Normal 5 2 6 3 5 4" xfId="31536" xr:uid="{9226D559-0753-4299-B3BF-2E415381B2FD}"/>
    <cellStyle name="Normal 5 2 6 3 6" xfId="4012" xr:uid="{28ED6A24-2FD5-4CA1-A14B-0556FD75683B}"/>
    <cellStyle name="Normal 5 2 6 3 6 2" xfId="4701" xr:uid="{B1BE088F-0CAA-4678-941E-5E508D832414}"/>
    <cellStyle name="Normal 5 2 6 3 6 3" xfId="30315" xr:uid="{3495266E-E1CD-4625-9ADF-210DC6DA8762}"/>
    <cellStyle name="Normal 5 2 6 3 6 3 2" xfId="31458" xr:uid="{88902C99-11AB-43A0-AE1B-DC07654E0B23}"/>
    <cellStyle name="Normal 5 2 6 3 6 4" xfId="31655" xr:uid="{566768B4-29FC-49F4-B34F-DAB710351185}"/>
    <cellStyle name="Normal 5 2 6 3 7" xfId="30136" xr:uid="{42B1072C-8B2A-4FA2-81EC-269C4E84A3A5}"/>
    <cellStyle name="Normal 5 2 6 3 7 2" xfId="30501" xr:uid="{54FBF52F-2716-45C2-84B6-D21E6196F530}"/>
    <cellStyle name="Normal 5 2 6 4" xfId="2956" xr:uid="{00000000-0005-0000-0000-00000C070000}"/>
    <cellStyle name="Normal 5 2 6 4 2" xfId="24397" xr:uid="{2449F7EF-3427-4B32-B170-EFC2A75FD0B4}"/>
    <cellStyle name="Normal 5 2 6 4 2 2" xfId="29619" xr:uid="{6BBA2B63-2EFB-461D-82A5-559378679EC0}"/>
    <cellStyle name="Normal 5 2 6 4 2 3" xfId="29603" xr:uid="{134584C4-53AD-45C7-B411-6D77BBDF85B0}"/>
    <cellStyle name="Normal 5 2 6 4 2 3 2" xfId="29646" xr:uid="{461ECB6C-10C9-41E7-B594-2C35C2ABB073}"/>
    <cellStyle name="Normal 5 2 6 4 2 3 3" xfId="30388" xr:uid="{F9B0019A-EB20-4842-B28E-89F54920EB78}"/>
    <cellStyle name="Normal 5 2 6 4 2 3 4" xfId="30375" xr:uid="{5FD3BC8F-F873-4B95-A007-369961038735}"/>
    <cellStyle name="Normal 5 2 6 4 2 3 4 2" xfId="31714" xr:uid="{C9092062-1AFC-4823-96DF-C19A312C94F8}"/>
    <cellStyle name="Normal 5 2 6 4 2 4" xfId="30359" xr:uid="{704420A6-BB13-4C4A-98E2-F5E54ACD7C79}"/>
    <cellStyle name="Normal 5 2 6 4 2 4 2" xfId="31700" xr:uid="{BFDDA610-75E9-4FB0-AECA-C28A0E3EE21C}"/>
    <cellStyle name="Normal 5 2 6 4 3" xfId="25735" xr:uid="{4B868893-5D9C-42B3-BD3C-3EDE8A95AE5E}"/>
    <cellStyle name="Normal 5 2 6 5" xfId="2114" xr:uid="{00000000-0005-0000-0000-000086020000}"/>
    <cellStyle name="Normal 5 2 6 5 2" xfId="3960" xr:uid="{FFE7DF02-3E33-41D1-A9B4-B30866C5927C}"/>
    <cellStyle name="Normal 5 2 6 5 3" xfId="30195" xr:uid="{E9C91989-B50D-4FEA-A02E-215D82A86398}"/>
    <cellStyle name="Normal 5 2 6 5 3 2" xfId="31339" xr:uid="{A1057280-B42D-4151-91E2-1101E0CD1D18}"/>
    <cellStyle name="Normal 5 2 6 5 4" xfId="31535" xr:uid="{E4FEB8EC-79F4-4159-9C42-EA456D479CB2}"/>
    <cellStyle name="Normal 5 2 6 6" xfId="4011" xr:uid="{C0B50273-D7A8-4911-83A8-B33EA77B3B8D}"/>
    <cellStyle name="Normal 5 2 6 6 2" xfId="4767" xr:uid="{B2AFAC66-1BE6-4CD0-9FFF-950CE52A8934}"/>
    <cellStyle name="Normal 5 2 6 6 3" xfId="30314" xr:uid="{766558CD-EAD6-40AD-BA68-9A404E0FB833}"/>
    <cellStyle name="Normal 5 2 6 6 3 2" xfId="31457" xr:uid="{09F532D0-1510-46DA-9DD7-4C6D46EEAB85}"/>
    <cellStyle name="Normal 5 2 6 6 4" xfId="31654" xr:uid="{CDD3E2C2-BDCA-4455-AFE6-F094AEF3D047}"/>
    <cellStyle name="Normal 5 2 6 7" xfId="30135" xr:uid="{E209EADA-9019-48FA-A3B0-FD7DD812FC2D}"/>
    <cellStyle name="Normal 5 2 6 7 2" xfId="30500" xr:uid="{806443B8-0098-40D3-A0A9-566A12CC2022}"/>
    <cellStyle name="Normal 5 2 7" xfId="1134" xr:uid="{00000000-0005-0000-0000-00002B060000}"/>
    <cellStyle name="Normal 5 2 7 2" xfId="1135" xr:uid="{00000000-0005-0000-0000-00002C060000}"/>
    <cellStyle name="Normal 5 2 7 2 2" xfId="30567" xr:uid="{EFFE7416-A60C-4E91-9C16-93A8F1582E4A}"/>
    <cellStyle name="Normal 5 2 7 2 2 2" xfId="30910" xr:uid="{B189041D-921E-4278-AAEF-960878300956}"/>
    <cellStyle name="Normal 5 2 7 3" xfId="1136" xr:uid="{00000000-0005-0000-0000-00002D060000}"/>
    <cellStyle name="Normal 5 2 7 3 2" xfId="31302" xr:uid="{34BD8BB5-E918-46B8-B0DF-8A393CE8E137}"/>
    <cellStyle name="Normal 5 2 7 4" xfId="3731" xr:uid="{00000000-0005-0000-0000-000095050000}"/>
    <cellStyle name="Normal 5 2 7 4 2" xfId="4772" xr:uid="{5E06A59F-611A-44B3-A971-E98276EE6A1C}"/>
    <cellStyle name="Normal 5 2 7 4 3" xfId="30256" xr:uid="{0B3F8B24-1002-4B57-966D-2232D44A5100}"/>
    <cellStyle name="Normal 5 2 7 4 3 2" xfId="31399" xr:uid="{AF1E7F16-F380-4E11-96CC-725B4E0771E5}"/>
    <cellStyle name="Normal 5 2 7 4 4" xfId="31596" xr:uid="{3DFA295E-7844-49B0-8B82-BE58EA95FF05}"/>
    <cellStyle name="Normal 5 2 7 5" xfId="29604" xr:uid="{0A6BA937-6FA9-46C5-B401-7A4E2A3B41BE}"/>
    <cellStyle name="Normal 5 2 7 5 2" xfId="29635" xr:uid="{35914BEE-4FA7-4AE4-8E19-11A63582B5DB}"/>
    <cellStyle name="Normal 5 2 7 5 3" xfId="30360" xr:uid="{7D9FA1DC-0177-4EB4-91BF-12DA7B230617}"/>
    <cellStyle name="Normal 5 2 7 5 3 2" xfId="31248" xr:uid="{596C7602-7F83-46A5-B111-7EE427D394BC}"/>
    <cellStyle name="Normal 5 2 7 5 4" xfId="30461" xr:uid="{EE1BBC0C-DEC6-48E2-9E76-8915452D4F3C}"/>
    <cellStyle name="Normal 5 2 7 6" xfId="30465" xr:uid="{B67CE484-5AAE-4B38-A64C-FCA93C257D22}"/>
    <cellStyle name="Normal 5 2 7 7" xfId="30502" xr:uid="{F7491843-7F9F-43C5-8AC2-233B453AC06B}"/>
    <cellStyle name="Normal 5 2 8" xfId="31263" xr:uid="{3941616B-0E99-4AFF-91D2-813ADB9BBB4A}"/>
    <cellStyle name="Normal 5 2 9" xfId="31497"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8" xr:uid="{7AABC8CD-E7F8-4AD3-82FF-7CFED1DB242B}"/>
    <cellStyle name="Normal 5 3 3 2 3 2 2 3" xfId="23201"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800" xr:uid="{3B592359-610D-414E-8647-51F1C23BDEBE}"/>
    <cellStyle name="Normal 5 3 3 2 3 2 3 3 3" xfId="30257" xr:uid="{53839113-09EB-44FD-9EEB-21FE5DD300D4}"/>
    <cellStyle name="Normal 5 3 3 2 3 2 3 3 3 2" xfId="31400" xr:uid="{43EB51E9-16CE-41A9-A7B7-D8DAA664D14C}"/>
    <cellStyle name="Normal 5 3 3 2 3 2 3 3 4" xfId="31597" xr:uid="{B617D199-4CED-4730-8A7F-1F5E3EB22FE3}"/>
    <cellStyle name="Normal 5 3 3 2 3 2 4" xfId="25762" xr:uid="{228DCD5C-5DC3-4868-97DD-445981D2F756}"/>
    <cellStyle name="Normal 5 3 3 2 3 3" xfId="1146" xr:uid="{00000000-0005-0000-0000-000038060000}"/>
    <cellStyle name="Normal 5 3 3 2 3 4" xfId="2958" xr:uid="{00000000-0005-0000-0000-000015070000}"/>
    <cellStyle name="Normal 5 3 3 2 3 4 2" xfId="31279" xr:uid="{10A152D0-5DF9-4181-A6B6-C858B6F9085A}"/>
    <cellStyle name="Normal 5 3 3 2 3 5" xfId="2117" xr:uid="{00000000-0005-0000-0000-00008F020000}"/>
    <cellStyle name="Normal 5 3 3 2 3 5 2" xfId="4666" xr:uid="{9506A050-893F-44B9-8047-501E583497C1}"/>
    <cellStyle name="Normal 5 3 3 2 3 5 3" xfId="30198" xr:uid="{8D8A1CE9-FEE7-4142-8793-E6203B687F03}"/>
    <cellStyle name="Normal 5 3 3 2 3 5 3 2" xfId="31342" xr:uid="{D7925A58-8098-4AE1-98BB-5CA947DA6131}"/>
    <cellStyle name="Normal 5 3 3 2 3 5 4" xfId="31538" xr:uid="{CCFCB723-F6AD-462F-92D2-0C0CFB839584}"/>
    <cellStyle name="Normal 5 3 3 2 3 6" xfId="4014" xr:uid="{31A0DB43-85D3-4869-AD70-E01D62E64B6B}"/>
    <cellStyle name="Normal 5 3 3 2 3 6 2" xfId="4745" xr:uid="{6436B6BC-B08C-4B15-8C97-B396796FEFE9}"/>
    <cellStyle name="Normal 5 3 3 2 3 6 3" xfId="30317" xr:uid="{EB6FEB56-F905-4D2F-8C85-EEBBA0E88454}"/>
    <cellStyle name="Normal 5 3 3 2 3 6 3 2" xfId="31460" xr:uid="{80FFA81D-979C-43E1-8A33-E20BC8074AB0}"/>
    <cellStyle name="Normal 5 3 3 2 3 6 4" xfId="31657" xr:uid="{9DC2141B-F0B4-4E56-8BF2-20FADB2BC459}"/>
    <cellStyle name="Normal 5 3 3 2 3 7" xfId="30138" xr:uid="{CEEC2368-E04C-4884-B7E9-1C0EF9192CCC}"/>
    <cellStyle name="Normal 5 3 3 2 3 7 2" xfId="30504"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4" xr:uid="{D70A007E-549D-49FA-BB0C-2AAD55339FA5}"/>
    <cellStyle name="Normal 5 3 3 2 4 4 3" xfId="30258" xr:uid="{CEDC34C4-7C4F-42F8-A728-9E1B2B72E5DF}"/>
    <cellStyle name="Normal 5 3 3 2 4 4 3 2" xfId="31401" xr:uid="{04E1DCED-0041-4798-B5EF-C75E7638C8D7}"/>
    <cellStyle name="Normal 5 3 3 2 4 4 4" xfId="31598" xr:uid="{8CEB4D3F-87E4-4675-A00E-13A23237EE90}"/>
    <cellStyle name="Normal 5 3 3 2 5" xfId="2116" xr:uid="{00000000-0005-0000-0000-00008D020000}"/>
    <cellStyle name="Normal 5 3 3 2 5 2" xfId="4641" xr:uid="{6378A6EC-FE82-4A4D-B72E-F6F245354E18}"/>
    <cellStyle name="Normal 5 3 3 2 5 3" xfId="30197" xr:uid="{0981AB84-2DA6-4145-8664-7123FC7576F6}"/>
    <cellStyle name="Normal 5 3 3 2 5 3 2" xfId="31341" xr:uid="{EB2B9519-500F-4130-8E51-DAC57147922E}"/>
    <cellStyle name="Normal 5 3 3 2 5 4" xfId="31537" xr:uid="{0371D498-EC60-404F-B603-BA455C09888E}"/>
    <cellStyle name="Normal 5 3 3 2 6" xfId="4013" xr:uid="{336F4594-40A6-452F-A442-AD096348AEFF}"/>
    <cellStyle name="Normal 5 3 3 2 6 2" xfId="4752" xr:uid="{9079EEE4-247F-4C6E-9514-EE91EF9D4BBA}"/>
    <cellStyle name="Normal 5 3 3 2 6 3" xfId="30316" xr:uid="{B0057DC8-8D51-4F0B-8203-572F5C4F51C8}"/>
    <cellStyle name="Normal 5 3 3 2 6 3 2" xfId="31459" xr:uid="{64DB68D6-4682-48F1-BA8A-90265E89A3AD}"/>
    <cellStyle name="Normal 5 3 3 2 6 4" xfId="31656" xr:uid="{472E5388-6075-4B31-97C3-77FAE2C3A31D}"/>
    <cellStyle name="Normal 5 3 3 2 7" xfId="30137" xr:uid="{D531B8A8-AA54-477A-BB5E-9C4205A9F66B}"/>
    <cellStyle name="Normal 5 3 3 2 7 2" xfId="30503" xr:uid="{F0BFF427-E566-43AB-88DF-26A10FC54877}"/>
    <cellStyle name="Normal 5 3 3 3" xfId="1150" xr:uid="{00000000-0005-0000-0000-00003C060000}"/>
    <cellStyle name="Normal 5 3 3 3 2" xfId="1151" xr:uid="{00000000-0005-0000-0000-00003D060000}"/>
    <cellStyle name="Normal 5 3 3 3 3" xfId="3734" xr:uid="{00000000-0005-0000-0000-0000A4050000}"/>
    <cellStyle name="Normal 5 3 3 3 3 2" xfId="4718" xr:uid="{8F567422-14B6-49FC-9961-886E57C38FD3}"/>
    <cellStyle name="Normal 5 3 3 3 3 3" xfId="30259" xr:uid="{408ABDB9-2147-48DA-BFA3-76DF31BA6EC1}"/>
    <cellStyle name="Normal 5 3 3 3 3 3 2" xfId="31402" xr:uid="{A65CE80A-A839-4049-ADFD-AAF8F6EE6D79}"/>
    <cellStyle name="Normal 5 3 3 3 3 4" xfId="31599"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2 2" xfId="30082" xr:uid="{E69CF877-FED2-44A6-9C89-2AAF3ED69E2C}"/>
    <cellStyle name="Normal 5 3 3 4 2 2 2 3" xfId="3735" xr:uid="{00000000-0005-0000-0000-0000A9050000}"/>
    <cellStyle name="Normal 5 3 3 4 2 2 2 3 2" xfId="4717" xr:uid="{445C2ED0-AA7A-4C15-99E2-A6CE07F7E750}"/>
    <cellStyle name="Normal 5 3 3 4 2 2 2 3 3" xfId="30260" xr:uid="{4500CED2-90B4-4C83-84D6-D51298D69CD2}"/>
    <cellStyle name="Normal 5 3 3 4 2 2 2 3 3 2" xfId="31403" xr:uid="{E891891A-4822-421D-B2CD-A770A72BB211}"/>
    <cellStyle name="Normal 5 3 3 4 2 2 2 3 4" xfId="31600" xr:uid="{1B9D8C01-B3C8-4875-9346-DF245DF8B53F}"/>
    <cellStyle name="Normal 5 3 3 4 2 2 2 4" xfId="24306" xr:uid="{B84CB32D-E550-4F7F-8234-69C0A8DFB328}"/>
    <cellStyle name="Normal 5 3 3 4 2 2 3" xfId="2006" xr:uid="{00000000-0005-0000-0000-000043060000}"/>
    <cellStyle name="Normal 5 3 3 4 2 2 4" xfId="25456" xr:uid="{8817E783-FA64-4F82-BECB-0B2150089D6E}"/>
    <cellStyle name="Normal 5 3 3 4 2 3" xfId="1156" xr:uid="{00000000-0005-0000-0000-000044060000}"/>
    <cellStyle name="Normal 5 3 3 4 2 3 2" xfId="1157" xr:uid="{00000000-0005-0000-0000-000045060000}"/>
    <cellStyle name="Normal 5 3 3 4 2 3 2 2" xfId="23074" xr:uid="{734DB718-C965-4982-84A7-9AB74327D0C2}"/>
    <cellStyle name="Normal 5 3 3 4 2 3 2 3" xfId="23238" xr:uid="{B7DA6B19-166C-4C18-AA12-FA39D1A5F057}"/>
    <cellStyle name="Normal 5 3 3 4 2 3 3" xfId="1158" xr:uid="{00000000-0005-0000-0000-000046060000}"/>
    <cellStyle name="Normal 5 3 3 4 2 3 3 2" xfId="25738" xr:uid="{F10BEF07-3DB5-4991-93CD-1FB98106BECB}"/>
    <cellStyle name="Normal 5 3 3 4 2 3 3 3" xfId="25089" xr:uid="{F1AF3DEA-DD47-4D7C-AA76-F553B9892BA2}"/>
    <cellStyle name="Normal 5 3 3 4 2 3 4" xfId="2119" xr:uid="{00000000-0005-0000-0000-000095020000}"/>
    <cellStyle name="Normal 5 3 3 4 2 3 4 2" xfId="4716" xr:uid="{9B130290-3EDE-4BC8-974D-86A484E65339}"/>
    <cellStyle name="Normal 5 3 3 4 2 3 4 3" xfId="30200" xr:uid="{FC394264-21C2-443A-85AC-A09B6102770E}"/>
    <cellStyle name="Normal 5 3 3 4 2 3 4 3 2" xfId="31344" xr:uid="{B397F56A-E127-4FEB-B511-42354C6ED55C}"/>
    <cellStyle name="Normal 5 3 3 4 2 3 4 4" xfId="31540" xr:uid="{807C005B-BCFB-47D1-823C-E799B44488B6}"/>
    <cellStyle name="Normal 5 3 3 4 2 3 5" xfId="24943" xr:uid="{9F045087-C642-46A8-91FD-AAF692F573EC}"/>
    <cellStyle name="Normal 5 3 3 4 2 3 6" xfId="30538" xr:uid="{4F060E07-9DDD-4899-B86B-3CC298685E95}"/>
    <cellStyle name="Normal 5 3 3 4 2 4" xfId="24107" xr:uid="{948204CC-FE7E-44DB-B145-20BC57C9DDCF}"/>
    <cellStyle name="Normal 5 3 3 4 3" xfId="1159" xr:uid="{00000000-0005-0000-0000-000047060000}"/>
    <cellStyle name="Normal 5 3 3 4 4" xfId="2959" xr:uid="{00000000-0005-0000-0000-00001E070000}"/>
    <cellStyle name="Normal 5 3 3 4 4 2" xfId="31292" xr:uid="{F161427D-9EB4-4451-9A6A-06D7E603F9F7}"/>
    <cellStyle name="Normal 5 3 3 4 5" xfId="2118" xr:uid="{00000000-0005-0000-0000-000092020000}"/>
    <cellStyle name="Normal 5 3 3 4 5 2" xfId="4669" xr:uid="{C1D65F0E-85F0-4012-A373-B75FD3E1BAA3}"/>
    <cellStyle name="Normal 5 3 3 4 5 3" xfId="30199" xr:uid="{BA5F1E7E-EAF0-4465-897E-F4668DC5C4A0}"/>
    <cellStyle name="Normal 5 3 3 4 5 3 2" xfId="31343" xr:uid="{ABFF19D9-FA8A-40A6-A15A-35E0040E4045}"/>
    <cellStyle name="Normal 5 3 3 4 5 4" xfId="31539" xr:uid="{50683AFB-0840-4025-A64C-4D13E7846670}"/>
    <cellStyle name="Normal 5 3 3 4 6" xfId="4015" xr:uid="{D2756F3F-6B90-4F0D-A058-F63FBCF3FF7E}"/>
    <cellStyle name="Normal 5 3 3 4 6 2" xfId="4782" xr:uid="{6E3C98E3-D3AA-4BD6-A38C-7B56FF88A673}"/>
    <cellStyle name="Normal 5 3 3 4 6 3" xfId="30318" xr:uid="{A1494EBF-E472-4D23-9E90-66371198EBEC}"/>
    <cellStyle name="Normal 5 3 3 4 6 3 2" xfId="31461" xr:uid="{5598B1F7-1EC4-47B1-BDD3-05CD60976B56}"/>
    <cellStyle name="Normal 5 3 3 4 6 4" xfId="31658" xr:uid="{02121827-5E2D-4E5E-A409-436155C20907}"/>
    <cellStyle name="Normal 5 3 3 4 7" xfId="30139" xr:uid="{347E797A-C3DA-48FE-923F-48D6C2483068}"/>
    <cellStyle name="Normal 5 3 3 4 7 2" xfId="30505" xr:uid="{2B8EC82B-053E-4181-83D9-DD6F2D19A0F7}"/>
    <cellStyle name="Normal 5 3 3 5" xfId="1160" xr:uid="{00000000-0005-0000-0000-000048060000}"/>
    <cellStyle name="Normal 5 3 3 5 2" xfId="1161" xr:uid="{00000000-0005-0000-0000-000049060000}"/>
    <cellStyle name="Normal 5 3 3 5 3" xfId="3736" xr:uid="{00000000-0005-0000-0000-0000B0050000}"/>
    <cellStyle name="Normal 5 3 3 5 3 2" xfId="4807" xr:uid="{13429663-B3E8-4F7D-8BB0-5D8781B62C1D}"/>
    <cellStyle name="Normal 5 3 3 5 3 2 2" xfId="27328" xr:uid="{D1D742DB-1D3F-4ADA-891E-043A0C8CE4C5}"/>
    <cellStyle name="Normal 5 3 3 5 3 3" xfId="25683" xr:uid="{AE73F470-D748-4439-B078-FE8783C376B5}"/>
    <cellStyle name="Normal 5 3 3 5 3 4" xfId="30261" xr:uid="{2013BC4F-1489-4ABC-B72A-BF4F1AE08F66}"/>
    <cellStyle name="Normal 5 3 3 5 3 4 2" xfId="31404" xr:uid="{DFB6642C-C241-44DB-BD6A-3B774736CE12}"/>
    <cellStyle name="Normal 5 3 3 5 3 5" xfId="31601" xr:uid="{03BEB35F-10DC-466C-B4F6-64DC8F5CFD34}"/>
    <cellStyle name="Normal 5 3 3 5 4" xfId="25355"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2" xr:uid="{F69489D8-2553-48CA-8E76-55D2E5877230}"/>
    <cellStyle name="Normal 5 3 3 6 3 3" xfId="30262" xr:uid="{D9421690-CFB8-4A7F-8514-10825D246B89}"/>
    <cellStyle name="Normal 5 3 3 6 3 3 2" xfId="31405" xr:uid="{3C2573D1-AC8F-4143-A4EB-DB65B7B44633}"/>
    <cellStyle name="Normal 5 3 3 6 3 4" xfId="31602"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2" xr:uid="{84C347B8-748F-45AB-A28A-FBC4824CE893}"/>
    <cellStyle name="Normal 5 3 4 3 2 2 3" xfId="24139"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8" xr:uid="{27CD84D7-B911-4190-A3D0-FB0C125E7707}"/>
    <cellStyle name="Normal 5 3 4 3 2 3 3 3" xfId="30263" xr:uid="{BF899BB0-E15F-4E51-901D-CDD6A013BF10}"/>
    <cellStyle name="Normal 5 3 4 3 2 3 3 3 2" xfId="31406" xr:uid="{C4B75909-CC22-4C7F-BDF8-B7847156ED0A}"/>
    <cellStyle name="Normal 5 3 4 3 2 3 3 4" xfId="31603" xr:uid="{D1B3BD06-D116-43C5-A228-6E03144C7F35}"/>
    <cellStyle name="Normal 5 3 4 3 2 4" xfId="24654" xr:uid="{5F063B03-3FE5-47FE-9028-D7BB1C893E88}"/>
    <cellStyle name="Normal 5 3 4 3 3" xfId="1169" xr:uid="{00000000-0005-0000-0000-000053060000}"/>
    <cellStyle name="Normal 5 3 4 3 4" xfId="2960" xr:uid="{00000000-0005-0000-0000-000024070000}"/>
    <cellStyle name="Normal 5 3 4 3 4 2" xfId="31287" xr:uid="{DCD0F34B-C807-48EF-AD43-4F507781571A}"/>
    <cellStyle name="Normal 5 3 4 3 5" xfId="2121" xr:uid="{00000000-0005-0000-0000-000099020000}"/>
    <cellStyle name="Normal 5 3 4 3 5 2" xfId="3817" xr:uid="{9369DBB9-DD67-4338-8EB8-DA10B04D3AFA}"/>
    <cellStyle name="Normal 5 3 4 3 5 3" xfId="30202" xr:uid="{93B0F0FE-EEB4-4F30-BC7B-21D74A10E953}"/>
    <cellStyle name="Normal 5 3 4 3 5 3 2" xfId="31346" xr:uid="{C1C74FE2-D0BD-48ED-92BA-3137D666D3B8}"/>
    <cellStyle name="Normal 5 3 4 3 5 4" xfId="31542" xr:uid="{E2D064AD-4A27-4CEF-A265-0794D4FEB3DD}"/>
    <cellStyle name="Normal 5 3 4 3 6" xfId="4017" xr:uid="{1613ADCD-F7DC-4D24-BE2E-0512CCDB9F7E}"/>
    <cellStyle name="Normal 5 3 4 3 6 2" xfId="4697" xr:uid="{DE044A17-1F25-42F0-A6B5-42ABCA6D7CD9}"/>
    <cellStyle name="Normal 5 3 4 3 6 3" xfId="30320" xr:uid="{AD79B433-505B-4DDB-81D4-604D12CD1CB9}"/>
    <cellStyle name="Normal 5 3 4 3 6 3 2" xfId="31463" xr:uid="{1800BDA3-11C3-40C5-978D-FA7BA615088A}"/>
    <cellStyle name="Normal 5 3 4 3 6 4" xfId="31660" xr:uid="{26F0A201-B426-425F-9086-BCB13F3DABE8}"/>
    <cellStyle name="Normal 5 3 4 3 7" xfId="30141" xr:uid="{8464588B-FBC9-4AEB-8137-4B7B64E1AFE0}"/>
    <cellStyle name="Normal 5 3 4 3 7 2" xfId="30507" xr:uid="{0455E1FF-3A8B-40C3-BF3A-C60A750C7BEF}"/>
    <cellStyle name="Normal 5 3 4 4" xfId="1170" xr:uid="{00000000-0005-0000-0000-000054060000}"/>
    <cellStyle name="Normal 5 3 4 4 2" xfId="2009" xr:uid="{00000000-0005-0000-0000-000055060000}"/>
    <cellStyle name="Normal 5 3 4 4 3" xfId="3739" xr:uid="{00000000-0005-0000-0000-0000BC050000}"/>
    <cellStyle name="Normal 5 3 4 4 3 2" xfId="4813" xr:uid="{0CFAAAB0-0B1B-448C-AA6F-6335CBAD8CA9}"/>
    <cellStyle name="Normal 5 3 4 4 3 3" xfId="30264" xr:uid="{A5471799-C0C9-4589-A46E-238EA1C8E213}"/>
    <cellStyle name="Normal 5 3 4 4 3 3 2" xfId="31407" xr:uid="{AF8662C3-806E-4CF6-8668-C63E00A0A729}"/>
    <cellStyle name="Normal 5 3 4 4 3 4" xfId="31604" xr:uid="{9B29F8B9-D0B4-45B0-BBC8-179A09C7733D}"/>
    <cellStyle name="Normal 5 3 4 5" xfId="2120" xr:uid="{00000000-0005-0000-0000-000097020000}"/>
    <cellStyle name="Normal 5 3 4 5 2" xfId="4651" xr:uid="{AE4239F0-8210-40A2-B60A-C02B564418C5}"/>
    <cellStyle name="Normal 5 3 4 5 3" xfId="30201" xr:uid="{C013D1DD-471B-403F-9025-A8E80966F87F}"/>
    <cellStyle name="Normal 5 3 4 5 3 2" xfId="31345" xr:uid="{1C4CE880-E9D0-4A50-950B-816A84BF1515}"/>
    <cellStyle name="Normal 5 3 4 5 4" xfId="31541" xr:uid="{3131D79D-CA78-43D8-8AFB-AF83F6987B75}"/>
    <cellStyle name="Normal 5 3 4 6" xfId="4016" xr:uid="{CB599806-7C8A-45F6-9C5C-00B11E4887E0}"/>
    <cellStyle name="Normal 5 3 4 6 2" xfId="4688" xr:uid="{C33C1D9E-89E1-44FF-859F-F450C4814C70}"/>
    <cellStyle name="Normal 5 3 4 6 3" xfId="30319" xr:uid="{AF3B5E87-0871-4E2F-8B2C-CF43843C27F0}"/>
    <cellStyle name="Normal 5 3 4 6 3 2" xfId="31462" xr:uid="{1899F4E4-4289-40CD-8114-19BEC7B0B04B}"/>
    <cellStyle name="Normal 5 3 4 6 4" xfId="31659" xr:uid="{67082448-0D89-4D8D-8399-AD957CCFD59C}"/>
    <cellStyle name="Normal 5 3 4 7" xfId="30140" xr:uid="{C5086DE0-3D25-4310-955C-9881B5375DBB}"/>
    <cellStyle name="Normal 5 3 4 7 2" xfId="30506" xr:uid="{0691E9B7-B979-49A9-82BB-8C389DE41776}"/>
    <cellStyle name="Normal 5 3 5" xfId="2068" xr:uid="{00000000-0005-0000-0000-00008A020000}"/>
    <cellStyle name="Normal 5 3 5 2" xfId="4723" xr:uid="{FB219402-4458-4731-8217-11E2AB428DAD}"/>
    <cellStyle name="Normal 5 3 5 3" xfId="30168" xr:uid="{22C0B9B5-A215-40E0-90E4-E9BF49B6C962}"/>
    <cellStyle name="Normal 5 3 5 3 2" xfId="30508" xr:uid="{2A3E056B-8875-48CA-B07B-074ED168B004}"/>
    <cellStyle name="Normal 5 3 5 4" xfId="31508" xr:uid="{19BA7BD3-B108-41EE-8AED-7AF73153AA44}"/>
    <cellStyle name="Normal 5 3 6" xfId="30113" xr:uid="{FF7EC34F-1D03-426F-944C-8DDEC9BD14BD}"/>
    <cellStyle name="Normal 5 3 6 2" xfId="30473"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4" xr:uid="{BBB8E0E2-487A-48FB-95C7-D6B07942FE10}"/>
    <cellStyle name="Normal 5 4 3 3 3" xfId="30265" xr:uid="{077BAFD6-31C2-403C-B6C9-D7A0B0C4E389}"/>
    <cellStyle name="Normal 5 4 3 3 3 2" xfId="31408" xr:uid="{92C0E6B0-540E-4500-9E66-230FB68E0A0F}"/>
    <cellStyle name="Normal 5 4 3 3 4" xfId="31605"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3" xr:uid="{7BEF7BD9-5746-4FE3-9C2C-1E90F10823D3}"/>
    <cellStyle name="Normal 5 5 10 2 2 3" xfId="24784"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8" xr:uid="{D86CB2CB-E6BC-4EBE-8C63-9FA0944B44AD}"/>
    <cellStyle name="Normal 5 5 10 2 3 3 3" xfId="30266" xr:uid="{59D125B9-F39A-46E1-A17C-98D62824EB27}"/>
    <cellStyle name="Normal 5 5 10 2 3 3 3 2" xfId="31409" xr:uid="{E71ACD12-B317-427B-BB6C-C76E5FC66E22}"/>
    <cellStyle name="Normal 5 5 10 2 3 3 4" xfId="31606" xr:uid="{28520A92-387B-4256-98CB-37A8D127A231}"/>
    <cellStyle name="Normal 5 5 10 2 4" xfId="25772" xr:uid="{C3D50B18-259C-4014-9BCC-0D850B8A97C8}"/>
    <cellStyle name="Normal 5 5 10 3" xfId="1180" xr:uid="{00000000-0005-0000-0000-000060060000}"/>
    <cellStyle name="Normal 5 5 10 4" xfId="2961" xr:uid="{00000000-0005-0000-0000-00002C070000}"/>
    <cellStyle name="Normal 5 5 10 4 2" xfId="31297" xr:uid="{5A6D113D-41BD-4B2B-84F1-322D480A3CB5}"/>
    <cellStyle name="Normal 5 5 10 5" xfId="2123" xr:uid="{00000000-0005-0000-0000-00009E020000}"/>
    <cellStyle name="Normal 5 5 10 5 2" xfId="3789" xr:uid="{3E02F4FD-1C4C-4539-A2B7-19465E26278C}"/>
    <cellStyle name="Normal 5 5 10 5 3" xfId="30204" xr:uid="{CD6EF2D4-0244-497A-A1A2-5CB7CEACAD08}"/>
    <cellStyle name="Normal 5 5 10 5 3 2" xfId="31348" xr:uid="{F4393F33-33B7-414E-8C16-1CC9B8AEEB67}"/>
    <cellStyle name="Normal 5 5 10 5 4" xfId="31544" xr:uid="{C11D04CC-F052-44CD-9EC7-277082F56C47}"/>
    <cellStyle name="Normal 5 5 10 6" xfId="4019" xr:uid="{337F88F3-5843-4A8A-A4B2-DC8C7B59A64B}"/>
    <cellStyle name="Normal 5 5 10 6 2" xfId="4805" xr:uid="{9AEE980B-AC49-472C-ABA8-56F2FAA76E03}"/>
    <cellStyle name="Normal 5 5 10 6 3" xfId="30322" xr:uid="{0EA3F919-8FF0-462B-A82C-815D3F9A6A5F}"/>
    <cellStyle name="Normal 5 5 10 6 3 2" xfId="31465" xr:uid="{7CB46D50-7B99-484C-ABB1-4B35FE53302E}"/>
    <cellStyle name="Normal 5 5 10 6 4" xfId="31662" xr:uid="{E4914706-502A-4324-8E26-B98952712100}"/>
    <cellStyle name="Normal 5 5 10 7" xfId="30143" xr:uid="{9EC4A54E-D459-477E-95C3-D8EED714DA54}"/>
    <cellStyle name="Normal 5 5 10 7 2" xfId="30509" xr:uid="{642D08F6-4146-4DCF-BE9E-E70107F064A1}"/>
    <cellStyle name="Normal 5 5 11" xfId="1181" xr:uid="{00000000-0005-0000-0000-000061060000}"/>
    <cellStyle name="Normal 5 5 11 10" xfId="12612" xr:uid="{3695D5BB-0027-43FC-862D-FE558296E53C}"/>
    <cellStyle name="Normal 5 5 11 2" xfId="2421" xr:uid="{00000000-0005-0000-0000-00002E070000}"/>
    <cellStyle name="Normal 5 5 11 2 2" xfId="2962" xr:uid="{00000000-0005-0000-0000-00002F070000}"/>
    <cellStyle name="Normal 5 5 11 2 2 2" xfId="6127" xr:uid="{6B6DFC32-4C86-484E-9F0D-05B0CA9AFC4E}"/>
    <cellStyle name="Normal 5 5 11 2 2 2 2" xfId="28662" xr:uid="{AB134B89-BE15-45E9-8841-CE546E5E36B1}"/>
    <cellStyle name="Normal 5 5 11 2 2 2 3" xfId="15605" xr:uid="{4D39A6A8-7A7F-438F-A7D2-922C4E407832}"/>
    <cellStyle name="Normal 5 5 11 2 2 3" xfId="8058" xr:uid="{D73A85DE-8AFC-4B29-A497-15A97CDC8239}"/>
    <cellStyle name="Normal 5 5 11 2 2 3 2" xfId="18438" xr:uid="{D015D82A-5C92-43F1-A834-20DE716815CA}"/>
    <cellStyle name="Normal 5 5 11 2 2 4" xfId="10891" xr:uid="{D7F68CFE-1F16-43B1-91AF-967BDDF8B1EA}"/>
    <cellStyle name="Normal 5 5 11 2 2 4 2" xfId="21271" xr:uid="{3E5E31A2-BC10-4DEC-A3C3-1B5362DBF4E4}"/>
    <cellStyle name="Normal 5 5 11 2 2 5" xfId="22809" xr:uid="{E340BE55-C53D-4F9C-AA48-991977BA3FFB}"/>
    <cellStyle name="Normal 5 5 11 2 2 6" xfId="13468" xr:uid="{7CC0BDF1-6F6C-4746-850D-023E13317478}"/>
    <cellStyle name="Normal 5 5 11 2 3" xfId="5721" xr:uid="{9BE5C6E4-E2C9-48C3-AB52-3478219966FB}"/>
    <cellStyle name="Normal 5 5 11 2 3 2" xfId="27025" xr:uid="{B1287434-8E5C-4373-8888-488DDEEC0B6C}"/>
    <cellStyle name="Normal 5 5 11 2 3 3" xfId="27158" xr:uid="{806EAF91-4C2D-47DE-B377-2CE9A7AA0708}"/>
    <cellStyle name="Normal 5 5 11 2 3 4" xfId="15095" xr:uid="{C3B6A006-328F-418C-BB38-F69FBD755191}"/>
    <cellStyle name="Normal 5 5 11 2 4" xfId="7548" xr:uid="{415416B5-E375-4437-87B7-0758EC39A30B}"/>
    <cellStyle name="Normal 5 5 11 2 4 2" xfId="27290" xr:uid="{AEFB8BCF-F11B-45DE-9971-ECE126C5CE6F}"/>
    <cellStyle name="Normal 5 5 11 2 4 3" xfId="17928" xr:uid="{E548CEBA-9B5D-4B7E-9B3E-8136EECC299E}"/>
    <cellStyle name="Normal 5 5 11 2 5" xfId="10381" xr:uid="{B7434DEA-6F17-46AA-9E39-B50A5312E7E5}"/>
    <cellStyle name="Normal 5 5 11 2 5 2" xfId="20761" xr:uid="{FC75A6E3-5DDB-43D4-B3A6-95BBF0818C2D}"/>
    <cellStyle name="Normal 5 5 11 2 6" xfId="24106" xr:uid="{2D4EA2C9-7135-49BC-ADCE-AA5ACAC67B81}"/>
    <cellStyle name="Normal 5 5 11 2 7" xfId="12770" xr:uid="{62206668-18DB-43EA-9408-0077C7249362}"/>
    <cellStyle name="Normal 5 5 11 3" xfId="2803" xr:uid="{00000000-0005-0000-0000-000030070000}"/>
    <cellStyle name="Normal 5 5 11 3 2" xfId="6021" xr:uid="{76E518A2-B733-4064-B276-5CD1D06EB90E}"/>
    <cellStyle name="Normal 5 5 11 3 2 2" xfId="27255" xr:uid="{425BE3AF-6ED2-44EB-9844-BC4DA8F32718}"/>
    <cellStyle name="Normal 5 5 11 3 2 3" xfId="15474" xr:uid="{FFB8BC64-B790-495D-9EA9-B7745AC47F64}"/>
    <cellStyle name="Normal 5 5 11 3 3" xfId="7927" xr:uid="{4DB0E811-7A07-4B47-94C9-51910B29B70F}"/>
    <cellStyle name="Normal 5 5 11 3 3 2" xfId="18307" xr:uid="{6F54EB1A-1311-4D27-8097-8CD8D1563D00}"/>
    <cellStyle name="Normal 5 5 11 3 4" xfId="10760" xr:uid="{48B315A3-3C3E-4BEA-8461-C941A4EB87CC}"/>
    <cellStyle name="Normal 5 5 11 3 4 2" xfId="21140" xr:uid="{B930A244-317C-412E-8650-57C826C87A35}"/>
    <cellStyle name="Normal 5 5 11 3 5" xfId="22661" xr:uid="{4334BD2E-352E-42EE-A7C7-D2F9B2A11289}"/>
    <cellStyle name="Normal 5 5 11 3 6" xfId="13269" xr:uid="{604FBC59-3295-4B13-A9F1-F981AAB3DE81}"/>
    <cellStyle name="Normal 5 5 11 4" xfId="2378" xr:uid="{00000000-0005-0000-0000-00002D070000}"/>
    <cellStyle name="Normal 5 5 11 4 2" xfId="7505" xr:uid="{FCF08EC3-F309-4899-81CE-96FD1B16F63A}"/>
    <cellStyle name="Normal 5 5 11 4 2 2" xfId="25976" xr:uid="{2F8CFD30-2F39-4BF0-AA2D-0FF044118CA5}"/>
    <cellStyle name="Normal 5 5 11 4 2 3" xfId="17885" xr:uid="{04A88E33-8E60-442A-ACB4-D5B6750B17F3}"/>
    <cellStyle name="Normal 5 5 11 4 3" xfId="10338" xr:uid="{17D7B839-A0C6-4451-8C04-70D84E4DBEDC}"/>
    <cellStyle name="Normal 5 5 11 4 3 2" xfId="20718" xr:uid="{DCCB5FD8-3287-41BE-881B-BF4A28D4EB70}"/>
    <cellStyle name="Normal 5 5 11 4 4" xfId="24783" xr:uid="{9C89D61B-0979-4EE4-8EAE-4F41590389BD}"/>
    <cellStyle name="Normal 5 5 11 4 5" xfId="15052" xr:uid="{EE4A4ECD-ED50-426C-A966-AC3CA98DA575}"/>
    <cellStyle name="Normal 5 5 11 5" xfId="4020" xr:uid="{48FCAB28-1DBD-45FB-903C-24765057A287}"/>
    <cellStyle name="Normal 5 5 11 5 2" xfId="8823" xr:uid="{9DCC1B39-D915-4DEC-98C8-9A4B33B982B5}"/>
    <cellStyle name="Normal 5 5 11 5 2 2" xfId="19203" xr:uid="{3836725B-8785-4F07-A102-D6BA5B9BBB56}"/>
    <cellStyle name="Normal 5 5 11 5 3" xfId="11656" xr:uid="{9912C377-C28E-4D27-BE9A-6F6221DE7E31}"/>
    <cellStyle name="Normal 5 5 11 5 3 2" xfId="22036" xr:uid="{E4CC2B2D-5B99-4DD1-8C43-1C4FEE8F706D}"/>
    <cellStyle name="Normal 5 5 11 5 4" xfId="27258" xr:uid="{E1C89664-C2E8-43E4-9FBC-FFE5060CDD3E}"/>
    <cellStyle name="Normal 5 5 11 5 5" xfId="16370" xr:uid="{17B663D9-77B7-4F71-B339-7819DE68ED7F}"/>
    <cellStyle name="Normal 5 5 11 6" xfId="5347" xr:uid="{8A7CB6DC-62A6-4A41-BD63-39B130266C07}"/>
    <cellStyle name="Normal 5 5 11 6 2" xfId="14645" xr:uid="{8502C43C-794E-4B6F-B67D-BD0D4D682ECE}"/>
    <cellStyle name="Normal 5 5 11 7" xfId="7098" xr:uid="{75D9ED91-7E43-489A-A8B4-89D35DF5508A}"/>
    <cellStyle name="Normal 5 5 11 7 2" xfId="17478" xr:uid="{D3798922-15BD-4391-B2DB-2869E632F67C}"/>
    <cellStyle name="Normal 5 5 11 8" xfId="9931" xr:uid="{C9B053E7-DAD6-4D4E-AF63-D9C4E93DF7D7}"/>
    <cellStyle name="Normal 5 5 11 8 2" xfId="20311" xr:uid="{6D49E5DE-4DD4-4781-A18A-ECEDA2030118}"/>
    <cellStyle name="Normal 5 5 11 9" xfId="24224" xr:uid="{7F2AEEC7-788B-48EF-8D12-1F317B985EA8}"/>
    <cellStyle name="Normal 5 5 12" xfId="1182" xr:uid="{00000000-0005-0000-0000-000062060000}"/>
    <cellStyle name="Normal 5 5 12 2" xfId="1183" xr:uid="{00000000-0005-0000-0000-000063060000}"/>
    <cellStyle name="Normal 5 5 12 2 2" xfId="25906" xr:uid="{ACDBEB07-C175-4F8A-AF35-7A83D073F597}"/>
    <cellStyle name="Normal 5 5 12 2 2 2" xfId="27058" xr:uid="{73488BCF-2C51-42DE-9E58-72168444506D}"/>
    <cellStyle name="Normal 5 5 12 2 2 3" xfId="31493" xr:uid="{8C768011-0350-4625-9C22-6E5BAC343524}"/>
    <cellStyle name="Normal 5 5 12 2 2 4" xfId="31303" xr:uid="{4E92DD05-9DE3-47E0-9C33-4A23B380A4BC}"/>
    <cellStyle name="Normal 5 5 12 2 3" xfId="27499" xr:uid="{C60B8A07-C87E-417E-81F5-A75D4AE0518D}"/>
    <cellStyle name="Normal 5 5 12 2 4" xfId="27363" xr:uid="{FCABEA70-D790-4657-BF9A-CD1687570BD1}"/>
    <cellStyle name="Normal 5 5 12 2 5" xfId="31252" xr:uid="{29DBD238-5483-4789-AB60-4DC6E160D543}"/>
    <cellStyle name="Normal 5 5 12 3" xfId="1184" xr:uid="{00000000-0005-0000-0000-000064060000}"/>
    <cellStyle name="Normal 5 5 12 3 2" xfId="1185" xr:uid="{00000000-0005-0000-0000-000065060000}"/>
    <cellStyle name="Normal 5 5 12 3 2 2" xfId="7099" xr:uid="{7DC8D161-DB25-42F7-A675-B9ABA09E6623}"/>
    <cellStyle name="Normal 5 5 12 3 2 2 2" xfId="17479" xr:uid="{CB8E9133-3D83-4494-9F60-E776A3EA70F0}"/>
    <cellStyle name="Normal 5 5 12 3 2 3" xfId="9932" xr:uid="{75CD5C8B-75F0-4E18-B7D2-91830223CFAA}"/>
    <cellStyle name="Normal 5 5 12 3 2 3 2" xfId="20312" xr:uid="{4A077567-9598-4D3C-9AEB-03C07E8EA24F}"/>
    <cellStyle name="Normal 5 5 12 3 2 4" xfId="25580" xr:uid="{DBCD1220-8789-4BF8-809A-A3A65496A92B}"/>
    <cellStyle name="Normal 5 5 12 3 2 5" xfId="14646" xr:uid="{A45105C8-7446-4B1D-BB0F-E6E66EEAF4EB}"/>
    <cellStyle name="Normal 5 5 12 3 3" xfId="3772" xr:uid="{D3491984-6149-4A4F-97CA-96AC04F0A2CD}"/>
    <cellStyle name="Normal 5 5 12 3 3 2" xfId="4806" xr:uid="{62869006-B692-4B88-AA1D-967FD650D28C}"/>
    <cellStyle name="Normal 5 5 12 3 3 3" xfId="30294" xr:uid="{0809AC62-F3B7-493F-BB49-1E9941AC2340}"/>
    <cellStyle name="Normal 5 5 12 3 3 3 2" xfId="31437" xr:uid="{7019EB67-3295-429D-8D0F-44B17EE0D105}"/>
    <cellStyle name="Normal 5 5 12 3 3 4" xfId="31634" xr:uid="{7ED5B869-69B2-431F-9CC3-F41F5D450414}"/>
    <cellStyle name="Normal 5 5 12 3 4" xfId="24795" xr:uid="{EC1A1E87-7558-46ED-8398-DDED782A19A9}"/>
    <cellStyle name="Normal 5 5 12 4" xfId="1186" xr:uid="{00000000-0005-0000-0000-000066060000}"/>
    <cellStyle name="Normal 5 5 12 4 2" xfId="2011" xr:uid="{00000000-0005-0000-0000-000067060000}"/>
    <cellStyle name="Normal 5 5 12 4 2 2" xfId="28244" xr:uid="{C0C981C0-058E-4026-91E4-71DD03B00545}"/>
    <cellStyle name="Normal 5 5 12 4 2 3" xfId="27487" xr:uid="{1A5E8FF4-C6F3-4045-99D5-5EFB1C02A4ED}"/>
    <cellStyle name="Normal 5 5 12 4 3" xfId="3742" xr:uid="{00000000-0005-0000-0000-0000CD050000}"/>
    <cellStyle name="Normal 5 5 12 4 3 2" xfId="4731" xr:uid="{D383C0AB-15AA-4183-8653-F3BF4C9DCA49}"/>
    <cellStyle name="Normal 5 5 12 4 3 3" xfId="30267" xr:uid="{0A57DE32-6FA3-493D-BCD5-EF945C4BCD4C}"/>
    <cellStyle name="Normal 5 5 12 4 3 3 2" xfId="31410" xr:uid="{8D615E02-7AB1-47B9-B5C0-EFCC16FE5595}"/>
    <cellStyle name="Normal 5 5 12 4 3 4" xfId="31607" xr:uid="{333049E4-D2E4-478B-A9A7-397D8F1AD60F}"/>
    <cellStyle name="Normal 5 5 12 4 4" xfId="23738" xr:uid="{584E66C2-83BD-4415-897A-413EAACEC637}"/>
    <cellStyle name="Normal 5 5 12 4 5" xfId="23069" xr:uid="{445314E8-3702-42F9-96C4-4F1E3E1FC2C9}"/>
    <cellStyle name="Normal 5 5 12 4 6" xfId="26120" xr:uid="{972A4539-7000-4879-8DC1-AC3C9DAB57C7}"/>
    <cellStyle name="Normal 5 5 12 5" xfId="1187" xr:uid="{00000000-0005-0000-0000-000068060000}"/>
    <cellStyle name="Normal 5 5 12 5 2" xfId="26127" xr:uid="{0C3713C4-0CF4-45B5-BE60-F039348800A1}"/>
    <cellStyle name="Normal 5 5 12 5 3" xfId="26555" xr:uid="{46B5948C-5A50-4947-9B43-BD3926155E12}"/>
    <cellStyle name="Normal 5 5 12 6" xfId="2012" xr:uid="{00000000-0005-0000-0000-000069060000}"/>
    <cellStyle name="Normal 5 5 12 6 2" xfId="25718" xr:uid="{6E76D09D-B907-43F5-8545-1CFD81722536}"/>
    <cellStyle name="Normal 5 5 12 6 3" xfId="24484" xr:uid="{D6BD1202-D166-4806-99B6-7721F3E5DC6E}"/>
    <cellStyle name="Normal 5 5 12 6 4" xfId="30396" xr:uid="{A373ECD6-01CF-4482-A92D-8D307049E070}"/>
    <cellStyle name="Normal 5 5 12 7" xfId="2133" xr:uid="{00000000-0005-0000-0000-0000A1020000}"/>
    <cellStyle name="Normal 5 5 12 7 2" xfId="4819" xr:uid="{933CD350-3DDB-4FFC-B65F-DBC9B5AC6FAA}"/>
    <cellStyle name="Normal 5 5 12 7 3" xfId="30214" xr:uid="{827A0F38-C1A0-4EEE-9A2A-D5F26A0F3BC4}"/>
    <cellStyle name="Normal 5 5 12 7 3 2" xfId="31358" xr:uid="{12077E98-D42B-4C46-B42E-477CDA1BC168}"/>
    <cellStyle name="Normal 5 5 12 7 4" xfId="31554" xr:uid="{ED0A659F-49C6-47AD-A8E9-D609C6FE0B98}"/>
    <cellStyle name="Normal 5 5 12 8" xfId="4039" xr:uid="{339DDFF4-B60C-4AB4-A281-8CA03C0100FF}"/>
    <cellStyle name="Normal 5 5 12 8 2" xfId="4817" xr:uid="{7550A7D3-C1EF-43A3-A121-A8E9FC3C1D0F}"/>
    <cellStyle name="Normal 5 5 12 8 3" xfId="30331" xr:uid="{D7DBAFC5-F908-4480-B7AC-0D36D243E461}"/>
    <cellStyle name="Normal 5 5 12 8 3 2" xfId="30467" xr:uid="{008082A2-179F-4EAE-9BED-194B26EA3013}"/>
    <cellStyle name="Normal 5 5 12 8 4" xfId="31671" xr:uid="{958C0CF7-489D-4DFD-AFD0-0923A7F799E9}"/>
    <cellStyle name="Normal 5 5 12 9" xfId="25795" xr:uid="{E3CEE472-2575-4086-9B70-8587E190341C}"/>
    <cellStyle name="Normal 5 5 12 9 2" xfId="26400" xr:uid="{EE6D3784-0C10-40B4-B5A5-246641421871}"/>
    <cellStyle name="Normal 5 5 12 9 3" xfId="31165" xr:uid="{1A4271D5-26B0-4441-8D15-E29ECA5F4D9D}"/>
    <cellStyle name="Normal 5 5 13" xfId="1188" xr:uid="{00000000-0005-0000-0000-00006A060000}"/>
    <cellStyle name="Normal 5 5 13 2" xfId="4556" xr:uid="{38105DB8-0B13-45DB-93CB-A7A2B7B10682}"/>
    <cellStyle name="Normal 5 5 13 2 2" xfId="9328" xr:uid="{0F5DC92B-D17F-4932-B880-4EB216E0BB19}"/>
    <cellStyle name="Normal 5 5 13 2 2 2" xfId="29303" xr:uid="{A528E6A3-E5CF-41CD-8A5A-85D9B57ECB1A}"/>
    <cellStyle name="Normal 5 5 13 2 2 3" xfId="19708" xr:uid="{B187A614-F1FD-4C04-8325-25B84F0A4B75}"/>
    <cellStyle name="Normal 5 5 13 2 3" xfId="12161" xr:uid="{7CDD758D-F939-4E92-9942-827284B6582E}"/>
    <cellStyle name="Normal 5 5 13 2 3 2" xfId="22541" xr:uid="{15B03982-7DF5-45B6-B4D5-42116C944D4D}"/>
    <cellStyle name="Normal 5 5 13 2 4" xfId="23763" xr:uid="{1C157A74-79B0-4AE9-B1C8-C0BCC2BE83BE}"/>
    <cellStyle name="Normal 5 5 13 2 5" xfId="16875" xr:uid="{039AE286-CAD9-40EC-9813-C989AE274BDE}"/>
    <cellStyle name="Normal 5 5 13 3" xfId="5348" xr:uid="{5A847891-704E-4D1C-A49B-5183AFA3F5F8}"/>
    <cellStyle name="Normal 5 5 13 3 2" xfId="25717" xr:uid="{BA89B0B9-DB42-4CE7-A4A3-ECE24486E886}"/>
    <cellStyle name="Normal 5 5 13 3 3" xfId="25873" xr:uid="{45F60256-2B71-41F7-8537-374E0F6D4207}"/>
    <cellStyle name="Normal 5 5 13 3 4" xfId="14647" xr:uid="{5CE4162D-AD48-4C0F-BA62-B934F4EA9B59}"/>
    <cellStyle name="Normal 5 5 13 4" xfId="7100" xr:uid="{9A900B08-9AE9-41AC-BA20-2AA538F9927D}"/>
    <cellStyle name="Normal 5 5 13 4 2" xfId="22947" xr:uid="{97C5DAE0-DA9C-4F0F-BCD1-117901AE5D5C}"/>
    <cellStyle name="Normal 5 5 13 4 3" xfId="27064" xr:uid="{D13F99A1-37DD-4A26-B175-7EDE3659B42B}"/>
    <cellStyle name="Normal 5 5 13 4 4" xfId="17480" xr:uid="{5AED7AF1-2763-4797-82AA-CF475C5E3EE4}"/>
    <cellStyle name="Normal 5 5 13 5" xfId="9933" xr:uid="{18FE5CF4-E9A5-4356-8158-B3F8919FD961}"/>
    <cellStyle name="Normal 5 5 13 5 2" xfId="29432" xr:uid="{5879B14D-2429-4E4A-9882-196F79DE5875}"/>
    <cellStyle name="Normal 5 5 13 5 3" xfId="20313" xr:uid="{0267A0D3-C892-4DAA-A391-47195DB4C23E}"/>
    <cellStyle name="Normal 5 5 13 6" xfId="24213" xr:uid="{6BA6356E-FEFE-4288-B90B-406AF9C7B10D}"/>
    <cellStyle name="Normal 5 5 13 7" xfId="13966" xr:uid="{9949E944-6653-48A5-B6AF-827C31A6C8F2}"/>
    <cellStyle name="Normal 5 5 13 8" xfId="31251" xr:uid="{74A630F6-B0B0-425A-B58E-98533DCF93A3}"/>
    <cellStyle name="Normal 5 5 14" xfId="1189" xr:uid="{00000000-0005-0000-0000-00006B060000}"/>
    <cellStyle name="Normal 5 5 14 2" xfId="1190" xr:uid="{00000000-0005-0000-0000-00006C060000}"/>
    <cellStyle name="Normal 5 5 14 3" xfId="3743" xr:uid="{00000000-0005-0000-0000-0000D2050000}"/>
    <cellStyle name="Normal 5 5 14 3 2" xfId="4726" xr:uid="{38D387F4-79B0-4AC8-8B84-16D0B67DE4C8}"/>
    <cellStyle name="Normal 5 5 14 3 2 2" xfId="28466" xr:uid="{8C94C9FE-AE2A-4793-A8B8-55E759787D53}"/>
    <cellStyle name="Normal 5 5 14 3 3" xfId="26888" xr:uid="{B149FF73-7C82-4791-B193-8AF6ACE56154}"/>
    <cellStyle name="Normal 5 5 14 3 4" xfId="30268" xr:uid="{D54B79A8-5499-4F5C-A60A-015D6BE65FD9}"/>
    <cellStyle name="Normal 5 5 14 3 4 2" xfId="31411" xr:uid="{575483AF-AA95-4D48-B584-5A9993226AA8}"/>
    <cellStyle name="Normal 5 5 14 3 5" xfId="31608" xr:uid="{14E7F71F-AA9C-4825-9092-BF0C8A1EFF2F}"/>
    <cellStyle name="Normal 5 5 14 4" xfId="28547" xr:uid="{11F1C702-C94E-40E4-AA7E-C36BBAF97840}"/>
    <cellStyle name="Normal 5 5 15" xfId="2439" xr:uid="{00000000-0005-0000-0000-000035070000}"/>
    <cellStyle name="Normal 5 5 15 2" xfId="5734" xr:uid="{7DB3CBEA-D902-42B2-B26F-9421550EC6CD}"/>
    <cellStyle name="Normal 5 5 15 2 2" xfId="27302" xr:uid="{F2621A6C-0918-4A36-97E3-78A546121BE8}"/>
    <cellStyle name="Normal 5 5 15 2 3" xfId="15111" xr:uid="{05B98610-ECCC-4335-8398-4FB0B93CE0B1}"/>
    <cellStyle name="Normal 5 5 15 3" xfId="7564" xr:uid="{35D911EE-CA73-4C5D-9B99-8E5C459EE06E}"/>
    <cellStyle name="Normal 5 5 15 3 2" xfId="17944" xr:uid="{38B158EE-2C47-4BA9-93C3-58BBE1E0AD96}"/>
    <cellStyle name="Normal 5 5 15 4" xfId="10397" xr:uid="{5DEE6F7F-8E03-4FC8-9594-1274073636D5}"/>
    <cellStyle name="Normal 5 5 15 4 2" xfId="20777" xr:uid="{9D104917-06C4-40D3-830F-73A016A7D825}"/>
    <cellStyle name="Normal 5 5 15 5" xfId="24793" xr:uid="{98197A97-5624-49B2-8B85-1F5369343C3E}"/>
    <cellStyle name="Normal 5 5 15 6" xfId="12826" xr:uid="{25B2FA1F-E539-4D97-AD51-FB2C4B7972FE}"/>
    <cellStyle name="Normal 5 5 16" xfId="2169" xr:uid="{00000000-0005-0000-0000-000028070000}"/>
    <cellStyle name="Normal 5 5 16 2" xfId="7296" xr:uid="{E92BBBE8-8A65-484D-9CC1-3D51172C4C28}"/>
    <cellStyle name="Normal 5 5 16 2 2" xfId="28152" xr:uid="{A3A849C5-5574-4D15-95F8-4036D0CDEF59}"/>
    <cellStyle name="Normal 5 5 16 2 3" xfId="17676" xr:uid="{09A459B7-30EB-40B8-87C5-77F00D92A2FA}"/>
    <cellStyle name="Normal 5 5 16 3" xfId="10129" xr:uid="{F0A238C6-4582-4CBB-BADA-A9399A706E74}"/>
    <cellStyle name="Normal 5 5 16 3 2" xfId="20509" xr:uid="{334612D8-071C-4D16-88C2-0DED4F515CFC}"/>
    <cellStyle name="Normal 5 5 16 4" xfId="22844" xr:uid="{73C69CF9-2844-4024-B796-ADEC93F6100C}"/>
    <cellStyle name="Normal 5 5 16 5" xfId="14843" xr:uid="{0D04833F-70A4-4B17-A011-739F53913398}"/>
    <cellStyle name="Normal 5 5 17" xfId="2122" xr:uid="{00000000-0005-0000-0000-00009D020000}"/>
    <cellStyle name="Normal 5 5 17 2" xfId="4710" xr:uid="{1F0EAC01-3B78-43E3-B983-74B1E0899491}"/>
    <cellStyle name="Normal 5 5 17 2 2" xfId="28528" xr:uid="{9F244A23-EF37-4CA3-9C32-8399EE7045C9}"/>
    <cellStyle name="Normal 5 5 17 3" xfId="27862" xr:uid="{94C316B2-9303-4343-AB75-17DFAF12E21D}"/>
    <cellStyle name="Normal 5 5 17 4" xfId="30203" xr:uid="{36B20FD2-E384-4E2C-943F-B6158FB818DE}"/>
    <cellStyle name="Normal 5 5 17 4 2" xfId="31347" xr:uid="{5F08F1D5-89EB-4C5D-BB57-1B880E6EB770}"/>
    <cellStyle name="Normal 5 5 17 5" xfId="31543" xr:uid="{3B55F720-3305-4D8B-B69F-321B180500C4}"/>
    <cellStyle name="Normal 5 5 18" xfId="4018" xr:uid="{F3938208-EDFC-4F17-ABB5-42A544677995}"/>
    <cellStyle name="Normal 5 5 18 2" xfId="4810" xr:uid="{F76BFFF7-F65C-4C10-94AE-340164E71EC1}"/>
    <cellStyle name="Normal 5 5 18 3" xfId="30321" xr:uid="{3F8752F1-9A5A-4A0A-9B43-2AF1C30DFDF6}"/>
    <cellStyle name="Normal 5 5 18 3 2" xfId="31464" xr:uid="{0CEB44F4-8608-49C7-AFD9-B308A93AF5D4}"/>
    <cellStyle name="Normal 5 5 18 4" xfId="31661" xr:uid="{67F64D7D-87AA-4672-BBA5-A417E15A374F}"/>
    <cellStyle name="Normal 5 5 19" xfId="24510" xr:uid="{2A1B3C75-EDBD-4134-9FA6-33FD8035DA32}"/>
    <cellStyle name="Normal 5 5 2" xfId="1191" xr:uid="{00000000-0005-0000-0000-00006D060000}"/>
    <cellStyle name="Normal 5 5 2 10" xfId="26256" xr:uid="{5DE0041A-A395-4337-A4C4-595A0109A733}"/>
    <cellStyle name="Normal 5 5 2 11" xfId="27201" xr:uid="{576765FF-1DD2-4048-9596-D0B7D8E5602E}"/>
    <cellStyle name="Normal 5 5 2 12" xfId="12424" xr:uid="{362E694F-978F-4355-B29B-573EACCA035C}"/>
    <cellStyle name="Normal 5 5 2 2" xfId="1192" xr:uid="{00000000-0005-0000-0000-00006E060000}"/>
    <cellStyle name="Normal 5 5 2 2 10" xfId="7101" xr:uid="{B0B4E6F4-CC37-40E9-80EA-BED5690BE15D}"/>
    <cellStyle name="Normal 5 5 2 2 10 2" xfId="17481" xr:uid="{2E4C73EB-3E1A-4761-96CA-1DE9565E7346}"/>
    <cellStyle name="Normal 5 5 2 2 11" xfId="9934" xr:uid="{F88CE84F-A75A-405A-85F5-7077666D2DA0}"/>
    <cellStyle name="Normal 5 5 2 2 11 2" xfId="20314" xr:uid="{7BAFE316-3944-4915-8BE3-1A5642390C24}"/>
    <cellStyle name="Normal 5 5 2 2 12" xfId="24557" xr:uid="{DB9B9E18-2DAE-4360-A9FC-C823D4674C38}"/>
    <cellStyle name="Normal 5 5 2 2 13" xfId="12484" xr:uid="{C15E1874-5A7B-419B-A795-ECC2719E4B4E}"/>
    <cellStyle name="Normal 5 5 2 2 2" xfId="1193" xr:uid="{00000000-0005-0000-0000-00006F060000}"/>
    <cellStyle name="Normal 5 5 2 2 2 10" xfId="9935" xr:uid="{F46A6A26-8631-4AEC-8C24-F217A2A7B3F9}"/>
    <cellStyle name="Normal 5 5 2 2 2 10 2" xfId="20315" xr:uid="{0F1B2E8D-661B-421F-A428-2548615D2947}"/>
    <cellStyle name="Normal 5 5 2 2 2 11" xfId="22902" xr:uid="{0ACF97C6-F5AF-4F36-A2CC-B0340721807C}"/>
    <cellStyle name="Normal 5 5 2 2 2 12" xfId="12613" xr:uid="{1A299909-22DC-4007-AC4D-C1AE15C09573}"/>
    <cellStyle name="Normal 5 5 2 2 2 2" xfId="2805" xr:uid="{00000000-0005-0000-0000-000039070000}"/>
    <cellStyle name="Normal 5 5 2 2 2 2 2" xfId="3398" xr:uid="{00000000-0005-0000-0000-00003A070000}"/>
    <cellStyle name="Normal 5 5 2 2 2 2 2 2" xfId="6456" xr:uid="{B693116F-FEF4-432D-A5BF-701A0649DF30}"/>
    <cellStyle name="Normal 5 5 2 2 2 2 2 2 2" xfId="27807" xr:uid="{004B866A-C76F-45A8-808C-C75755EC1086}"/>
    <cellStyle name="Normal 5 5 2 2 2 2 2 2 3" xfId="26534" xr:uid="{5EEAA4AB-3C3E-4C53-A277-A707876DE5EC}"/>
    <cellStyle name="Normal 5 5 2 2 2 2 2 2 4" xfId="16025" xr:uid="{C3ACAFC0-D7C2-42C7-B4DB-7ED8EAC47E68}"/>
    <cellStyle name="Normal 5 5 2 2 2 2 2 3" xfId="8478" xr:uid="{17E6980B-06A1-43B6-BE43-611354CBBEB0}"/>
    <cellStyle name="Normal 5 5 2 2 2 2 2 3 2" xfId="28924" xr:uid="{2BA3EE89-B748-4827-8F21-A2E506D72BC1}"/>
    <cellStyle name="Normal 5 5 2 2 2 2 2 3 3" xfId="18858" xr:uid="{230430B1-9100-4B76-B9BD-F64508174F52}"/>
    <cellStyle name="Normal 5 5 2 2 2 2 2 4" xfId="11311" xr:uid="{ED3C4ACD-C51D-4BCF-A4E8-96036E058BC2}"/>
    <cellStyle name="Normal 5 5 2 2 2 2 2 4 2" xfId="21691" xr:uid="{C080D9CA-17F9-461C-BB69-7B4915B83AEE}"/>
    <cellStyle name="Normal 5 5 2 2 2 2 2 5" xfId="25283" xr:uid="{7EECCA54-9783-4BBF-8C42-BADB856D8B4F}"/>
    <cellStyle name="Normal 5 5 2 2 2 2 2 6" xfId="13968" xr:uid="{EACC5766-D3D6-44EE-B595-1F5883978ED0}"/>
    <cellStyle name="Normal 5 5 2 2 2 2 3" xfId="4355" xr:uid="{42FF46A1-3943-4358-A655-8294E62CEED5}"/>
    <cellStyle name="Normal 5 5 2 2 2 2 3 2" xfId="9127" xr:uid="{45B9D55E-2186-44A0-B273-E1A0BC1506FA}"/>
    <cellStyle name="Normal 5 5 2 2 2 2 3 2 2" xfId="29170" xr:uid="{1140FD3F-198E-4BE1-8F06-A8CC335DBE44}"/>
    <cellStyle name="Normal 5 5 2 2 2 2 3 2 3" xfId="19507" xr:uid="{D17F7F4F-1A46-4910-97EE-82CDCD2E107F}"/>
    <cellStyle name="Normal 5 5 2 2 2 2 3 3" xfId="11960" xr:uid="{EFE23553-F273-457E-8C06-1E2A03F6FE27}"/>
    <cellStyle name="Normal 5 5 2 2 2 2 3 3 2" xfId="22340" xr:uid="{6CADACF1-9D51-44A3-9B24-E581EC859066}"/>
    <cellStyle name="Normal 5 5 2 2 2 2 3 4" xfId="23123" xr:uid="{B72063E7-D175-445C-9430-BB26FE783578}"/>
    <cellStyle name="Normal 5 5 2 2 2 2 3 5" xfId="16674" xr:uid="{255421F1-8B49-49EF-B50C-7FEA55A0C4D7}"/>
    <cellStyle name="Normal 5 5 2 2 2 2 4" xfId="6023" xr:uid="{7E2B3A4D-18A7-41AE-9703-8F1DD1C41124}"/>
    <cellStyle name="Normal 5 5 2 2 2 2 4 2" xfId="26661" xr:uid="{F952BBFA-15EB-48C0-894C-CF0A26F279D2}"/>
    <cellStyle name="Normal 5 5 2 2 2 2 4 3" xfId="15476" xr:uid="{3DA3D78E-B3D0-4042-BBF9-EADB3DB9540E}"/>
    <cellStyle name="Normal 5 5 2 2 2 2 5" xfId="7929" xr:uid="{028A5E22-1E60-4C6D-B1A8-9DE76CBD3299}"/>
    <cellStyle name="Normal 5 5 2 2 2 2 5 2" xfId="18309" xr:uid="{5B658F29-19A3-4C8F-8C89-874C7FC593B0}"/>
    <cellStyle name="Normal 5 5 2 2 2 2 6" xfId="10762" xr:uid="{39021503-6D23-4026-AADD-CEECF31F2E18}"/>
    <cellStyle name="Normal 5 5 2 2 2 2 6 2" xfId="21142" xr:uid="{79DF7F93-3D36-4E82-B3C2-21FBC05247DD}"/>
    <cellStyle name="Normal 5 5 2 2 2 2 7" xfId="23800" xr:uid="{B54B0BB9-E6CF-4A46-9F3A-B3E751558D28}"/>
    <cellStyle name="Normal 5 5 2 2 2 2 8" xfId="13271" xr:uid="{C4529065-302D-4BBB-8DEA-0825232BFC5B}"/>
    <cellStyle name="Normal 5 5 2 2 2 3" xfId="3399" xr:uid="{00000000-0005-0000-0000-00003B070000}"/>
    <cellStyle name="Normal 5 5 2 2 2 3 2" xfId="4557" xr:uid="{5061FD9F-2244-4556-BA81-017209E54E57}"/>
    <cellStyle name="Normal 5 5 2 2 2 3 2 2" xfId="9329" xr:uid="{63D3143B-3A50-4839-B294-F3935BB8C913}"/>
    <cellStyle name="Normal 5 5 2 2 2 3 2 2 2" xfId="29304" xr:uid="{9C4F8361-A348-40D6-BDC8-184E1ED0AEEB}"/>
    <cellStyle name="Normal 5 5 2 2 2 3 2 2 3" xfId="19709" xr:uid="{2232B086-86C9-44E8-ACC9-F05AE9E85F48}"/>
    <cellStyle name="Normal 5 5 2 2 2 3 2 3" xfId="12162" xr:uid="{F278D5A6-BB19-4A71-909D-4B185E053A15}"/>
    <cellStyle name="Normal 5 5 2 2 2 3 2 3 2" xfId="22542" xr:uid="{FF77EDCE-32AF-4B79-86CC-5D0FC410DFDE}"/>
    <cellStyle name="Normal 5 5 2 2 2 3 2 4" xfId="28115" xr:uid="{21DB635F-914E-44BB-A5BA-96824586B764}"/>
    <cellStyle name="Normal 5 5 2 2 2 3 2 5" xfId="16876" xr:uid="{DA1DE3AE-D369-465E-B70F-9C5DCCD86772}"/>
    <cellStyle name="Normal 5 5 2 2 2 3 3" xfId="6457" xr:uid="{6C9958EC-64CD-4EFE-AD25-5341EAC58E19}"/>
    <cellStyle name="Normal 5 5 2 2 2 3 3 2" xfId="26306" xr:uid="{10785CCF-BC71-459D-8435-C52D33AD31DA}"/>
    <cellStyle name="Normal 5 5 2 2 2 3 3 3" xfId="16026" xr:uid="{2AC0485A-BBA8-4B3B-8289-888B36D3D1A8}"/>
    <cellStyle name="Normal 5 5 2 2 2 3 4" xfId="8479" xr:uid="{35104300-7B7B-4930-AA22-97CBEA0E597A}"/>
    <cellStyle name="Normal 5 5 2 2 2 3 4 2" xfId="18859" xr:uid="{BCD25388-0DE1-4453-B0E2-7C53AEE133CA}"/>
    <cellStyle name="Normal 5 5 2 2 2 3 5" xfId="11312" xr:uid="{7B72F5E2-F4A0-4DAF-A072-8BB8EE9CF698}"/>
    <cellStyle name="Normal 5 5 2 2 2 3 5 2" xfId="21692" xr:uid="{4A7BD036-C2BA-45A6-87CB-029FEA504C56}"/>
    <cellStyle name="Normal 5 5 2 2 2 3 6" xfId="25115" xr:uid="{82B60B71-A98F-4867-B481-3777DF42A92A}"/>
    <cellStyle name="Normal 5 5 2 2 2 3 7" xfId="13969" xr:uid="{CDB8CBB4-B877-4130-B85B-07A03F751A31}"/>
    <cellStyle name="Normal 5 5 2 2 2 4" xfId="3397" xr:uid="{00000000-0005-0000-0000-00003C070000}"/>
    <cellStyle name="Normal 5 5 2 2 2 4 2" xfId="6455" xr:uid="{65CAC8DB-A56D-46C3-87F9-F4F75AAA66E8}"/>
    <cellStyle name="Normal 5 5 2 2 2 4 2 2" xfId="26021" xr:uid="{17070FC0-3C6C-4245-8F38-027CA186084B}"/>
    <cellStyle name="Normal 5 5 2 2 2 4 2 3" xfId="16024" xr:uid="{ECC0695D-BED6-47AA-9185-A5C5234CEBF3}"/>
    <cellStyle name="Normal 5 5 2 2 2 4 3" xfId="8477" xr:uid="{14C93518-D0C9-4908-BAB1-9DCD1EEEA571}"/>
    <cellStyle name="Normal 5 5 2 2 2 4 3 2" xfId="18857" xr:uid="{ECDDFA73-36FF-49D5-82B7-03A53E73BDAB}"/>
    <cellStyle name="Normal 5 5 2 2 2 4 4" xfId="11310" xr:uid="{8B1E5D26-8A8D-4AC7-9715-3F1243DFF57E}"/>
    <cellStyle name="Normal 5 5 2 2 2 4 4 2" xfId="21690" xr:uid="{344B6013-3AA0-45E1-85B1-D40B03FD4C40}"/>
    <cellStyle name="Normal 5 5 2 2 2 4 5" xfId="24506" xr:uid="{5CB2466F-53D5-49FA-A5CA-E50A3B9646E6}"/>
    <cellStyle name="Normal 5 5 2 2 2 4 6" xfId="13967" xr:uid="{C763E544-01F0-4302-8299-E43E37CE24BA}"/>
    <cellStyle name="Normal 5 5 2 2 2 5" xfId="2649" xr:uid="{00000000-0005-0000-0000-00003D070000}"/>
    <cellStyle name="Normal 5 5 2 2 2 5 2" xfId="5911" xr:uid="{E9B39E86-C76E-4FBD-A137-EE230CDA99AC}"/>
    <cellStyle name="Normal 5 5 2 2 2 5 2 2" xfId="26217" xr:uid="{691A211D-DDC5-4CF4-9FFE-159D307D29B3}"/>
    <cellStyle name="Normal 5 5 2 2 2 5 2 3" xfId="15321" xr:uid="{855B6DC1-1534-436D-91E0-D2640689A3F2}"/>
    <cellStyle name="Normal 5 5 2 2 2 5 3" xfId="7774" xr:uid="{60B7B1BA-B192-4DB5-8FB7-5B1053A8F3F3}"/>
    <cellStyle name="Normal 5 5 2 2 2 5 3 2" xfId="18154" xr:uid="{EC3B7F3F-BCF3-470D-9D43-126F2EB40004}"/>
    <cellStyle name="Normal 5 5 2 2 2 5 4" xfId="10607" xr:uid="{531C608E-CD0C-4B40-BC39-F0CCB15B2BDB}"/>
    <cellStyle name="Normal 5 5 2 2 2 5 4 2" xfId="20987" xr:uid="{29A04457-3328-4866-8B61-39382E330D84}"/>
    <cellStyle name="Normal 5 5 2 2 2 5 5" xfId="25346" xr:uid="{FA1D4321-F923-4174-B5D0-070FD482717B}"/>
    <cellStyle name="Normal 5 5 2 2 2 5 6" xfId="13049" xr:uid="{414A8D75-BE7B-45D4-8C3A-A99EAB138365}"/>
    <cellStyle name="Normal 5 5 2 2 2 6" xfId="2379" xr:uid="{00000000-0005-0000-0000-000038070000}"/>
    <cellStyle name="Normal 5 5 2 2 2 6 2" xfId="7506" xr:uid="{A1858BD0-3E6E-4D42-83BF-145C6C4D43DF}"/>
    <cellStyle name="Normal 5 5 2 2 2 6 2 2" xfId="17886" xr:uid="{FACD421A-A9BB-4B7F-906E-07EE7C2EF2B8}"/>
    <cellStyle name="Normal 5 5 2 2 2 6 3" xfId="10339" xr:uid="{6D389701-D329-41F9-BFEA-4C1354AC4875}"/>
    <cellStyle name="Normal 5 5 2 2 2 6 3 2" xfId="20719" xr:uid="{F1A12A08-1164-4488-A8B4-F6266E11AB30}"/>
    <cellStyle name="Normal 5 5 2 2 2 6 4" xfId="24990" xr:uid="{67298546-BF93-45C6-AFAE-B9A60F49A89F}"/>
    <cellStyle name="Normal 5 5 2 2 2 6 5" xfId="15053" xr:uid="{23599E62-A5C5-4F45-A758-20E3649CEB60}"/>
    <cellStyle name="Normal 5 5 2 2 2 7" xfId="4051" xr:uid="{EC54DFC6-9A1E-4C42-8373-D8A0D006B582}"/>
    <cellStyle name="Normal 5 5 2 2 2 7 2" xfId="8837" xr:uid="{F198D4A2-3B39-49A2-8553-811CD5569DB0}"/>
    <cellStyle name="Normal 5 5 2 2 2 7 2 2" xfId="19217" xr:uid="{695B1472-84E2-4093-ABA0-2537DF9ADA20}"/>
    <cellStyle name="Normal 5 5 2 2 2 7 3" xfId="11670" xr:uid="{358B6E7B-0337-430F-9A6B-737BE1E2DA12}"/>
    <cellStyle name="Normal 5 5 2 2 2 7 3 2" xfId="22050" xr:uid="{B5C359F9-33D3-4677-911E-4FBEB3C90639}"/>
    <cellStyle name="Normal 5 5 2 2 2 7 4" xfId="16384" xr:uid="{2F36583D-13FE-480E-AFDA-6739E674159F}"/>
    <cellStyle name="Normal 5 5 2 2 2 8" xfId="5350" xr:uid="{7A875D4A-C397-4525-BE3A-8192E68F8551}"/>
    <cellStyle name="Normal 5 5 2 2 2 8 2" xfId="14649" xr:uid="{2F2081C4-AAE6-4920-8CA4-EBB5256087C6}"/>
    <cellStyle name="Normal 5 5 2 2 2 9" xfId="7102" xr:uid="{2B3871C3-57A8-4A8B-88EE-B3736054FB29}"/>
    <cellStyle name="Normal 5 5 2 2 2 9 2" xfId="17482" xr:uid="{070D8DBB-57B4-4D3B-B9B3-AC7655AB8F30}"/>
    <cellStyle name="Normal 5 5 2 2 3" xfId="1194" xr:uid="{00000000-0005-0000-0000-000070060000}"/>
    <cellStyle name="Normal 5 5 2 2 3 2" xfId="3400" xr:uid="{00000000-0005-0000-0000-00003F070000}"/>
    <cellStyle name="Normal 5 5 2 2 3 2 2" xfId="6458" xr:uid="{5F4BDF0C-AD38-489E-945C-592418F3D60F}"/>
    <cellStyle name="Normal 5 5 2 2 3 2 2 2" xfId="27906" xr:uid="{59078814-849A-48FA-838A-3AFDDFEFD8E7}"/>
    <cellStyle name="Normal 5 5 2 2 3 2 2 3" xfId="28003" xr:uid="{28FDFF76-16BE-4E21-9F52-18072D3E868F}"/>
    <cellStyle name="Normal 5 5 2 2 3 2 2 4" xfId="16027" xr:uid="{38177F33-B1C7-46B5-A5E4-6B6D90111A41}"/>
    <cellStyle name="Normal 5 5 2 2 3 2 3" xfId="8480" xr:uid="{0542C4C6-33F3-4561-ABF9-B301DE495CC8}"/>
    <cellStyle name="Normal 5 5 2 2 3 2 3 2" xfId="28925" xr:uid="{DF4CA095-1D0A-4D01-AE9E-CD634DC17B5F}"/>
    <cellStyle name="Normal 5 5 2 2 3 2 3 3" xfId="18860" xr:uid="{37AFCBB9-FBB2-4771-AE08-1F6302956FA8}"/>
    <cellStyle name="Normal 5 5 2 2 3 2 4" xfId="11313" xr:uid="{BF39D8A6-DE77-46ED-8E7C-2A59A59A9E7E}"/>
    <cellStyle name="Normal 5 5 2 2 3 2 4 2" xfId="21693" xr:uid="{0A1F768E-1922-4983-B1A0-87585BE81350}"/>
    <cellStyle name="Normal 5 5 2 2 3 2 5" xfId="24719" xr:uid="{82D4A560-5319-4D31-AF03-8AE6CFD5F1B4}"/>
    <cellStyle name="Normal 5 5 2 2 3 2 6" xfId="13970" xr:uid="{ADBDC445-9129-45A7-9B94-818CEE590A24}"/>
    <cellStyle name="Normal 5 5 2 2 3 3" xfId="2804" xr:uid="{00000000-0005-0000-0000-000040070000}"/>
    <cellStyle name="Normal 5 5 2 2 3 3 2" xfId="6022" xr:uid="{029B14EC-CF2B-481F-91F2-B0945A0C6EF0}"/>
    <cellStyle name="Normal 5 5 2 2 3 3 2 2" xfId="26997" xr:uid="{E5486205-ECBC-4852-924A-35CB4B00C793}"/>
    <cellStyle name="Normal 5 5 2 2 3 3 2 3" xfId="15475" xr:uid="{B4C09E91-DD80-4E71-92A6-C67FE0301C28}"/>
    <cellStyle name="Normal 5 5 2 2 3 3 3" xfId="7928" xr:uid="{C889EAB7-8D62-4D1F-9E5B-398749ABC41B}"/>
    <cellStyle name="Normal 5 5 2 2 3 3 3 2" xfId="18308" xr:uid="{824B5F40-8C47-4CBC-91EB-361E40A47A1B}"/>
    <cellStyle name="Normal 5 5 2 2 3 3 4" xfId="10761" xr:uid="{3DC114F8-6FC0-4D7E-A8C4-1B9E3BA197CA}"/>
    <cellStyle name="Normal 5 5 2 2 3 3 4 2" xfId="21141" xr:uid="{6C576C60-FC58-4C63-A93E-E194261DE55E}"/>
    <cellStyle name="Normal 5 5 2 2 3 3 5" xfId="23101" xr:uid="{AEBA479B-8B2B-4998-9E1E-9D0CC7F7AB55}"/>
    <cellStyle name="Normal 5 5 2 2 3 3 6" xfId="13270" xr:uid="{E80B7A3C-79FD-4DE7-AB06-D90D9C613D3B}"/>
    <cellStyle name="Normal 5 5 2 2 3 4" xfId="4204" xr:uid="{6834EE51-D997-4526-AFF7-7674E8CD52E1}"/>
    <cellStyle name="Normal 5 5 2 2 3 4 2" xfId="8976" xr:uid="{52CD7849-99F2-4A76-BEEC-7B45BE4C8AF9}"/>
    <cellStyle name="Normal 5 5 2 2 3 4 2 2" xfId="29058" xr:uid="{B9264E2E-ADFB-412E-B317-31A678C723CF}"/>
    <cellStyle name="Normal 5 5 2 2 3 4 2 3" xfId="19356" xr:uid="{179490EC-FDCB-402B-94EF-CA95ADD2D46F}"/>
    <cellStyle name="Normal 5 5 2 2 3 4 3" xfId="11809" xr:uid="{B5398A6F-9362-45CF-AD20-330DCF6A5113}"/>
    <cellStyle name="Normal 5 5 2 2 3 4 3 2" xfId="22189" xr:uid="{E683215B-69A9-4332-9ECA-A7146EBB9B6E}"/>
    <cellStyle name="Normal 5 5 2 2 3 4 4" xfId="24702" xr:uid="{1937E98F-1082-4654-912E-0E73F0FDECC6}"/>
    <cellStyle name="Normal 5 5 2 2 3 4 5" xfId="16523" xr:uid="{5FADDBF1-E6AD-4528-9DFD-7644B9EB274D}"/>
    <cellStyle name="Normal 5 5 2 2 3 5" xfId="5351" xr:uid="{D5B7A08C-93AF-4A8B-BAA3-33FC879FD868}"/>
    <cellStyle name="Normal 5 5 2 2 3 5 2" xfId="25876" xr:uid="{FFA69AF7-DCDD-478C-8045-146B1AA29976}"/>
    <cellStyle name="Normal 5 5 2 2 3 5 3" xfId="14650" xr:uid="{10343649-8127-45A8-BAD7-61F3D08369E2}"/>
    <cellStyle name="Normal 5 5 2 2 3 6" xfId="7103" xr:uid="{D97AF51E-6842-470A-A302-FB9E180CC5C0}"/>
    <cellStyle name="Normal 5 5 2 2 3 6 2" xfId="17483" xr:uid="{26D064AD-96E7-408C-B91A-A1976D6CC141}"/>
    <cellStyle name="Normal 5 5 2 2 3 7" xfId="9936" xr:uid="{9DD9D7F5-B940-4982-9CA5-B0B35070AC85}"/>
    <cellStyle name="Normal 5 5 2 2 3 7 2" xfId="20316" xr:uid="{007E509E-1ECD-466D-BDF6-DBFFD34B46D0}"/>
    <cellStyle name="Normal 5 5 2 2 3 8" xfId="25198" xr:uid="{D07689EE-8698-490A-8B28-CDB5E7DC64F0}"/>
    <cellStyle name="Normal 5 5 2 2 3 9" xfId="12771" xr:uid="{043A9170-707A-4857-BAA4-9D3A7C21999E}"/>
    <cellStyle name="Normal 5 5 2 2 4" xfId="3401" xr:uid="{00000000-0005-0000-0000-000041070000}"/>
    <cellStyle name="Normal 5 5 2 2 4 2" xfId="4558" xr:uid="{3CF4326C-D6BE-478D-A5AB-70D5107A7187}"/>
    <cellStyle name="Normal 5 5 2 2 4 2 2" xfId="9330" xr:uid="{E4D7FA6F-D905-4DC4-9BC7-4EA3BE03A3B3}"/>
    <cellStyle name="Normal 5 5 2 2 4 2 2 2" xfId="29305" xr:uid="{F28EC19A-FBD0-4F93-B03F-F0F80AE7A4BE}"/>
    <cellStyle name="Normal 5 5 2 2 4 2 2 3" xfId="19710" xr:uid="{76CB73A2-CD86-444B-A7AF-35AC7FBC6DB6}"/>
    <cellStyle name="Normal 5 5 2 2 4 2 3" xfId="12163" xr:uid="{96400753-8A15-46A2-9112-817415644141}"/>
    <cellStyle name="Normal 5 5 2 2 4 2 3 2" xfId="22543" xr:uid="{15C8712E-B6BD-43DB-93B4-B04017EF9B83}"/>
    <cellStyle name="Normal 5 5 2 2 4 2 4" xfId="25461" xr:uid="{A66370E2-A123-4049-9C50-5E66FB73A7CC}"/>
    <cellStyle name="Normal 5 5 2 2 4 2 5" xfId="16877" xr:uid="{D0372305-A075-40F8-B8D7-65EB360A5A6E}"/>
    <cellStyle name="Normal 5 5 2 2 4 3" xfId="6459" xr:uid="{1BDBD616-9D9B-470F-BE62-BB461EBDAC3C}"/>
    <cellStyle name="Normal 5 5 2 2 4 3 2" xfId="26232" xr:uid="{3437AC94-B370-44C3-8889-2FAC6B023C10}"/>
    <cellStyle name="Normal 5 5 2 2 4 3 3" xfId="16028" xr:uid="{A6F22AD9-7E49-48EB-A5FA-DD22D02FC106}"/>
    <cellStyle name="Normal 5 5 2 2 4 4" xfId="8481" xr:uid="{E508F1DE-AC46-406E-A968-8C7B9890A961}"/>
    <cellStyle name="Normal 5 5 2 2 4 4 2" xfId="18861" xr:uid="{DB266FA3-4845-4CA2-AE74-C3C8B71D49F3}"/>
    <cellStyle name="Normal 5 5 2 2 4 5" xfId="11314" xr:uid="{770BB5C3-0630-41B4-AC16-F438244C8242}"/>
    <cellStyle name="Normal 5 5 2 2 4 5 2" xfId="21694" xr:uid="{EC9D17BB-1761-454D-A2BA-8FF176B720FD}"/>
    <cellStyle name="Normal 5 5 2 2 4 6" xfId="25539" xr:uid="{898599E5-9CB3-47E9-8971-60A8327E7668}"/>
    <cellStyle name="Normal 5 5 2 2 4 7" xfId="13971" xr:uid="{0C57B530-4AC9-424F-BCEE-5551DD13B8FB}"/>
    <cellStyle name="Normal 5 5 2 2 5" xfId="2963" xr:uid="{00000000-0005-0000-0000-000042070000}"/>
    <cellStyle name="Normal 5 5 2 2 5 2" xfId="6128" xr:uid="{A2F16BF5-A93E-40B9-8DBC-6EECDD65DC6E}"/>
    <cellStyle name="Normal 5 5 2 2 5 2 2" xfId="27128" xr:uid="{0F1740B9-5506-4D8B-BF47-9E6F97236B49}"/>
    <cellStyle name="Normal 5 5 2 2 5 2 3" xfId="28393" xr:uid="{CAD045D7-C12F-4298-87A4-D0C3120DCD7B}"/>
    <cellStyle name="Normal 5 5 2 2 5 2 4" xfId="15606" xr:uid="{A8517938-CEC1-4531-88B4-43823CE6C60C}"/>
    <cellStyle name="Normal 5 5 2 2 5 3" xfId="8059" xr:uid="{94BC6C1E-C567-4FF0-AB86-7A65091721BD}"/>
    <cellStyle name="Normal 5 5 2 2 5 3 2" xfId="28375" xr:uid="{3A49D794-A173-4EFD-83E0-CE1E571F5A7B}"/>
    <cellStyle name="Normal 5 5 2 2 5 3 3" xfId="18439" xr:uid="{BCB46D85-B729-4F78-AEDD-ADF9162296B5}"/>
    <cellStyle name="Normal 5 5 2 2 5 4" xfId="10892" xr:uid="{A581CCAB-C95C-4C85-8035-5199D9553ABA}"/>
    <cellStyle name="Normal 5 5 2 2 5 4 2" xfId="21272" xr:uid="{6D12C64E-5F7B-47D3-AF52-9C6EE78B4D4F}"/>
    <cellStyle name="Normal 5 5 2 2 5 5" xfId="25570" xr:uid="{58D85909-3552-4170-B731-750D31FA0AB3}"/>
    <cellStyle name="Normal 5 5 2 2 5 6" xfId="13469" xr:uid="{E4338547-CC90-4D03-819C-605347135C7D}"/>
    <cellStyle name="Normal 5 5 2 2 6" xfId="2558" xr:uid="{00000000-0005-0000-0000-000043070000}"/>
    <cellStyle name="Normal 5 5 2 2 6 2" xfId="5828" xr:uid="{43281724-D4D4-4764-81AA-98673E3322C3}"/>
    <cellStyle name="Normal 5 5 2 2 6 2 2" xfId="26724" xr:uid="{037DAB8A-A842-4E5A-AC02-442EAB320EA5}"/>
    <cellStyle name="Normal 5 5 2 2 6 2 3" xfId="15230" xr:uid="{05099115-2671-4B30-83DA-8E993BD66C2A}"/>
    <cellStyle name="Normal 5 5 2 2 6 3" xfId="7683" xr:uid="{43F33238-6FFD-46D7-B783-DE99BEC24EC2}"/>
    <cellStyle name="Normal 5 5 2 2 6 3 2" xfId="18063" xr:uid="{376E7D56-6148-425B-B483-814B2A8D37CD}"/>
    <cellStyle name="Normal 5 5 2 2 6 4" xfId="10516" xr:uid="{DC3FE7B2-5804-462E-8778-5DF87623DF50}"/>
    <cellStyle name="Normal 5 5 2 2 6 4 2" xfId="20896" xr:uid="{CE690DC8-0FFC-4375-BF91-2DBCE44D3D30}"/>
    <cellStyle name="Normal 5 5 2 2 6 5" xfId="25473" xr:uid="{6E000032-F3D2-476D-804F-CBF5DEE81C48}"/>
    <cellStyle name="Normal 5 5 2 2 6 6" xfId="12946" xr:uid="{13182B47-0B63-49C6-BEF4-076BB4AB75D6}"/>
    <cellStyle name="Normal 5 5 2 2 7" xfId="2252" xr:uid="{00000000-0005-0000-0000-000037070000}"/>
    <cellStyle name="Normal 5 5 2 2 7 2" xfId="7379" xr:uid="{F8DEDDF5-4CEE-44B7-B924-98AEC26CB4E5}"/>
    <cellStyle name="Normal 5 5 2 2 7 2 2" xfId="17759" xr:uid="{337FD57F-5CE4-4D3C-B6A0-7F7572727214}"/>
    <cellStyle name="Normal 5 5 2 2 7 3" xfId="10212" xr:uid="{D8870ABD-E42D-45A4-82BD-D189C9EEA9FB}"/>
    <cellStyle name="Normal 5 5 2 2 7 3 2" xfId="20592" xr:uid="{11F17349-93D9-410C-9CDA-D0F712E1D062}"/>
    <cellStyle name="Normal 5 5 2 2 7 4" xfId="24674" xr:uid="{24398855-A23C-4216-A2AF-3DDF48A6DB9E}"/>
    <cellStyle name="Normal 5 5 2 2 7 5" xfId="14926" xr:uid="{ED22AC1C-E455-4E46-AC67-7F3F9C5E91CD}"/>
    <cellStyle name="Normal 5 5 2 2 8" xfId="4021" xr:uid="{B1921A58-8808-4F6C-B5BC-E2AC5A4EE5C5}"/>
    <cellStyle name="Normal 5 5 2 2 8 2" xfId="8824" xr:uid="{355ADFE8-D0B3-41F3-AA5B-6C8A7E98C54C}"/>
    <cellStyle name="Normal 5 5 2 2 8 2 2" xfId="19204" xr:uid="{0F339977-E116-46A0-B68E-677107876C12}"/>
    <cellStyle name="Normal 5 5 2 2 8 3" xfId="11657" xr:uid="{23C04812-C2E2-464A-B0E6-ABB95E3448B6}"/>
    <cellStyle name="Normal 5 5 2 2 8 3 2" xfId="22037" xr:uid="{10A5FB37-77EA-4271-8EA8-51E9FEFCE395}"/>
    <cellStyle name="Normal 5 5 2 2 8 4" xfId="16371" xr:uid="{9EE5A92E-77EA-4544-A2CD-1A6188350FBB}"/>
    <cellStyle name="Normal 5 5 2 2 9" xfId="5349" xr:uid="{141EAECA-CA83-4339-AB67-783AC0F0C1AB}"/>
    <cellStyle name="Normal 5 5 2 2 9 2" xfId="14648"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60" xr:uid="{0E94E64F-DA8E-462B-A0AD-213059A35888}"/>
    <cellStyle name="Normal 5 5 2 3 2 2 2 2" xfId="27812" xr:uid="{53E02BFC-75AA-4874-A785-DB6306329D5B}"/>
    <cellStyle name="Normal 5 5 2 3 2 2 2 3" xfId="16029" xr:uid="{8DB3C3CA-6250-4251-8F5A-54DD04A575F8}"/>
    <cellStyle name="Normal 5 5 2 3 2 2 3" xfId="8482" xr:uid="{F60E9374-60EB-4CD0-BF3D-25BF61510848}"/>
    <cellStyle name="Normal 5 5 2 3 2 2 3 2" xfId="18862" xr:uid="{12B7C18D-4BB4-4A77-93A6-DB76E0496879}"/>
    <cellStyle name="Normal 5 5 2 3 2 2 4" xfId="11315" xr:uid="{F90D3A1A-CBE1-4691-BC16-C28722459F61}"/>
    <cellStyle name="Normal 5 5 2 3 2 2 4 2" xfId="21695" xr:uid="{CC58664D-2D50-455B-9893-3E24DFED6269}"/>
    <cellStyle name="Normal 5 5 2 3 2 2 5" xfId="23962" xr:uid="{6D2038FD-35E5-4C41-A8E3-88C4481B43AC}"/>
    <cellStyle name="Normal 5 5 2 3 2 2 6" xfId="13972" xr:uid="{F06C5421-9381-4EEA-BC1A-D91B49485E42}"/>
    <cellStyle name="Normal 5 5 2 3 2 3" xfId="4356" xr:uid="{DF391442-0F86-42A3-BB5A-C56DACB37174}"/>
    <cellStyle name="Normal 5 5 2 3 2 3 2" xfId="9128" xr:uid="{D6344311-8138-43CA-AF7B-5CBA192FF44C}"/>
    <cellStyle name="Normal 5 5 2 3 2 3 2 2" xfId="29171" xr:uid="{2A790C22-85A1-4413-87B7-1EF889C4D3DC}"/>
    <cellStyle name="Normal 5 5 2 3 2 3 2 3" xfId="19508" xr:uid="{67C25286-98AC-4787-826E-039D9F25AB1C}"/>
    <cellStyle name="Normal 5 5 2 3 2 3 3" xfId="11961" xr:uid="{DB176056-A70E-41F8-9C12-028E41C4528D}"/>
    <cellStyle name="Normal 5 5 2 3 2 3 3 2" xfId="22341" xr:uid="{D59AE9D9-970B-4E2C-87BC-E787ED0735CE}"/>
    <cellStyle name="Normal 5 5 2 3 2 3 4" xfId="24930" xr:uid="{4E06B9E5-64E3-4A8E-B09E-E067E712619F}"/>
    <cellStyle name="Normal 5 5 2 3 2 3 5" xfId="16675" xr:uid="{2B9A8F69-1ECA-41E3-BD61-796B23773C23}"/>
    <cellStyle name="Normal 5 5 2 3 2 4" xfId="6024" xr:uid="{FE446DA6-D06C-4DDB-A70B-A660F8B35E99}"/>
    <cellStyle name="Normal 5 5 2 3 2 4 2" xfId="28539" xr:uid="{4ADA7BED-3595-4230-9E32-77C96B340840}"/>
    <cellStyle name="Normal 5 5 2 3 2 4 3" xfId="15477" xr:uid="{922D9B3A-8BA9-4F2D-B188-27D4F991D461}"/>
    <cellStyle name="Normal 5 5 2 3 2 5" xfId="7930" xr:uid="{4A30BBEF-0CAE-4BE1-98FA-ED028CD2610C}"/>
    <cellStyle name="Normal 5 5 2 3 2 5 2" xfId="18310" xr:uid="{AD1F875A-F420-4F90-A14F-908D448EE071}"/>
    <cellStyle name="Normal 5 5 2 3 2 6" xfId="10763" xr:uid="{F29C2DCF-40EE-4411-B19B-1BF0F5270DDF}"/>
    <cellStyle name="Normal 5 5 2 3 2 6 2" xfId="21143" xr:uid="{E0EA8BB4-920A-485C-A97A-6971A878D407}"/>
    <cellStyle name="Normal 5 5 2 3 2 7" xfId="24710" xr:uid="{68A8C8ED-B556-4A33-8A4B-3798DE25C52A}"/>
    <cellStyle name="Normal 5 5 2 3 2 8" xfId="13272"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1" xr:uid="{532AA147-2732-466A-8BDC-3D39498BB9FC}"/>
    <cellStyle name="Normal 5 5 2 3 4 2 2 2" xfId="29306" xr:uid="{F2A23D7E-53B9-4A98-9A05-7D8C70CCEDE6}"/>
    <cellStyle name="Normal 5 5 2 3 4 2 2 3" xfId="19711" xr:uid="{7214BEDC-84AD-4F43-8C13-765C856447D5}"/>
    <cellStyle name="Normal 5 5 2 3 4 2 3" xfId="12164" xr:uid="{3C137FF7-E0D9-4A21-9156-761BE2A53BA8}"/>
    <cellStyle name="Normal 5 5 2 3 4 2 3 2" xfId="22544" xr:uid="{EAD0D8A6-6B3F-42CE-9BE8-939A31D1EF32}"/>
    <cellStyle name="Normal 5 5 2 3 4 2 4" xfId="24286" xr:uid="{3CFF6EAA-EDB0-499A-9796-7F66AB3210EC}"/>
    <cellStyle name="Normal 5 5 2 3 4 2 5" xfId="16878" xr:uid="{2D32F98B-B02E-4001-9DE0-3512A9204993}"/>
    <cellStyle name="Normal 5 5 2 3 4 3" xfId="6461" xr:uid="{2FB364DC-9F63-4378-A765-FFE26852EFA1}"/>
    <cellStyle name="Normal 5 5 2 3 4 3 2" xfId="28506" xr:uid="{E46FEC19-25A8-41D1-9E9E-F837B82D817F}"/>
    <cellStyle name="Normal 5 5 2 3 4 3 3" xfId="16030" xr:uid="{6B1741DC-DD47-4366-A77A-6C91FB96F7E8}"/>
    <cellStyle name="Normal 5 5 2 3 4 4" xfId="8483" xr:uid="{26F589C5-8AA2-46F8-8D30-0C3957415999}"/>
    <cellStyle name="Normal 5 5 2 3 4 4 2" xfId="18863" xr:uid="{C2F0E494-D165-447D-9C73-A07C3E213218}"/>
    <cellStyle name="Normal 5 5 2 3 4 5" xfId="11316" xr:uid="{F1100F0A-5524-485F-97EF-198837DD2B12}"/>
    <cellStyle name="Normal 5 5 2 3 4 5 2" xfId="21696" xr:uid="{C2512AFB-C13F-4200-BFD6-460666FE85D9}"/>
    <cellStyle name="Normal 5 5 2 3 4 6" xfId="25459" xr:uid="{39A89928-82E4-42AA-AACE-414D949F0D52}"/>
    <cellStyle name="Normal 5 5 2 3 4 7" xfId="13973" xr:uid="{B931D6F4-09D9-4878-AA4E-83C74FEEC357}"/>
    <cellStyle name="Normal 5 5 2 3 5" xfId="2601" xr:uid="{00000000-0005-0000-0000-000049070000}"/>
    <cellStyle name="Normal 5 5 2 3 5 2" xfId="5866" xr:uid="{8CA84A59-3D12-4140-B704-810F7F8BB9B5}"/>
    <cellStyle name="Normal 5 5 2 3 5 2 2" xfId="27677" xr:uid="{B34AA183-AF95-4421-BD12-6CA45FD1F7EC}"/>
    <cellStyle name="Normal 5 5 2 3 5 2 3" xfId="15273" xr:uid="{8D3D921D-3627-4DBB-8190-3285C2924F5C}"/>
    <cellStyle name="Normal 5 5 2 3 5 3" xfId="7726" xr:uid="{3683B3FC-E6CD-4740-9AA9-5A4F8BE774F9}"/>
    <cellStyle name="Normal 5 5 2 3 5 3 2" xfId="18106" xr:uid="{E734DFCF-DE69-49E3-B3CB-38185BB03C8F}"/>
    <cellStyle name="Normal 5 5 2 3 5 4" xfId="10559" xr:uid="{1C724209-78D5-484E-A28F-699333AF832B}"/>
    <cellStyle name="Normal 5 5 2 3 5 4 2" xfId="20939" xr:uid="{7E771965-5606-45B5-B080-F4AC3DA3A46B}"/>
    <cellStyle name="Normal 5 5 2 3 5 5" xfId="22950" xr:uid="{05A09500-D41E-4758-B579-BAC8258145FF}"/>
    <cellStyle name="Normal 5 5 2 3 5 6" xfId="12989" xr:uid="{2B788BB1-C6D6-4797-9F95-7985B9F54858}"/>
    <cellStyle name="Normal 5 5 2 3 6" xfId="29679" xr:uid="{97CDD6DB-E3BD-4C8B-B733-D86227385425}"/>
    <cellStyle name="Normal 5 5 2 4" xfId="1196" xr:uid="{00000000-0005-0000-0000-000072060000}"/>
    <cellStyle name="Normal 5 5 2 4 10" xfId="12614" xr:uid="{AED3A222-BE3F-43A8-A2CD-B3B6A7D3D31F}"/>
    <cellStyle name="Normal 5 5 2 4 2" xfId="2422" xr:uid="{00000000-0005-0000-0000-00004B070000}"/>
    <cellStyle name="Normal 5 5 2 4 2 2" xfId="2964" xr:uid="{00000000-0005-0000-0000-00004C070000}"/>
    <cellStyle name="Normal 5 5 2 4 2 2 2" xfId="6129" xr:uid="{B3F3E835-BA36-4B91-ACB6-07FE4F08BDFA}"/>
    <cellStyle name="Normal 5 5 2 4 2 2 2 2" xfId="28454" xr:uid="{9415BD04-6CBF-4AD5-925A-00197043B54D}"/>
    <cellStyle name="Normal 5 5 2 4 2 2 2 3" xfId="15607" xr:uid="{F82E2E44-F54D-4AE3-8704-A3D143665C0F}"/>
    <cellStyle name="Normal 5 5 2 4 2 2 3" xfId="8060" xr:uid="{D09C5622-EC48-4741-84A2-E66803103994}"/>
    <cellStyle name="Normal 5 5 2 4 2 2 3 2" xfId="18440" xr:uid="{376970FA-94EC-46ED-8FD2-69263C98A43F}"/>
    <cellStyle name="Normal 5 5 2 4 2 2 4" xfId="10893" xr:uid="{3E796100-E2F8-4174-82A4-99B0D96B7952}"/>
    <cellStyle name="Normal 5 5 2 4 2 2 4 2" xfId="21273" xr:uid="{0570EA1B-E07A-4F0D-A53F-E28CC566A038}"/>
    <cellStyle name="Normal 5 5 2 4 2 2 5" xfId="24657" xr:uid="{4DB03E19-2133-4F4A-8F72-10283576C025}"/>
    <cellStyle name="Normal 5 5 2 4 2 2 6" xfId="13470" xr:uid="{67250B66-8465-45F2-98BA-878749E54BD2}"/>
    <cellStyle name="Normal 5 5 2 4 2 3" xfId="5722" xr:uid="{44EF2934-2F80-47C0-9F33-1624D1649667}"/>
    <cellStyle name="Normal 5 5 2 4 2 3 2" xfId="27461" xr:uid="{7C929BAF-0485-40A0-AAFD-610B3F638FC8}"/>
    <cellStyle name="Normal 5 5 2 4 2 3 3" xfId="27182" xr:uid="{43ACC9D2-DA91-4B56-A4FB-F4488E58E4D4}"/>
    <cellStyle name="Normal 5 5 2 4 2 3 4" xfId="15096" xr:uid="{DA1AFAD7-ED03-45FD-82C0-FA804A0F63C8}"/>
    <cellStyle name="Normal 5 5 2 4 2 4" xfId="7549" xr:uid="{C5938237-BB39-457E-B136-B74CE64AC8EE}"/>
    <cellStyle name="Normal 5 5 2 4 2 4 2" xfId="28243" xr:uid="{C3A8557A-288D-40CB-8222-F57CCE20C34D}"/>
    <cellStyle name="Normal 5 5 2 4 2 4 3" xfId="17929" xr:uid="{065ED13D-6CFC-495C-AE7E-FE30859530A2}"/>
    <cellStyle name="Normal 5 5 2 4 2 5" xfId="10382" xr:uid="{9FC2122C-CA08-4247-8CD6-E1A221A8F818}"/>
    <cellStyle name="Normal 5 5 2 4 2 5 2" xfId="20762" xr:uid="{69806764-73CF-4D07-A782-39DD33E4AE43}"/>
    <cellStyle name="Normal 5 5 2 4 2 6" xfId="23771" xr:uid="{62729883-A282-4377-BD03-E0865EC4662F}"/>
    <cellStyle name="Normal 5 5 2 4 2 7" xfId="12772" xr:uid="{2A5C010A-51B8-4FC5-BC6F-64208D94E644}"/>
    <cellStyle name="Normal 5 5 2 4 3" xfId="2808" xr:uid="{00000000-0005-0000-0000-00004D070000}"/>
    <cellStyle name="Normal 5 5 2 4 3 2" xfId="6025" xr:uid="{FBE50FBE-3A2C-4A7D-88F9-5A6E0D77A724}"/>
    <cellStyle name="Normal 5 5 2 4 3 2 2" xfId="27870" xr:uid="{32C14809-69F7-4F3A-93CD-41800AE5CD54}"/>
    <cellStyle name="Normal 5 5 2 4 3 2 3" xfId="15478" xr:uid="{4C6DCDF4-F18D-4F3F-9976-324B24CBB7F6}"/>
    <cellStyle name="Normal 5 5 2 4 3 3" xfId="7931" xr:uid="{DB16F39B-ABC6-4E92-B34F-D70FA568089F}"/>
    <cellStyle name="Normal 5 5 2 4 3 3 2" xfId="18311" xr:uid="{BE68AA58-EBE5-4C97-936D-B092D26CD059}"/>
    <cellStyle name="Normal 5 5 2 4 3 4" xfId="10764" xr:uid="{FDB41842-2E59-4D59-99C5-80FBBF7FF983}"/>
    <cellStyle name="Normal 5 5 2 4 3 4 2" xfId="21144" xr:uid="{D18DB3D3-5D22-405E-93D5-0F4D155FF206}"/>
    <cellStyle name="Normal 5 5 2 4 3 5" xfId="25478" xr:uid="{83EE6245-E592-4831-9006-F21D196F58CC}"/>
    <cellStyle name="Normal 5 5 2 4 3 6" xfId="13273" xr:uid="{E5A40150-443A-4202-A762-0D460E5016B9}"/>
    <cellStyle name="Normal 5 5 2 4 4" xfId="2380" xr:uid="{00000000-0005-0000-0000-00004A070000}"/>
    <cellStyle name="Normal 5 5 2 4 4 2" xfId="7507" xr:uid="{FFDDCE91-1D08-43C2-934F-A882706053FB}"/>
    <cellStyle name="Normal 5 5 2 4 4 2 2" xfId="28634" xr:uid="{24930D2C-219D-4311-B392-9B6E8F098307}"/>
    <cellStyle name="Normal 5 5 2 4 4 2 3" xfId="17887" xr:uid="{8622FF66-B01B-4F1A-8F89-95BC46CC0386}"/>
    <cellStyle name="Normal 5 5 2 4 4 3" xfId="10340" xr:uid="{E90C3D35-6568-44B0-9985-3528F324CF10}"/>
    <cellStyle name="Normal 5 5 2 4 4 3 2" xfId="20720" xr:uid="{6F5A0F75-87B6-4F68-9D74-C2F4475F3C38}"/>
    <cellStyle name="Normal 5 5 2 4 4 4" xfId="23954" xr:uid="{B2D872B9-4242-48A8-8273-1F20FEDEB6E7}"/>
    <cellStyle name="Normal 5 5 2 4 4 5" xfId="15054" xr:uid="{138935BD-B8EE-4D60-B335-9F500E2C10C4}"/>
    <cellStyle name="Normal 5 5 2 4 5" xfId="4023" xr:uid="{671DDBE0-1E03-455F-BE11-51E48C0C8972}"/>
    <cellStyle name="Normal 5 5 2 4 5 2" xfId="8825" xr:uid="{B81C1E26-8004-4416-B432-D718C45A0979}"/>
    <cellStyle name="Normal 5 5 2 4 5 2 2" xfId="19205" xr:uid="{C70BC956-E42F-454D-B624-C6FCD21A8531}"/>
    <cellStyle name="Normal 5 5 2 4 5 3" xfId="11658" xr:uid="{2624B5EC-A761-408F-9526-438B9BA344BD}"/>
    <cellStyle name="Normal 5 5 2 4 5 3 2" xfId="22038" xr:uid="{BF0A99E9-F76A-41FC-8250-C321BA06386B}"/>
    <cellStyle name="Normal 5 5 2 4 5 4" xfId="25971" xr:uid="{7544DCCB-3EAA-45FC-BCB7-130CCA7CAECC}"/>
    <cellStyle name="Normal 5 5 2 4 5 5" xfId="16372" xr:uid="{8A667B9E-E4F8-443E-9D44-380166ACEB80}"/>
    <cellStyle name="Normal 5 5 2 4 6" xfId="5352" xr:uid="{A82351A2-39FF-417B-B3B0-9483C0F67AB8}"/>
    <cellStyle name="Normal 5 5 2 4 6 2" xfId="14651" xr:uid="{95FF415D-37D2-45D4-BF99-3FC362DD4F5C}"/>
    <cellStyle name="Normal 5 5 2 4 7" xfId="7104" xr:uid="{244CAE16-D26C-4590-AB54-46B9FAFCFA5B}"/>
    <cellStyle name="Normal 5 5 2 4 7 2" xfId="17484" xr:uid="{82989ACA-8AA6-404C-AD12-B4FA8B9BEFFF}"/>
    <cellStyle name="Normal 5 5 2 4 8" xfId="9937" xr:uid="{6EB0AB2B-3B8C-4C8A-B176-4EECBEBDD1DB}"/>
    <cellStyle name="Normal 5 5 2 4 8 2" xfId="20317" xr:uid="{FF0B0700-2C81-48D2-B3E7-97DDEB03F8F1}"/>
    <cellStyle name="Normal 5 5 2 4 9" xfId="22959" xr:uid="{C2B43556-5293-486B-81DB-B96B19651364}"/>
    <cellStyle name="Normal 5 5 2 5" xfId="1197" xr:uid="{00000000-0005-0000-0000-000073060000}"/>
    <cellStyle name="Normal 5 5 2 5 2" xfId="1198" xr:uid="{00000000-0005-0000-0000-000074060000}"/>
    <cellStyle name="Normal 5 5 2 5 2 2" xfId="7105" xr:uid="{97E7EDD7-21E0-4126-95E3-3D5BD3FF3425}"/>
    <cellStyle name="Normal 5 5 2 5 2 2 2" xfId="28449" xr:uid="{9C440D20-8335-4D3E-88FB-87C4C2F61B76}"/>
    <cellStyle name="Normal 5 5 2 5 2 2 3" xfId="28663" xr:uid="{5E38FB1F-1E9F-4190-8FC2-B039CB915A94}"/>
    <cellStyle name="Normal 5 5 2 5 2 2 4" xfId="17485" xr:uid="{937FDCC8-F30E-4761-A048-6556407477F4}"/>
    <cellStyle name="Normal 5 5 2 5 2 3" xfId="9938" xr:uid="{9CA1C17F-3392-45DB-B2DA-0490BDC17265}"/>
    <cellStyle name="Normal 5 5 2 5 2 3 2" xfId="29433" xr:uid="{E3E74FB9-EC5A-437C-8C55-0A8160E9C3AE}"/>
    <cellStyle name="Normal 5 5 2 5 2 3 3" xfId="20318" xr:uid="{B4EABE79-2C23-4200-92C3-772C5DD0F6FE}"/>
    <cellStyle name="Normal 5 5 2 5 2 4" xfId="23354" xr:uid="{EDD01117-1EC6-4A4C-8E8E-423BA0D6A18F}"/>
    <cellStyle name="Normal 5 5 2 5 2 5" xfId="14652" xr:uid="{4D88578B-E63F-48DA-ABF5-4353C5517A4B}"/>
    <cellStyle name="Normal 5 5 2 5 3" xfId="25917" xr:uid="{03506BAC-CF3B-4C18-AC04-9342DA125D85}"/>
    <cellStyle name="Normal 5 5 2 5 4" xfId="26440" xr:uid="{4E93CD67-1F3F-481C-A7B7-34C0833E5964}"/>
    <cellStyle name="Normal 5 5 2 6" xfId="1199" xr:uid="{00000000-0005-0000-0000-000075060000}"/>
    <cellStyle name="Normal 5 5 2 6 2" xfId="4560" xr:uid="{8276A7AA-FCB1-47CA-A2FC-9B2BCF877972}"/>
    <cellStyle name="Normal 5 5 2 6 2 2" xfId="9332" xr:uid="{26B080D8-BD5E-4EB4-B4AD-CA46C053269B}"/>
    <cellStyle name="Normal 5 5 2 6 2 2 2" xfId="29307" xr:uid="{89DA6ECB-CA1B-4528-A6EE-61F83A43E277}"/>
    <cellStyle name="Normal 5 5 2 6 2 2 3" xfId="19712" xr:uid="{E48EA0F4-AEE7-47B7-B745-03148457C410}"/>
    <cellStyle name="Normal 5 5 2 6 2 3" xfId="12165" xr:uid="{B02950FD-D99E-4032-8B6D-C1E52231EBBE}"/>
    <cellStyle name="Normal 5 5 2 6 2 3 2" xfId="22545" xr:uid="{D95FF548-C712-4EDA-87D3-4349A22F88AE}"/>
    <cellStyle name="Normal 5 5 2 6 2 4" xfId="25714" xr:uid="{84929477-A5FB-4928-8C8D-294C583229ED}"/>
    <cellStyle name="Normal 5 5 2 6 2 5" xfId="16879" xr:uid="{C6F78005-0801-42E2-8376-0D908C22C004}"/>
    <cellStyle name="Normal 5 5 2 6 3" xfId="5353" xr:uid="{48A05F60-D4F2-4B83-B613-2CBC6165E5E1}"/>
    <cellStyle name="Normal 5 5 2 6 3 2" xfId="24891" xr:uid="{0D175454-90D3-4CCA-9686-E97CDB9F5A71}"/>
    <cellStyle name="Normal 5 5 2 6 3 3" xfId="26259" xr:uid="{4269AF45-0528-4BA6-927E-86318ACA96EF}"/>
    <cellStyle name="Normal 5 5 2 6 3 4" xfId="14653" xr:uid="{156AF628-997C-400E-9E3F-57A7B7BF5540}"/>
    <cellStyle name="Normal 5 5 2 6 4" xfId="7106" xr:uid="{0E8AAE1D-A365-43C3-B203-FC032C2FE87E}"/>
    <cellStyle name="Normal 5 5 2 6 4 2" xfId="23399" xr:uid="{E108A015-D190-4F73-A0FD-23706EB998F0}"/>
    <cellStyle name="Normal 5 5 2 6 4 3" xfId="26895" xr:uid="{8EC1E2B5-2905-4409-94C2-CBDDCF0CA440}"/>
    <cellStyle name="Normal 5 5 2 6 4 4" xfId="17486" xr:uid="{3CE4B350-E43D-4D98-B40C-ECB2F93E90D8}"/>
    <cellStyle name="Normal 5 5 2 6 5" xfId="9939" xr:uid="{F113A67F-F1DD-404B-B548-F58CC9F81B59}"/>
    <cellStyle name="Normal 5 5 2 6 5 2" xfId="29434" xr:uid="{2FBE9848-5F1D-494C-84D3-0A9E19001BDA}"/>
    <cellStyle name="Normal 5 5 2 6 5 3" xfId="20319" xr:uid="{1CA482B6-D8C4-4700-A7A8-C4E1FC788323}"/>
    <cellStyle name="Normal 5 5 2 6 6" xfId="24375" xr:uid="{807D5AF4-B7E8-4DCD-8E55-EFD02053F92B}"/>
    <cellStyle name="Normal 5 5 2 6 7" xfId="13974" xr:uid="{F0460784-2F26-41EE-A4DE-BBD8C6CFE42B}"/>
    <cellStyle name="Normal 5 5 2 7" xfId="1200" xr:uid="{00000000-0005-0000-0000-000076060000}"/>
    <cellStyle name="Normal 5 5 2 7 2" xfId="2498" xr:uid="{00000000-0005-0000-0000-000050070000}"/>
    <cellStyle name="Normal 5 5 2 7 2 2" xfId="7623" xr:uid="{F6DD768C-D942-44DD-8091-01DABA0D6258}"/>
    <cellStyle name="Normal 5 5 2 7 2 2 2" xfId="18003" xr:uid="{90D7B603-8C02-4E3A-BF09-F12C3E8CF518}"/>
    <cellStyle name="Normal 5 5 2 7 2 3" xfId="10456" xr:uid="{5235CB24-28B3-40B9-ABD0-15133B835454}"/>
    <cellStyle name="Normal 5 5 2 7 2 3 2" xfId="20836" xr:uid="{5E4DF5BD-93A5-4C49-8A6F-7A526D59B968}"/>
    <cellStyle name="Normal 5 5 2 7 2 4" xfId="26900" xr:uid="{DD12FBF8-136E-4165-B3E5-887D9666185B}"/>
    <cellStyle name="Normal 5 5 2 7 2 5" xfId="15170" xr:uid="{DA4640D9-0BBA-4F23-83D5-D34CF3C3C93A}"/>
    <cellStyle name="Normal 5 5 2 7 3" xfId="2044" xr:uid="{00000000-0005-0000-0000-000076060000}"/>
    <cellStyle name="Normal 5 5 2 7 4" xfId="5354" xr:uid="{F5340E53-A44D-4D2F-8268-301B091803A6}"/>
    <cellStyle name="Normal 5 5 2 7 4 2" xfId="29745" xr:uid="{292C7506-2051-4783-9A25-16674A0F4704}"/>
    <cellStyle name="Normal 5 5 2 7 5" xfId="23654" xr:uid="{93B7D103-7087-4DB4-9D26-26B54F67F15C}"/>
    <cellStyle name="Normal 5 5 2 7 6" xfId="12886" xr:uid="{8BDE6A8E-2D51-4457-B797-A8744BEBBFE7}"/>
    <cellStyle name="Normal 5 5 2 8" xfId="2192" xr:uid="{00000000-0005-0000-0000-000036070000}"/>
    <cellStyle name="Normal 5 5 2 8 2" xfId="7319" xr:uid="{0B26B70C-4DCF-4138-82A2-9510C55056CD}"/>
    <cellStyle name="Normal 5 5 2 8 2 2" xfId="27814" xr:uid="{E268D4D9-8759-4BBE-813E-EC462AB9B798}"/>
    <cellStyle name="Normal 5 5 2 8 2 3" xfId="17699" xr:uid="{E00D0AF2-A52D-4FA2-B48A-62B32F6E3F31}"/>
    <cellStyle name="Normal 5 5 2 8 3" xfId="10152" xr:uid="{A8CF45FA-E702-4ABE-96E7-CB68EABB0CE0}"/>
    <cellStyle name="Normal 5 5 2 8 3 2" xfId="20532" xr:uid="{7CF810AE-1252-45AF-9684-D485DE33027F}"/>
    <cellStyle name="Normal 5 5 2 8 4" xfId="22658" xr:uid="{DE67F111-557B-4B89-AD5E-298F50D38034}"/>
    <cellStyle name="Normal 5 5 2 8 5" xfId="14866" xr:uid="{127FABBD-2796-4667-BEAC-DB9CE5AFA8A4}"/>
    <cellStyle name="Normal 5 5 2 9" xfId="23845" xr:uid="{40AEA223-EE62-4E81-96A5-CE8A1908C6D7}"/>
    <cellStyle name="Normal 5 5 2 9 2" xfId="27745" xr:uid="{33B68088-4913-4D7D-813C-D3BC979A5584}"/>
    <cellStyle name="Normal 5 5 20" xfId="12401" xr:uid="{920A1E59-9943-4B33-9F4E-A937B5EE0288}"/>
    <cellStyle name="Normal 5 5 21" xfId="29834" xr:uid="{B3E1E0EF-7306-41CF-9823-2647A17B861C}"/>
    <cellStyle name="Normal 5 5 21 2" xfId="31502" xr:uid="{4413B3F3-F116-425E-B3FC-2126AAE6FA06}"/>
    <cellStyle name="Normal 5 5 22" xfId="29979" xr:uid="{D67E6B79-0BB9-41EF-9496-F362FC77F6A8}"/>
    <cellStyle name="Normal 5 5 23" xfId="30142" xr:uid="{E141DD7A-B371-4E36-AC36-3D3BBD6F49D4}"/>
    <cellStyle name="Normal 5 5 3" xfId="1201" xr:uid="{00000000-0005-0000-0000-000077060000}"/>
    <cellStyle name="Normal 5 5 3 10" xfId="5355" xr:uid="{456F42B0-FDC7-4AC1-BF57-5FBB34825683}"/>
    <cellStyle name="Normal 5 5 3 10 2" xfId="14654" xr:uid="{441A91CA-3B39-4BA2-AA58-911CFE58C0A5}"/>
    <cellStyle name="Normal 5 5 3 11" xfId="7107" xr:uid="{EF7E2884-25DF-4A8A-A804-658FBB21938B}"/>
    <cellStyle name="Normal 5 5 3 11 2" xfId="17487" xr:uid="{F824BE7B-647E-4157-8A69-ED1C21686BC8}"/>
    <cellStyle name="Normal 5 5 3 12" xfId="9940" xr:uid="{B34500C8-B836-41E2-AD32-424C131619F8}"/>
    <cellStyle name="Normal 5 5 3 12 2" xfId="20320" xr:uid="{733F732C-4E98-48F5-B6C2-9689D3022AB3}"/>
    <cellStyle name="Normal 5 5 3 13" xfId="22725" xr:uid="{89692063-D300-45F6-B4DC-8E88388DEB01}"/>
    <cellStyle name="Normal 5 5 3 14" xfId="12461" xr:uid="{562B8F56-0E4A-4E6C-8539-89AD4E39A53D}"/>
    <cellStyle name="Normal 5 5 3 2" xfId="1202" xr:uid="{00000000-0005-0000-0000-000078060000}"/>
    <cellStyle name="Normal 5 5 3 2 10" xfId="9941" xr:uid="{DE90DB23-472F-4DC9-A5D2-E5919C07C289}"/>
    <cellStyle name="Normal 5 5 3 2 10 2" xfId="20321" xr:uid="{C4791485-6491-4A49-966F-A1C9A5D60886}"/>
    <cellStyle name="Normal 5 5 3 2 11" xfId="25057" xr:uid="{9A9F5825-F7A1-40C8-884A-0810AB39EC49}"/>
    <cellStyle name="Normal 5 5 3 2 12" xfId="12615" xr:uid="{7B3EAB81-9AA6-45ED-BF74-895E9A45F7DD}"/>
    <cellStyle name="Normal 5 5 3 2 2" xfId="1203" xr:uid="{00000000-0005-0000-0000-000079060000}"/>
    <cellStyle name="Normal 5 5 3 2 2 2" xfId="3405" xr:uid="{00000000-0005-0000-0000-000054070000}"/>
    <cellStyle name="Normal 5 5 3 2 2 2 2" xfId="6463" xr:uid="{E7480105-5EAA-4C05-A2ED-3E56FF7B07CA}"/>
    <cellStyle name="Normal 5 5 3 2 2 2 2 2" xfId="23388" xr:uid="{6579C5EA-03C2-4905-B2BA-7833C0650A2B}"/>
    <cellStyle name="Normal 5 5 3 2 2 2 2 3" xfId="26319" xr:uid="{37963100-8C4D-410D-B498-49A715F12F1D}"/>
    <cellStyle name="Normal 5 5 3 2 2 2 2 4" xfId="16032" xr:uid="{FC7CE297-E9C4-4E8A-B384-05A6F590E174}"/>
    <cellStyle name="Normal 5 5 3 2 2 2 3" xfId="8485" xr:uid="{9AF4C769-BD12-40D0-B2E5-0DC6FE7BE2AF}"/>
    <cellStyle name="Normal 5 5 3 2 2 2 3 2" xfId="28926" xr:uid="{ACC4B4DE-6F13-48E4-A7C2-ECE1897621B6}"/>
    <cellStyle name="Normal 5 5 3 2 2 2 3 3" xfId="18865" xr:uid="{84DAEF44-DD59-4291-8A39-7AFA1E1F2D1F}"/>
    <cellStyle name="Normal 5 5 3 2 2 2 4" xfId="11318" xr:uid="{567F539D-50B3-4A0A-B7FC-FF3B4D65DA84}"/>
    <cellStyle name="Normal 5 5 3 2 2 2 4 2" xfId="21698" xr:uid="{0EEA066B-8DEF-4345-9D16-51A79A369543}"/>
    <cellStyle name="Normal 5 5 3 2 2 2 5" xfId="24616" xr:uid="{1CE574AF-A5D1-4C5D-BB44-1EC9C5DC51BF}"/>
    <cellStyle name="Normal 5 5 3 2 2 2 6" xfId="13976" xr:uid="{3FFD0F32-1A53-44CA-AC5C-BAB75559B350}"/>
    <cellStyle name="Normal 5 5 3 2 2 3" xfId="4357" xr:uid="{FB5DED6F-4E9F-4956-9132-D1667660322F}"/>
    <cellStyle name="Normal 5 5 3 2 2 3 2" xfId="9129" xr:uid="{0336DB82-CC40-493F-BC7E-EE05B074DF04}"/>
    <cellStyle name="Normal 5 5 3 2 2 3 2 2" xfId="29172" xr:uid="{E0FFC622-6B59-4190-9CE5-A67BE75EC397}"/>
    <cellStyle name="Normal 5 5 3 2 2 3 2 3" xfId="19509" xr:uid="{1C958440-B193-46F0-A017-757FDC6D7615}"/>
    <cellStyle name="Normal 5 5 3 2 2 3 3" xfId="11962" xr:uid="{977EA646-38CD-4B57-97EF-3A5979880242}"/>
    <cellStyle name="Normal 5 5 3 2 2 3 3 2" xfId="22342" xr:uid="{25360484-7FFB-4510-BF26-7D34387ACCB5}"/>
    <cellStyle name="Normal 5 5 3 2 2 3 4" xfId="24249" xr:uid="{3C11B2F3-CF59-4548-92C9-65A7D46AECD7}"/>
    <cellStyle name="Normal 5 5 3 2 2 3 5" xfId="16676" xr:uid="{AAEE34BC-3EED-400E-9F06-1A306FDEEFE9}"/>
    <cellStyle name="Normal 5 5 3 2 2 4" xfId="5357" xr:uid="{E10F6EAE-CF96-47EC-B8B5-09B95CEA86F6}"/>
    <cellStyle name="Normal 5 5 3 2 2 4 2" xfId="26891" xr:uid="{FE0D6A30-EF25-4AEA-A92B-62AD33F5EAF6}"/>
    <cellStyle name="Normal 5 5 3 2 2 4 3" xfId="14656" xr:uid="{4E45BEFB-570F-4186-A416-D136D8E352AF}"/>
    <cellStyle name="Normal 5 5 3 2 2 5" xfId="7109" xr:uid="{C94BB74C-3A91-4292-AA77-C57413BB2FFE}"/>
    <cellStyle name="Normal 5 5 3 2 2 5 2" xfId="17489" xr:uid="{474CB33B-EC55-474B-9E3B-BFA82AE27779}"/>
    <cellStyle name="Normal 5 5 3 2 2 6" xfId="9942" xr:uid="{CFB9ED34-5A32-41DC-808D-9A6C8D0576CF}"/>
    <cellStyle name="Normal 5 5 3 2 2 6 2" xfId="20322" xr:uid="{7AFC8DCF-448E-4800-A6DD-E5A62B69C8AE}"/>
    <cellStyle name="Normal 5 5 3 2 2 7" xfId="24646" xr:uid="{2D341095-51DB-4549-888B-C2BF367FF458}"/>
    <cellStyle name="Normal 5 5 3 2 2 8" xfId="13275" xr:uid="{7C41A364-1F94-4A9A-8BC8-166C83688172}"/>
    <cellStyle name="Normal 5 5 3 2 3" xfId="3406" xr:uid="{00000000-0005-0000-0000-000055070000}"/>
    <cellStyle name="Normal 5 5 3 2 3 2" xfId="4561" xr:uid="{96C5086D-015E-4FAE-9905-A72298283C56}"/>
    <cellStyle name="Normal 5 5 3 2 3 2 2" xfId="9333" xr:uid="{67E26A36-11AE-4A29-8511-D1CF7B1017E6}"/>
    <cellStyle name="Normal 5 5 3 2 3 2 2 2" xfId="29308" xr:uid="{2301B72B-D34C-4C94-9787-19E5D499C880}"/>
    <cellStyle name="Normal 5 5 3 2 3 2 2 3" xfId="19713" xr:uid="{2513DD0D-2A90-4E3B-9FE3-97B1F64D3174}"/>
    <cellStyle name="Normal 5 5 3 2 3 2 3" xfId="12166" xr:uid="{C7F55786-F651-4090-BA9C-72238A0A79C0}"/>
    <cellStyle name="Normal 5 5 3 2 3 2 3 2" xfId="22546" xr:uid="{FA770A09-E417-4A45-86FE-82BDF0AA233D}"/>
    <cellStyle name="Normal 5 5 3 2 3 2 4" xfId="24810" xr:uid="{36D9B331-E89F-46A9-99B5-FF97382973F6}"/>
    <cellStyle name="Normal 5 5 3 2 3 2 5" xfId="16880" xr:uid="{66C7D573-8EE2-4B17-845F-1DABAE8BC7DD}"/>
    <cellStyle name="Normal 5 5 3 2 3 3" xfId="6464" xr:uid="{1FD35532-369E-4AB3-840A-ACBF909A72A5}"/>
    <cellStyle name="Normal 5 5 3 2 3 3 2" xfId="28193" xr:uid="{D30C6959-5345-430D-A752-898148BB14ED}"/>
    <cellStyle name="Normal 5 5 3 2 3 3 3" xfId="16033" xr:uid="{93C0DC4A-6DAE-4861-813F-86425C4D2025}"/>
    <cellStyle name="Normal 5 5 3 2 3 4" xfId="8486" xr:uid="{A5530E9A-0D96-4F24-9A3F-88C8525EC9AF}"/>
    <cellStyle name="Normal 5 5 3 2 3 4 2" xfId="18866" xr:uid="{279A18D5-39D6-414C-B5B5-55E7F5E3688E}"/>
    <cellStyle name="Normal 5 5 3 2 3 5" xfId="11319" xr:uid="{D37DD499-B0E1-442A-AD0D-311E6BF658C2}"/>
    <cellStyle name="Normal 5 5 3 2 3 5 2" xfId="21699" xr:uid="{6B4B354C-1C40-44F3-981F-BC84D7E29FDD}"/>
    <cellStyle name="Normal 5 5 3 2 3 6" xfId="24836" xr:uid="{B0830052-57BF-4E18-AD30-41EFB42E6411}"/>
    <cellStyle name="Normal 5 5 3 2 3 7" xfId="13977" xr:uid="{0FA613A5-4C8A-4372-A92D-3ADFD3F5309B}"/>
    <cellStyle name="Normal 5 5 3 2 4" xfId="3404" xr:uid="{00000000-0005-0000-0000-000056070000}"/>
    <cellStyle name="Normal 5 5 3 2 4 2" xfId="6462" xr:uid="{6AD0319A-2B02-4F43-A7CA-CF1F5D66F6C6}"/>
    <cellStyle name="Normal 5 5 3 2 4 2 2" xfId="26311" xr:uid="{64FC0928-0880-4F12-910D-F8409AED13C7}"/>
    <cellStyle name="Normal 5 5 3 2 4 2 3" xfId="16031" xr:uid="{B7FFE440-985B-4DDE-BE9D-5B472ED89F58}"/>
    <cellStyle name="Normal 5 5 3 2 4 3" xfId="8484" xr:uid="{A69A791C-AB5B-4926-A7BE-B01584419CC5}"/>
    <cellStyle name="Normal 5 5 3 2 4 3 2" xfId="18864" xr:uid="{5CAB69D4-3924-43E2-AAD0-4D6D537F719E}"/>
    <cellStyle name="Normal 5 5 3 2 4 4" xfId="11317" xr:uid="{A5E9B1CF-1A40-498B-86E6-A7DECA86D90F}"/>
    <cellStyle name="Normal 5 5 3 2 4 4 2" xfId="21697" xr:uid="{DA84A1A8-FF62-425D-8C74-9ED688C7B60E}"/>
    <cellStyle name="Normal 5 5 3 2 4 5" xfId="22942" xr:uid="{7551C835-94D9-4F61-A96C-043AFA60FC17}"/>
    <cellStyle name="Normal 5 5 3 2 4 6" xfId="13975" xr:uid="{03F6B80B-08D9-42D3-9DAB-61F864FAB0AE}"/>
    <cellStyle name="Normal 5 5 3 2 5" xfId="2535" xr:uid="{00000000-0005-0000-0000-000057070000}"/>
    <cellStyle name="Normal 5 5 3 2 5 2" xfId="5809" xr:uid="{500B84B4-4BD6-40EC-B25F-D91D2E1043D4}"/>
    <cellStyle name="Normal 5 5 3 2 5 2 2" xfId="26670" xr:uid="{E6D078C9-632B-43F1-A3AC-B26C6B25179A}"/>
    <cellStyle name="Normal 5 5 3 2 5 2 3" xfId="15207" xr:uid="{41FF0603-86C9-4377-B7A6-C58C594710EF}"/>
    <cellStyle name="Normal 5 5 3 2 5 3" xfId="7660" xr:uid="{80C12635-07E8-47F0-B942-36FDC8730632}"/>
    <cellStyle name="Normal 5 5 3 2 5 3 2" xfId="18040" xr:uid="{2C2326AA-B804-4D76-8EE4-123E77EB0105}"/>
    <cellStyle name="Normal 5 5 3 2 5 4" xfId="10493" xr:uid="{4FF09B1C-BF97-42E2-83B5-164182CBFD53}"/>
    <cellStyle name="Normal 5 5 3 2 5 4 2" xfId="20873" xr:uid="{EA39CCBD-998A-439C-AE02-AA411518653E}"/>
    <cellStyle name="Normal 5 5 3 2 5 5" xfId="25349" xr:uid="{59804BE7-6A98-4DB5-B089-960749C03A29}"/>
    <cellStyle name="Normal 5 5 3 2 5 6" xfId="12923" xr:uid="{868AAC3C-8BDE-441D-89CD-5C0006590111}"/>
    <cellStyle name="Normal 5 5 3 2 6" xfId="2381" xr:uid="{00000000-0005-0000-0000-000052070000}"/>
    <cellStyle name="Normal 5 5 3 2 6 2" xfId="7508" xr:uid="{3B6FD838-14E4-47AD-997E-3E4DFF3F2F0B}"/>
    <cellStyle name="Normal 5 5 3 2 6 2 2" xfId="17888" xr:uid="{FF39B6F9-D48C-47CA-9CE1-CD39F3ADAACE}"/>
    <cellStyle name="Normal 5 5 3 2 6 3" xfId="10341" xr:uid="{888701D3-A9B4-48AA-A63C-F78B98915BC4}"/>
    <cellStyle name="Normal 5 5 3 2 6 3 2" xfId="20721" xr:uid="{61EF9B68-5ECC-450A-8272-4F37A8E36E5B}"/>
    <cellStyle name="Normal 5 5 3 2 6 4" xfId="24280" xr:uid="{C27F0CDF-44CB-474F-A9F5-0AC3000892C5}"/>
    <cellStyle name="Normal 5 5 3 2 6 5" xfId="15055" xr:uid="{392F7F30-BB58-4266-A5F3-C322E9BBC5D2}"/>
    <cellStyle name="Normal 5 5 3 2 7" xfId="4025" xr:uid="{63312030-2A9C-4663-932E-5577FE4A2569}"/>
    <cellStyle name="Normal 5 5 3 2 7 2" xfId="8827" xr:uid="{0FF64E3B-7133-4B9C-B3AF-E9854E5E05A5}"/>
    <cellStyle name="Normal 5 5 3 2 7 2 2" xfId="19207" xr:uid="{2CD57BE4-4EAA-4E3F-8BA7-646E49DAF5E0}"/>
    <cellStyle name="Normal 5 5 3 2 7 3" xfId="11660" xr:uid="{0DC6D395-C61F-4D15-8A33-FA21F2E580ED}"/>
    <cellStyle name="Normal 5 5 3 2 7 3 2" xfId="22040" xr:uid="{681AE0DD-A4E1-4F91-A10A-910FADDFFA77}"/>
    <cellStyle name="Normal 5 5 3 2 7 4" xfId="16374" xr:uid="{F4204DCC-0442-4B9C-882A-849C449A92F8}"/>
    <cellStyle name="Normal 5 5 3 2 8" xfId="5356" xr:uid="{04CE837C-8658-4066-93F6-8BAC67C35461}"/>
    <cellStyle name="Normal 5 5 3 2 8 2" xfId="14655" xr:uid="{877BA591-1D54-445F-B6E7-C9D19D52FCAB}"/>
    <cellStyle name="Normal 5 5 3 2 9" xfId="7108" xr:uid="{3970AA2A-4BDF-44C1-951A-08748FE8E826}"/>
    <cellStyle name="Normal 5 5 3 2 9 2" xfId="17488"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8" xr:uid="{3F5165A9-AE88-4D28-AF3C-AED347BCFFE9}"/>
    <cellStyle name="Normal 5 5 3 3 2 2 2 2 2" xfId="28928" xr:uid="{6751F41C-4C44-4B0C-8678-7FF823FECD9C}"/>
    <cellStyle name="Normal 5 5 3 3 2 2 2 2 3" xfId="18868" xr:uid="{0C46DD60-AE4E-4BF0-AD41-59BAB98E9C0B}"/>
    <cellStyle name="Normal 5 5 3 3 2 2 2 3" xfId="11321" xr:uid="{BA7B3DAF-AF81-4F6F-9E4C-BDEDD61C0C31}"/>
    <cellStyle name="Normal 5 5 3 3 2 2 2 3 2" xfId="21701" xr:uid="{512EC35C-8D3B-4E53-995B-0B2E4FCBBB3A}"/>
    <cellStyle name="Normal 5 5 3 3 2 2 2 4" xfId="25099" xr:uid="{B2F1F5AD-ED06-46F0-8FF2-329BAD71BA85}"/>
    <cellStyle name="Normal 5 5 3 3 2 2 2 5" xfId="16035" xr:uid="{C290D445-434F-4158-A64A-B616690A1D18}"/>
    <cellStyle name="Normal 5 5 3 3 2 2 3" xfId="3653" xr:uid="{00000000-0005-0000-0000-00007C060000}"/>
    <cellStyle name="Normal 5 5 3 3 2 2 3 2" xfId="27559" xr:uid="{D7A76E9D-6CD1-4529-BB3E-38008977B488}"/>
    <cellStyle name="Normal 5 5 3 3 2 2 3 3" xfId="27323" xr:uid="{1B2B0B57-551B-4195-B3B1-1771B2582615}"/>
    <cellStyle name="Normal 5 5 3 3 2 2 4" xfId="5358" xr:uid="{0E1F81C9-C0B4-4BD4-BB16-0591CD67C286}"/>
    <cellStyle name="Normal 5 5 3 3 2 2 4 2" xfId="29784" xr:uid="{89E00D79-3211-4205-9817-0EE04526993D}"/>
    <cellStyle name="Normal 5 5 3 3 2 2 5" xfId="24694" xr:uid="{E22B5C30-2C6B-4970-B1C3-452F3FFF52A1}"/>
    <cellStyle name="Normal 5 5 3 3 2 2 6" xfId="13979" xr:uid="{C3649F74-66E1-4FD0-90AD-33DFA58BD1ED}"/>
    <cellStyle name="Normal 5 5 3 3 2 3" xfId="3408" xr:uid="{00000000-0005-0000-0000-00005B070000}"/>
    <cellStyle name="Normal 5 5 3 3 2 3 2" xfId="30086" xr:uid="{8D83AA04-EFB8-4DBE-9F2D-CA04908BDD15}"/>
    <cellStyle name="Normal 5 5 3 3 2 4" xfId="2810" xr:uid="{00000000-0005-0000-0000-000059070000}"/>
    <cellStyle name="Normal 5 5 3 3 2 4 2" xfId="7933" xr:uid="{A73E06E4-52C6-41C2-A9DE-1360A8EF2073}"/>
    <cellStyle name="Normal 5 5 3 3 2 4 2 2" xfId="25982" xr:uid="{9746B4BB-23E3-4AB4-8C1E-54E016B185AE}"/>
    <cellStyle name="Normal 5 5 3 3 2 4 2 3" xfId="18313" xr:uid="{F60611D6-D7F6-4476-BF99-83546C07164C}"/>
    <cellStyle name="Normal 5 5 3 3 2 4 3" xfId="10766" xr:uid="{5ECCC314-0298-4800-89E5-E4554EF43160}"/>
    <cellStyle name="Normal 5 5 3 3 2 4 3 2" xfId="21146" xr:uid="{F634E57E-2ACB-4738-9EA3-6F08060C9F6A}"/>
    <cellStyle name="Normal 5 5 3 3 2 4 4" xfId="23714" xr:uid="{422C99EC-FA0C-4883-8C15-FBAB8AB12BDA}"/>
    <cellStyle name="Normal 5 5 3 3 2 4 5" xfId="15480" xr:uid="{EDDED4B6-C1B4-4E35-A1C8-B2F304C8BD40}"/>
    <cellStyle name="Normal 5 5 3 3 2 5" xfId="3744" xr:uid="{00000000-0005-0000-0000-0000E2050000}"/>
    <cellStyle name="Normal 5 5 3 3 2 5 2" xfId="3788" xr:uid="{52779A0D-A5E8-4205-873C-EAFFBE836AE9}"/>
    <cellStyle name="Normal 5 5 3 3 2 5 2 2" xfId="29831" xr:uid="{269F8BD8-3951-442C-8C12-5034B99EF9C4}"/>
    <cellStyle name="Normal 5 5 3 3 2 5 3" xfId="22723" xr:uid="{5EC33E70-0B4D-40F0-A6E8-EF4A4475260D}"/>
    <cellStyle name="Normal 5 5 3 3 2 5 3 2" xfId="30092" xr:uid="{B5B6AB49-98AB-441B-87F7-DD685D6798A1}"/>
    <cellStyle name="Normal 5 5 3 3 2 5 4" xfId="23446" xr:uid="{8571319B-7759-4A87-B13E-0C7FEACCE3F9}"/>
    <cellStyle name="Normal 5 5 3 3 2 5 5" xfId="30269" xr:uid="{B88538FC-C621-4360-9D4C-DD3260457648}"/>
    <cellStyle name="Normal 5 5 3 3 2 5 5 2" xfId="31412" xr:uid="{7481AEF4-D030-4595-AF6D-9244C28EA76D}"/>
    <cellStyle name="Normal 5 5 3 3 2 5 6" xfId="31609" xr:uid="{2D73DF79-C0A1-492B-ABB8-D5521DD43C2A}"/>
    <cellStyle name="Normal 5 5 3 3 2 6" xfId="23173" xr:uid="{585B73B8-12BC-44A6-82F7-7D9C4E64E545}"/>
    <cellStyle name="Normal 5 5 3 3 2 6 2" xfId="31148" xr:uid="{D3D0E1A9-FBCA-47EC-9550-3A4C6C30E266}"/>
    <cellStyle name="Normal 5 5 3 3 2 6 3" xfId="30911" xr:uid="{B08B4DCA-5980-4F0C-A577-2BB26932546B}"/>
    <cellStyle name="Normal 5 5 3 3 2 7" xfId="13276" xr:uid="{60854C4E-F5E6-4B50-AA94-02CF9A79D755}"/>
    <cellStyle name="Normal 5 5 3 3 2 8" xfId="30924" xr:uid="{29076549-2AA4-4007-80EA-D67AC2CC5802}"/>
    <cellStyle name="Normal 5 5 3 3 3" xfId="1207" xr:uid="{00000000-0005-0000-0000-00007D060000}"/>
    <cellStyle name="Normal 5 5 3 3 3 2" xfId="3410" xr:uid="{00000000-0005-0000-0000-00005C070000}"/>
    <cellStyle name="Normal 5 5 3 3 3 2 2" xfId="8489" xr:uid="{8CE330F0-3265-4F2B-AB02-47DD44B05B5A}"/>
    <cellStyle name="Normal 5 5 3 3 3 2 2 2" xfId="28929" xr:uid="{F1B2B5CC-612B-46F9-9E9B-A15690CC029B}"/>
    <cellStyle name="Normal 5 5 3 3 3 2 2 3" xfId="18869" xr:uid="{BFD8F8CD-D589-4891-83F8-7C14D35219E3}"/>
    <cellStyle name="Normal 5 5 3 3 3 2 2 4" xfId="29822" xr:uid="{3881B992-1BB7-464F-91BE-BB29A3566EF8}"/>
    <cellStyle name="Normal 5 5 3 3 3 2 3" xfId="11322" xr:uid="{B2C88099-1FD6-45E4-9D6C-38A61BA53D1B}"/>
    <cellStyle name="Normal 5 5 3 3 3 2 3 2" xfId="21702" xr:uid="{4B2A4E7B-AAFC-485E-B963-ED9DE0293EF0}"/>
    <cellStyle name="Normal 5 5 3 3 3 2 4" xfId="25218" xr:uid="{B8090A63-5F28-4185-8095-4F4ECF2CF9D1}"/>
    <cellStyle name="Normal 5 5 3 3 3 2 5" xfId="25636" xr:uid="{EF68925E-02A3-4EB7-A1D7-ABFE95E794DA}"/>
    <cellStyle name="Normal 5 5 3 3 3 2 6" xfId="16036" xr:uid="{FA327224-DD3D-4B58-AF68-65DB995EA5E3}"/>
    <cellStyle name="Normal 5 5 3 3 3 3" xfId="3558" xr:uid="{00000000-0005-0000-0000-00007D060000}"/>
    <cellStyle name="Normal 5 5 3 3 3 3 2" xfId="25598" xr:uid="{2B2D0F06-3883-4FBB-9729-E6CA70224720}"/>
    <cellStyle name="Normal 5 5 3 3 3 3 2 2" xfId="29816" xr:uid="{02A86CA0-3F43-44CF-957F-95BA6D4BDC0E}"/>
    <cellStyle name="Normal 5 5 3 3 3 3 3" xfId="23155" xr:uid="{96AA7387-D407-4AAD-A008-F71F5F7B6C65}"/>
    <cellStyle name="Normal 5 5 3 3 3 4" xfId="4562" xr:uid="{1DD4ABF9-0AC6-4128-B006-684E9FE610C9}"/>
    <cellStyle name="Normal 5 5 3 3 3 4 2" xfId="9334" xr:uid="{0AF8BA8E-FDE7-4900-8F7D-B5B329270D40}"/>
    <cellStyle name="Normal 5 5 3 3 3 4 2 2" xfId="19714" xr:uid="{011B26BE-78F4-46EA-A2EE-F16F90DEAD00}"/>
    <cellStyle name="Normal 5 5 3 3 3 4 2 3" xfId="31104" xr:uid="{41CBFC74-9674-4514-AAE2-CB0510DF1FAF}"/>
    <cellStyle name="Normal 5 5 3 3 3 4 2 4" xfId="30912" xr:uid="{DE041240-1130-4FBE-A496-AF3E183AB993}"/>
    <cellStyle name="Normal 5 5 3 3 3 4 3" xfId="12167" xr:uid="{BA123514-4E82-4769-AFD3-99A79B6FC726}"/>
    <cellStyle name="Normal 5 5 3 3 3 4 3 2" xfId="22547" xr:uid="{487E197D-AF16-4F9E-8A92-1FE77D609998}"/>
    <cellStyle name="Normal 5 5 3 3 3 4 4" xfId="16881" xr:uid="{2FE929DC-E891-4CAA-9BE8-851030E063C4}"/>
    <cellStyle name="Normal 5 5 3 3 3 5" xfId="5359" xr:uid="{CC91ECF4-6A6D-4E86-9763-C1AB30578AAE}"/>
    <cellStyle name="Normal 5 5 3 3 3 5 2" xfId="29708" xr:uid="{C6AC9FE6-8F2F-4D98-B1CC-2EFCAC323B18}"/>
    <cellStyle name="Normal 5 5 3 3 3 5 2 2" xfId="30951" xr:uid="{5D2ADC69-5EDF-4AC9-8941-E830CD16909C}"/>
    <cellStyle name="Normal 5 5 3 3 3 6" xfId="23225" xr:uid="{07D2B74A-B30D-4BBA-A7E5-EB342AD9A434}"/>
    <cellStyle name="Normal 5 5 3 3 3 6 2" xfId="29672" xr:uid="{B112CBD1-63B3-4F58-B2F2-76F0EA1536DD}"/>
    <cellStyle name="Normal 5 5 3 3 3 7" xfId="23013" xr:uid="{EEAA545C-FB53-43F8-AC33-2C773C11FF67}"/>
    <cellStyle name="Normal 5 5 3 3 3 8" xfId="13980" xr:uid="{E4637211-795C-4AB7-BFE3-8BF1E9D332EA}"/>
    <cellStyle name="Normal 5 5 3 3 4" xfId="3407" xr:uid="{00000000-0005-0000-0000-00005D070000}"/>
    <cellStyle name="Normal 5 5 3 3 4 2" xfId="6465" xr:uid="{A25B5BAC-44F2-408C-BEC0-85D4D62418DA}"/>
    <cellStyle name="Normal 5 5 3 3 4 2 2" xfId="25788" xr:uid="{192D2398-F9FF-4441-984B-C4D2551A0186}"/>
    <cellStyle name="Normal 5 5 3 3 4 2 3" xfId="26034" xr:uid="{F5FB2520-4BA7-4F5D-9D7C-1AD371AA6455}"/>
    <cellStyle name="Normal 5 5 3 3 4 2 4" xfId="16034" xr:uid="{49A6886E-F465-4B47-B6D8-FA1B4D123904}"/>
    <cellStyle name="Normal 5 5 3 3 4 2 5" xfId="30568" xr:uid="{E8720E36-9B22-4DBC-BB87-8F396A474EBD}"/>
    <cellStyle name="Normal 5 5 3 3 4 3" xfId="8487" xr:uid="{6509FA01-A0EC-456E-A862-DAF49E6D20AA}"/>
    <cellStyle name="Normal 5 5 3 3 4 3 2" xfId="28927" xr:uid="{C4D81208-22B8-4018-90E0-7C9AF6EA32DF}"/>
    <cellStyle name="Normal 5 5 3 3 4 3 3" xfId="18867" xr:uid="{A8B22BD6-03F8-4DC4-A58F-AA0434136367}"/>
    <cellStyle name="Normal 5 5 3 3 4 4" xfId="11320" xr:uid="{6D331C84-8C36-4A27-AE3A-3F13C509601A}"/>
    <cellStyle name="Normal 5 5 3 3 4 4 2" xfId="21700" xr:uid="{7EE082D5-2FF2-414E-BAC4-A4CFC4A84400}"/>
    <cellStyle name="Normal 5 5 3 3 4 5" xfId="25080" xr:uid="{D6155E76-2395-4DDF-B9B2-493347F428B3}"/>
    <cellStyle name="Normal 5 5 3 3 4 6" xfId="26254" xr:uid="{7E1F3624-729A-4E27-B35B-DA8D4DBE72A3}"/>
    <cellStyle name="Normal 5 5 3 3 4 7" xfId="13978" xr:uid="{6DB07B96-4051-4092-A480-E23365CF7508}"/>
    <cellStyle name="Normal 5 5 3 3 5" xfId="2637" xr:uid="{00000000-0005-0000-0000-00005E070000}"/>
    <cellStyle name="Normal 5 5 3 3 5 2" xfId="5899" xr:uid="{186A16A8-69D8-4703-B34E-7A9DDBD16197}"/>
    <cellStyle name="Normal 5 5 3 3 5 2 2" xfId="15309" xr:uid="{B088E4D3-F857-46C0-8CFC-6124F53F86C1}"/>
    <cellStyle name="Normal 5 5 3 3 5 3" xfId="7762" xr:uid="{050DE08B-BA64-40DB-9D1D-AEF1C52A83B7}"/>
    <cellStyle name="Normal 5 5 3 3 5 3 2" xfId="18142" xr:uid="{8DF48DD9-C2EA-4C9A-8DF1-BAB4B426AF08}"/>
    <cellStyle name="Normal 5 5 3 3 5 4" xfId="10595" xr:uid="{9F692D93-A96D-468A-854F-99454616E6E8}"/>
    <cellStyle name="Normal 5 5 3 3 5 4 2" xfId="20975" xr:uid="{1DEB8ED8-0F2D-420E-96E7-28EEC59C295E}"/>
    <cellStyle name="Normal 5 5 3 3 5 5" xfId="23015" xr:uid="{5B4EE627-4904-4A06-88F3-0F60708F9BC4}"/>
    <cellStyle name="Normal 5 5 3 3 5 6" xfId="25979" xr:uid="{AD89A197-A5CB-450F-8245-D9DE37D4C38D}"/>
    <cellStyle name="Normal 5 5 3 3 5 7" xfId="13026" xr:uid="{7B6E7E67-601D-400B-BF29-11CFF4D4B6EA}"/>
    <cellStyle name="Normal 5 5 3 3 6" xfId="2124" xr:uid="{00000000-0005-0000-0000-0000AB020000}"/>
    <cellStyle name="Normal 5 5 3 3 6 2" xfId="4649" xr:uid="{39152408-330A-44B7-900D-FA6E2B529A91}"/>
    <cellStyle name="Normal 5 5 3 3 6 3" xfId="30205" xr:uid="{19E5DBC6-87B5-46F1-B5E0-B67573138C40}"/>
    <cellStyle name="Normal 5 5 3 3 6 3 2" xfId="31349" xr:uid="{C475E952-4287-47E3-B046-F9817D97F62D}"/>
    <cellStyle name="Normal 5 5 3 3 6 4" xfId="31545" xr:uid="{F0BED102-3B27-4E13-8163-0F2933607E19}"/>
    <cellStyle name="Normal 5 5 3 3 7" xfId="4026" xr:uid="{56D1BCD9-EAD7-442F-BEF3-F5DBF0F48EA4}"/>
    <cellStyle name="Normal 5 5 3 3 7 2" xfId="4755" xr:uid="{3B2AE6C9-CD41-44A4-85EB-03A4D5B5EDAD}"/>
    <cellStyle name="Normal 5 5 3 3 7 2 2" xfId="27784" xr:uid="{580A303F-6BB4-45D3-9C35-7FFFABBC7C95}"/>
    <cellStyle name="Normal 5 5 3 3 7 3" xfId="26287" xr:uid="{E0BDAE02-0061-4AD1-A851-0C0422048092}"/>
    <cellStyle name="Normal 5 5 3 3 7 3 2" xfId="31172" xr:uid="{E1CFC7F0-7C6D-40F3-9AAC-AEE06C15BE18}"/>
    <cellStyle name="Normal 5 5 3 3 7 4" xfId="26361" xr:uid="{2BB7C9BC-9F92-46B9-A4E8-54E7EDCFB1FE}"/>
    <cellStyle name="Normal 5 5 3 3 7 5" xfId="30323" xr:uid="{13091C6E-267B-42E9-9EC6-63A637EF4C77}"/>
    <cellStyle name="Normal 5 5 3 3 7 5 2" xfId="31466" xr:uid="{8241D67A-0B65-441D-B87C-12FCD55689C9}"/>
    <cellStyle name="Normal 5 5 3 3 7 6" xfId="31663" xr:uid="{6C15C19A-00AD-4054-8903-F5817FB38421}"/>
    <cellStyle name="Normal 5 5 3 3 8" xfId="29680" xr:uid="{0A86F2A0-5592-44C0-A478-BDA05FBB524E}"/>
    <cellStyle name="Normal 5 5 3 3 8 2" xfId="30539" xr:uid="{CD43F895-0D8D-40A6-9F78-B0640AD53663}"/>
    <cellStyle name="Normal 5 5 3 3 9" xfId="29668" xr:uid="{04524AD8-987D-44B0-8EAE-33D3F77F3D00}"/>
    <cellStyle name="Normal 5 5 3 4" xfId="1208" xr:uid="{00000000-0005-0000-0000-00007E060000}"/>
    <cellStyle name="Normal 5 5 3 4 2" xfId="3411" xr:uid="{00000000-0005-0000-0000-000060070000}"/>
    <cellStyle name="Normal 5 5 3 4 2 2" xfId="6466" xr:uid="{091CA45F-1415-4786-BD74-62F2691D01A0}"/>
    <cellStyle name="Normal 5 5 3 4 2 2 2" xfId="25688" xr:uid="{D369BE46-53A2-4165-A63E-6DCF57B1B6B5}"/>
    <cellStyle name="Normal 5 5 3 4 2 2 3" xfId="16037" xr:uid="{A22DF215-B07D-4574-ACFB-178005758E72}"/>
    <cellStyle name="Normal 5 5 3 4 2 3" xfId="8490" xr:uid="{7A3C8F66-00F3-4E69-8FCE-2A1F17232FEE}"/>
    <cellStyle name="Normal 5 5 3 4 2 3 2" xfId="18870" xr:uid="{C9D05A51-96C9-44ED-A367-714CCD54E03B}"/>
    <cellStyle name="Normal 5 5 3 4 2 4" xfId="11323" xr:uid="{0BEEC87B-62C8-49C3-A718-6F4DA063F65A}"/>
    <cellStyle name="Normal 5 5 3 4 2 4 2" xfId="21703" xr:uid="{68FC661A-8C76-42A0-813F-166B20BE874E}"/>
    <cellStyle name="Normal 5 5 3 4 2 5" xfId="23338" xr:uid="{5D6AA472-3A32-4EF8-A05D-4D0479AF9BA0}"/>
    <cellStyle name="Normal 5 5 3 4 2 6" xfId="13981" xr:uid="{B9E238CB-6508-4CA3-B03E-8A79E05F87E3}"/>
    <cellStyle name="Normal 5 5 3 4 3" xfId="2809" xr:uid="{00000000-0005-0000-0000-000061070000}"/>
    <cellStyle name="Normal 5 5 3 4 3 2" xfId="6026" xr:uid="{1A84E262-5C66-4876-8988-B9C64750BC56}"/>
    <cellStyle name="Normal 5 5 3 4 3 2 2" xfId="25833" xr:uid="{75B92EC5-AA87-49FE-8CB9-5908B1535483}"/>
    <cellStyle name="Normal 5 5 3 4 3 2 3" xfId="15479" xr:uid="{C6697673-7266-4EEF-92D7-303A24FB0548}"/>
    <cellStyle name="Normal 5 5 3 4 3 3" xfId="7932" xr:uid="{0A15193D-FDFF-4EC3-A906-BC56E5F6002D}"/>
    <cellStyle name="Normal 5 5 3 4 3 3 2" xfId="18312" xr:uid="{156F1083-34F8-4A57-BB95-66C45D08E8A1}"/>
    <cellStyle name="Normal 5 5 3 4 3 4" xfId="10765" xr:uid="{68489397-CF2F-45B8-A765-1909E9CA44D4}"/>
    <cellStyle name="Normal 5 5 3 4 3 4 2" xfId="21145" xr:uid="{BB5C1C8E-2064-4637-B49F-93C358380D67}"/>
    <cellStyle name="Normal 5 5 3 4 3 5" xfId="22773" xr:uid="{0A156C61-6A99-49A7-A4D6-58E67D3277ED}"/>
    <cellStyle name="Normal 5 5 3 4 3 6" xfId="13274" xr:uid="{1C9D7B34-B27F-4326-A60F-35EE8630D162}"/>
    <cellStyle name="Normal 5 5 3 4 4" xfId="4205" xr:uid="{EFB807DE-F504-4F73-8F65-B660665FEC0D}"/>
    <cellStyle name="Normal 5 5 3 4 4 2" xfId="8977" xr:uid="{1598C217-6F5B-428E-A1FB-07FEF1C8031C}"/>
    <cellStyle name="Normal 5 5 3 4 4 2 2" xfId="19357" xr:uid="{CD108EAB-65B3-40E1-A655-815E862C7618}"/>
    <cellStyle name="Normal 5 5 3 4 4 3" xfId="11810" xr:uid="{B3749756-E62E-45C4-8812-35F065F09F12}"/>
    <cellStyle name="Normal 5 5 3 4 4 3 2" xfId="22190" xr:uid="{3CEE6DF3-83F1-4AF7-B6BC-B0A801425AEC}"/>
    <cellStyle name="Normal 5 5 3 4 4 4" xfId="24100" xr:uid="{BEB9EC4F-9B65-4276-A9CD-9404B0C4922D}"/>
    <cellStyle name="Normal 5 5 3 4 4 5" xfId="16524" xr:uid="{4C658C52-180C-4C57-AD4A-70F3D616DAAF}"/>
    <cellStyle name="Normal 5 5 3 4 5" xfId="5360" xr:uid="{5AB1D085-E211-4002-9A68-A779FB65A4A7}"/>
    <cellStyle name="Normal 5 5 3 4 5 2" xfId="14657" xr:uid="{79F76784-48D1-494A-A462-8B146DB212BC}"/>
    <cellStyle name="Normal 5 5 3 4 6" xfId="7110" xr:uid="{F1C2CF29-7FED-44EA-A7B8-4D977008F5A1}"/>
    <cellStyle name="Normal 5 5 3 4 6 2" xfId="17490" xr:uid="{6FA4D063-4557-496A-B0E1-3528238FE0ED}"/>
    <cellStyle name="Normal 5 5 3 4 7" xfId="9943" xr:uid="{B348D9BA-F377-446F-A189-975FF517BE34}"/>
    <cellStyle name="Normal 5 5 3 4 7 2" xfId="20323" xr:uid="{D56EEEB7-862E-4E75-84EE-5354199E21C2}"/>
    <cellStyle name="Normal 5 5 3 4 8" xfId="25009" xr:uid="{1B5984A8-BDFF-436B-BDA1-C2D38884C3F2}"/>
    <cellStyle name="Normal 5 5 3 4 9" xfId="12773" xr:uid="{207A05E2-44FD-49D4-BB57-844DD163A47F}"/>
    <cellStyle name="Normal 5 5 3 5" xfId="1209" xr:uid="{00000000-0005-0000-0000-00007F060000}"/>
    <cellStyle name="Normal 5 5 3 5 2" xfId="4563" xr:uid="{1BCA9013-97FB-47C4-86AC-6325ACCED00E}"/>
    <cellStyle name="Normal 5 5 3 5 2 2" xfId="9335" xr:uid="{1B079D11-66EE-43CD-B4C1-5CF70D817D4E}"/>
    <cellStyle name="Normal 5 5 3 5 2 2 2" xfId="29309" xr:uid="{28677310-8D44-47B2-8A3B-AA3433DF51E8}"/>
    <cellStyle name="Normal 5 5 3 5 2 2 3" xfId="19715" xr:uid="{5C607BAB-2769-4ECF-BFFA-54B73665BD0B}"/>
    <cellStyle name="Normal 5 5 3 5 2 3" xfId="12168" xr:uid="{25BC621A-EE9D-4329-BB95-F36DE3E1A7D0}"/>
    <cellStyle name="Normal 5 5 3 5 2 3 2" xfId="22548" xr:uid="{8D004C08-7D11-4892-83BD-4F86601205B7}"/>
    <cellStyle name="Normal 5 5 3 5 2 4" xfId="25653" xr:uid="{702AAE8B-8E10-478F-A88A-D4C689F0EC6E}"/>
    <cellStyle name="Normal 5 5 3 5 2 5" xfId="16882" xr:uid="{BA22D103-A3F5-4026-881A-D17B5200DFF6}"/>
    <cellStyle name="Normal 5 5 3 5 3" xfId="5361" xr:uid="{6F1DB607-BB13-42A8-8622-597EC7CCA09E}"/>
    <cellStyle name="Normal 5 5 3 5 3 2" xfId="28574" xr:uid="{598316B3-EE8C-4832-89FF-6741A61A0620}"/>
    <cellStyle name="Normal 5 5 3 5 3 3" xfId="14658" xr:uid="{EE5464CF-BE4B-40D0-A089-A1091CE52773}"/>
    <cellStyle name="Normal 5 5 3 5 4" xfId="7111" xr:uid="{B8FC9F61-DCB1-434B-9165-2BF6972D01BF}"/>
    <cellStyle name="Normal 5 5 3 5 4 2" xfId="17491" xr:uid="{E69F58FD-2F5C-43CA-AD58-447F718E2EEA}"/>
    <cellStyle name="Normal 5 5 3 5 5" xfId="9944" xr:uid="{2068F8F9-21BD-4D3A-B3A3-758FC908E522}"/>
    <cellStyle name="Normal 5 5 3 5 5 2" xfId="20324" xr:uid="{791DC83C-7EEC-4BB2-95C3-33D2C0D6393F}"/>
    <cellStyle name="Normal 5 5 3 5 6" xfId="22705" xr:uid="{26E8B065-FA68-4C76-94AC-0F6A43DAD136}"/>
    <cellStyle name="Normal 5 5 3 5 7" xfId="13982" xr:uid="{3CF2D734-478E-42BA-BA56-5D9DB3FC7DD6}"/>
    <cellStyle name="Normal 5 5 3 6" xfId="2965" xr:uid="{00000000-0005-0000-0000-000063070000}"/>
    <cellStyle name="Normal 5 5 3 6 2" xfId="6130" xr:uid="{0E37E037-9851-4EB9-A3C2-64BD356B9540}"/>
    <cellStyle name="Normal 5 5 3 6 2 2" xfId="25424" xr:uid="{1148EB6E-F740-4167-874A-A1EF65DB568B}"/>
    <cellStyle name="Normal 5 5 3 6 2 3" xfId="15608" xr:uid="{E621157B-6D27-443E-9F26-16E7CBD38180}"/>
    <cellStyle name="Normal 5 5 3 6 3" xfId="8061" xr:uid="{F10D5E6D-B385-4559-A109-D58207B8982F}"/>
    <cellStyle name="Normal 5 5 3 6 3 2" xfId="18441" xr:uid="{C50D9187-302B-4068-A26B-8A8CB3E158FC}"/>
    <cellStyle name="Normal 5 5 3 6 4" xfId="10894" xr:uid="{C921355E-72F7-4125-BAB7-52A6FE548BBF}"/>
    <cellStyle name="Normal 5 5 3 6 4 2" xfId="21274" xr:uid="{9E3667AD-B115-4E65-8125-DC2EA7D4A56D}"/>
    <cellStyle name="Normal 5 5 3 6 5" xfId="24769" xr:uid="{B7E804C6-D9AD-4DE6-A2A9-10FF544E0EF0}"/>
    <cellStyle name="Normal 5 5 3 6 6" xfId="13471" xr:uid="{9A3195F6-BF57-4B18-8247-833348BDB7E5}"/>
    <cellStyle name="Normal 5 5 3 7" xfId="2475" xr:uid="{00000000-0005-0000-0000-000064070000}"/>
    <cellStyle name="Normal 5 5 3 7 2" xfId="5763" xr:uid="{E07183B6-D25C-4CC0-AE13-2A38EE114993}"/>
    <cellStyle name="Normal 5 5 3 7 2 2" xfId="28401" xr:uid="{507B183A-3DB4-4009-B4C0-4F1576EFF074}"/>
    <cellStyle name="Normal 5 5 3 7 2 3" xfId="15147" xr:uid="{652D18B1-F5FF-4845-BFD1-FF8917671EC2}"/>
    <cellStyle name="Normal 5 5 3 7 3" xfId="7600" xr:uid="{18DAE69B-A4F7-477F-8762-6CE1E368E732}"/>
    <cellStyle name="Normal 5 5 3 7 3 2" xfId="17980" xr:uid="{7D96E94B-8809-4955-8F45-38DBBA2CE966}"/>
    <cellStyle name="Normal 5 5 3 7 4" xfId="10433" xr:uid="{44B3FFAF-869E-44AB-B931-CDF9E98397FF}"/>
    <cellStyle name="Normal 5 5 3 7 4 2" xfId="20813" xr:uid="{209C42BD-D008-4B39-A856-564FE070366E}"/>
    <cellStyle name="Normal 5 5 3 7 5" xfId="22729" xr:uid="{6943EE8A-2B33-45B4-95F9-C2EDD1961D07}"/>
    <cellStyle name="Normal 5 5 3 7 6" xfId="12863" xr:uid="{2B0515C8-907A-485B-A591-F0A2A639DF21}"/>
    <cellStyle name="Normal 5 5 3 8" xfId="2229" xr:uid="{00000000-0005-0000-0000-000051070000}"/>
    <cellStyle name="Normal 5 5 3 8 2" xfId="7356" xr:uid="{1618AD18-7B7B-424F-9BEB-D299222C55F2}"/>
    <cellStyle name="Normal 5 5 3 8 2 2" xfId="17736" xr:uid="{83869EBC-213B-40D0-96E1-A1D651B52F92}"/>
    <cellStyle name="Normal 5 5 3 8 3" xfId="10189" xr:uid="{48FB3034-9292-4116-8449-599FDAB40BBA}"/>
    <cellStyle name="Normal 5 5 3 8 3 2" xfId="20569" xr:uid="{57755D7B-7216-4DBE-9B79-50915AF1F3AA}"/>
    <cellStyle name="Normal 5 5 3 8 4" xfId="23116" xr:uid="{D9EF2FC2-8CF3-4C7B-9CFB-936A7DC6878C}"/>
    <cellStyle name="Normal 5 5 3 8 5" xfId="14903" xr:uid="{B773A80F-07C8-4906-B155-A12AE8E35E9E}"/>
    <cellStyle name="Normal 5 5 3 9" xfId="4024" xr:uid="{04E98241-B413-4763-8D87-0C12090244E0}"/>
    <cellStyle name="Normal 5 5 3 9 2" xfId="8826" xr:uid="{2DD4E885-8CED-468B-A0EA-21DF2E8F00A5}"/>
    <cellStyle name="Normal 5 5 3 9 2 2" xfId="19206" xr:uid="{19E384D0-B5F7-4808-B416-14EE8B359BA2}"/>
    <cellStyle name="Normal 5 5 3 9 3" xfId="11659" xr:uid="{D509F8F9-2213-4B96-AEE4-7A6AAADF8F18}"/>
    <cellStyle name="Normal 5 5 3 9 3 2" xfId="22039" xr:uid="{A762BF18-54D9-4BB2-80CE-D7CF47DBE619}"/>
    <cellStyle name="Normal 5 5 3 9 4" xfId="16373" xr:uid="{93FEC0E4-2C60-4A83-9D0A-395AD443D74E}"/>
    <cellStyle name="Normal 5 5 4" xfId="1210" xr:uid="{00000000-0005-0000-0000-000080060000}"/>
    <cellStyle name="Normal 5 5 4 10" xfId="7112" xr:uid="{6E24754F-4139-496A-B256-B3A7608A1E70}"/>
    <cellStyle name="Normal 5 5 4 10 2" xfId="17492" xr:uid="{FEFC9BE0-9D2E-4273-901D-6405ADC29F6E}"/>
    <cellStyle name="Normal 5 5 4 11" xfId="9945" xr:uid="{4E506426-856D-48E1-9830-436B16A4402B}"/>
    <cellStyle name="Normal 5 5 4 11 2" xfId="20325" xr:uid="{56B19307-4070-41C7-97F4-984C9C4ACD71}"/>
    <cellStyle name="Normal 5 5 4 12" xfId="22668" xr:uid="{66F7D1B5-E539-4153-9F8D-61F382AE08F9}"/>
    <cellStyle name="Normal 5 5 4 13" xfId="12441" xr:uid="{1DD33C2E-3DF1-4199-9780-FE1826973C76}"/>
    <cellStyle name="Normal 5 5 4 2" xfId="1211" xr:uid="{00000000-0005-0000-0000-000081060000}"/>
    <cellStyle name="Normal 5 5 4 2 10" xfId="9946" xr:uid="{0AA280C8-05D0-4EDD-A0F0-25F6C4C0E2C2}"/>
    <cellStyle name="Normal 5 5 4 2 10 2" xfId="20326" xr:uid="{B38EED4E-B7E8-43A6-A452-0F3F6AC3A192}"/>
    <cellStyle name="Normal 5 5 4 2 11" xfId="25516" xr:uid="{1F8836FE-5842-48CD-9C27-7130A11C0DF8}"/>
    <cellStyle name="Normal 5 5 4 2 12" xfId="12616" xr:uid="{4ED1B215-A62B-4224-9B08-1DB86D03310D}"/>
    <cellStyle name="Normal 5 5 4 2 2" xfId="1212" xr:uid="{00000000-0005-0000-0000-000082060000}"/>
    <cellStyle name="Normal 5 5 4 2 2 2" xfId="3413" xr:uid="{00000000-0005-0000-0000-000068070000}"/>
    <cellStyle name="Normal 5 5 4 2 2 2 2" xfId="6468" xr:uid="{7CCB15D9-59C9-4526-9A31-724CBEB58938}"/>
    <cellStyle name="Normal 5 5 4 2 2 2 2 2" xfId="27147" xr:uid="{D8DD4CAC-C2B0-4A8C-AB8C-C0B64925EFE3}"/>
    <cellStyle name="Normal 5 5 4 2 2 2 2 3" xfId="27850" xr:uid="{183AD068-030C-4CFA-9598-24BADC3E24B2}"/>
    <cellStyle name="Normal 5 5 4 2 2 2 2 4" xfId="16039" xr:uid="{FBBC1EA9-0576-414A-A822-1E8A36E7878C}"/>
    <cellStyle name="Normal 5 5 4 2 2 2 3" xfId="8492" xr:uid="{7C67B0EB-6874-490A-AB6F-C0E9C43E16A5}"/>
    <cellStyle name="Normal 5 5 4 2 2 2 3 2" xfId="28930" xr:uid="{F9ABDF4E-3479-4731-9FBD-0A7A6F62AC8C}"/>
    <cellStyle name="Normal 5 5 4 2 2 2 3 3" xfId="18872" xr:uid="{1D7D140A-B2B0-4829-A203-C0CCB8E5AD57}"/>
    <cellStyle name="Normal 5 5 4 2 2 2 4" xfId="11325" xr:uid="{BDFB2532-6171-4425-AE58-C640DC6D5C99}"/>
    <cellStyle name="Normal 5 5 4 2 2 2 4 2" xfId="21705" xr:uid="{A6731636-272C-431C-A233-91D4C9F41C59}"/>
    <cellStyle name="Normal 5 5 4 2 2 2 5" xfId="24758" xr:uid="{5E5A21BD-C085-4EBD-8AF6-13C09DC8FD76}"/>
    <cellStyle name="Normal 5 5 4 2 2 2 6" xfId="13984" xr:uid="{25FFA09B-B9F9-4E37-8D5D-5125888B0D71}"/>
    <cellStyle name="Normal 5 5 4 2 2 3" xfId="4358" xr:uid="{88387237-01E0-4B25-8BE5-8B2376BBC437}"/>
    <cellStyle name="Normal 5 5 4 2 2 3 2" xfId="9130" xr:uid="{C2F40767-A121-40AD-A68A-26A92CB2DAB8}"/>
    <cellStyle name="Normal 5 5 4 2 2 3 2 2" xfId="29173" xr:uid="{0DBDF345-5003-44B1-81F2-DF78F3F02DB5}"/>
    <cellStyle name="Normal 5 5 4 2 2 3 2 3" xfId="19510" xr:uid="{98EF1CBC-575B-4F9E-AD57-B6D00E5F04A9}"/>
    <cellStyle name="Normal 5 5 4 2 2 3 3" xfId="11963" xr:uid="{D26025B7-29BB-40AF-AF33-59D08E610285}"/>
    <cellStyle name="Normal 5 5 4 2 2 3 3 2" xfId="22343" xr:uid="{A3B4DB2D-13D6-4FC1-84DB-0774CA906768}"/>
    <cellStyle name="Normal 5 5 4 2 2 3 4" xfId="25175" xr:uid="{61DBC9B9-1E71-4285-9860-27A3D1877045}"/>
    <cellStyle name="Normal 5 5 4 2 2 3 5" xfId="16677" xr:uid="{732B4A0F-9AA6-4BBD-9BA9-43C9B926872C}"/>
    <cellStyle name="Normal 5 5 4 2 2 4" xfId="5364" xr:uid="{0F610BEE-9DE4-4777-8999-E564D9E55943}"/>
    <cellStyle name="Normal 5 5 4 2 2 4 2" xfId="28588" xr:uid="{BE178C20-6377-4C6C-BDB1-3FD1588CEB5D}"/>
    <cellStyle name="Normal 5 5 4 2 2 4 3" xfId="14661" xr:uid="{9FFCFC9D-9C47-4ECB-81BE-AAC034414419}"/>
    <cellStyle name="Normal 5 5 4 2 2 5" xfId="7114" xr:uid="{A101A71D-F59C-4077-B1E0-6EC2FA54C6C6}"/>
    <cellStyle name="Normal 5 5 4 2 2 5 2" xfId="17494" xr:uid="{5700200F-39FB-42A2-B68A-B7B1A184B99E}"/>
    <cellStyle name="Normal 5 5 4 2 2 6" xfId="9947" xr:uid="{81343349-F28D-4BE8-B042-92BC99D6E794}"/>
    <cellStyle name="Normal 5 5 4 2 2 6 2" xfId="20327" xr:uid="{672AA7D8-40C0-41E9-A770-249F7667571C}"/>
    <cellStyle name="Normal 5 5 4 2 2 7" xfId="24134" xr:uid="{6FC67304-0A44-4136-96E5-88EF5A100FCF}"/>
    <cellStyle name="Normal 5 5 4 2 2 8" xfId="13278" xr:uid="{745892F2-0B91-467A-A005-39AED4451CCE}"/>
    <cellStyle name="Normal 5 5 4 2 3" xfId="3414" xr:uid="{00000000-0005-0000-0000-000069070000}"/>
    <cellStyle name="Normal 5 5 4 2 3 2" xfId="4564" xr:uid="{59E9896A-4AE0-410C-A3ED-3816DD832625}"/>
    <cellStyle name="Normal 5 5 4 2 3 2 2" xfId="9336" xr:uid="{D5B29995-C094-4271-9B4B-E6B4761B42CE}"/>
    <cellStyle name="Normal 5 5 4 2 3 2 2 2" xfId="29310" xr:uid="{9E676E7D-8273-4182-875D-83226C40ECF7}"/>
    <cellStyle name="Normal 5 5 4 2 3 2 2 3" xfId="19716" xr:uid="{754A0F1A-A96C-434B-BA8D-594D18240134}"/>
    <cellStyle name="Normal 5 5 4 2 3 2 3" xfId="12169" xr:uid="{A533C767-AE59-4618-8077-BC4435917938}"/>
    <cellStyle name="Normal 5 5 4 2 3 2 3 2" xfId="22549" xr:uid="{28EDD1D9-13C6-4097-A370-AC37D8CD4DB4}"/>
    <cellStyle name="Normal 5 5 4 2 3 2 4" xfId="24829" xr:uid="{07C40AB1-3864-423F-9D25-E01807021BC3}"/>
    <cellStyle name="Normal 5 5 4 2 3 2 5" xfId="16883" xr:uid="{8C01C22A-4D6C-482B-96D7-EE9F25C85FF6}"/>
    <cellStyle name="Normal 5 5 4 2 3 3" xfId="6469" xr:uid="{50345F73-2533-4705-B684-4F6C37935228}"/>
    <cellStyle name="Normal 5 5 4 2 3 3 2" xfId="28177" xr:uid="{B46D0BE0-1686-4D95-8913-518271E217B1}"/>
    <cellStyle name="Normal 5 5 4 2 3 3 3" xfId="16040" xr:uid="{27D10CD0-AA74-4768-95AF-34104D115929}"/>
    <cellStyle name="Normal 5 5 4 2 3 4" xfId="8493" xr:uid="{FC48BE13-1A01-48D6-B418-4542DED64E07}"/>
    <cellStyle name="Normal 5 5 4 2 3 4 2" xfId="18873" xr:uid="{34F15F65-921B-4CFE-A494-3BBF0EC21721}"/>
    <cellStyle name="Normal 5 5 4 2 3 5" xfId="11326" xr:uid="{4118BB6B-36ED-4676-9F40-AD7DB8EBCCE5}"/>
    <cellStyle name="Normal 5 5 4 2 3 5 2" xfId="21706" xr:uid="{C9271C97-0E97-44DE-8798-E7CA744D3D07}"/>
    <cellStyle name="Normal 5 5 4 2 3 6" xfId="24741" xr:uid="{D9047DF0-A0F0-4CB2-8500-ECE08094FFDF}"/>
    <cellStyle name="Normal 5 5 4 2 3 7" xfId="13985" xr:uid="{9857581E-720F-409C-BCF2-FA313C3412CB}"/>
    <cellStyle name="Normal 5 5 4 2 4" xfId="3412" xr:uid="{00000000-0005-0000-0000-00006A070000}"/>
    <cellStyle name="Normal 5 5 4 2 4 2" xfId="6467" xr:uid="{46726510-68DC-4E96-B0A0-9BE440840691}"/>
    <cellStyle name="Normal 5 5 4 2 4 2 2" xfId="28240" xr:uid="{E2FD7BA4-3D4A-4D80-BF4E-F4C3319F1363}"/>
    <cellStyle name="Normal 5 5 4 2 4 2 3" xfId="16038" xr:uid="{45DE6920-2544-41FE-B361-9B5DCE5E57BD}"/>
    <cellStyle name="Normal 5 5 4 2 4 3" xfId="8491" xr:uid="{99687D84-51A5-41C8-B083-20C6F10B23E2}"/>
    <cellStyle name="Normal 5 5 4 2 4 3 2" xfId="18871" xr:uid="{6F29B5F1-55CC-4EA7-8AFF-CD39617D1847}"/>
    <cellStyle name="Normal 5 5 4 2 4 4" xfId="11324" xr:uid="{0D6D5259-8272-43A1-BD9D-8464EE323750}"/>
    <cellStyle name="Normal 5 5 4 2 4 4 2" xfId="21704" xr:uid="{0B467AE6-D095-4E01-B1C6-9AD0529DB5E0}"/>
    <cellStyle name="Normal 5 5 4 2 4 5" xfId="25038" xr:uid="{09364949-5879-4291-B804-203D2A370A8A}"/>
    <cellStyle name="Normal 5 5 4 2 4 6" xfId="13983" xr:uid="{AFBEAF81-F45E-4B32-B12A-29043B6E9BDE}"/>
    <cellStyle name="Normal 5 5 4 2 5" xfId="2618" xr:uid="{00000000-0005-0000-0000-00006B070000}"/>
    <cellStyle name="Normal 5 5 4 2 5 2" xfId="5880" xr:uid="{BCB80E92-130F-4393-92A6-CF74E5E3FAA1}"/>
    <cellStyle name="Normal 5 5 4 2 5 2 2" xfId="26989" xr:uid="{462CA211-B977-4C0A-85C4-62A92E2ADAE2}"/>
    <cellStyle name="Normal 5 5 4 2 5 2 3" xfId="15290" xr:uid="{6F136D58-4914-4CCE-8629-4C8A37EE3A7D}"/>
    <cellStyle name="Normal 5 5 4 2 5 3" xfId="7743" xr:uid="{5AFD0B02-50B9-4405-8F1F-E60FB6DD50A1}"/>
    <cellStyle name="Normal 5 5 4 2 5 3 2" xfId="18123" xr:uid="{424688BD-541F-480A-8C28-374855ACE59E}"/>
    <cellStyle name="Normal 5 5 4 2 5 4" xfId="10576" xr:uid="{0DB40406-B413-4DFA-8FCF-2748CAAC8D77}"/>
    <cellStyle name="Normal 5 5 4 2 5 4 2" xfId="20956" xr:uid="{34B33404-AE11-4CD5-B582-902D4626A0B7}"/>
    <cellStyle name="Normal 5 5 4 2 5 5" xfId="23320" xr:uid="{D4A6F583-1A92-41C7-8A6A-0946187BA285}"/>
    <cellStyle name="Normal 5 5 4 2 5 6" xfId="13006" xr:uid="{09811C73-DF46-4F22-8131-516A2881FD25}"/>
    <cellStyle name="Normal 5 5 4 2 6" xfId="2382" xr:uid="{00000000-0005-0000-0000-000066070000}"/>
    <cellStyle name="Normal 5 5 4 2 6 2" xfId="7509" xr:uid="{3735F5DA-E6B9-4E9C-A838-7967AF9337B8}"/>
    <cellStyle name="Normal 5 5 4 2 6 2 2" xfId="17889" xr:uid="{9FB35E1E-9B73-411C-94E1-78DB4E436336}"/>
    <cellStyle name="Normal 5 5 4 2 6 3" xfId="10342" xr:uid="{3DA0AAF8-109E-4C8B-8BA6-D4435D8B82C2}"/>
    <cellStyle name="Normal 5 5 4 2 6 3 2" xfId="20722" xr:uid="{E0432CA7-9C2B-422E-BFF0-284E36699756}"/>
    <cellStyle name="Normal 5 5 4 2 6 4" xfId="25282" xr:uid="{20A84658-7D0F-47B3-B91D-580A981B7887}"/>
    <cellStyle name="Normal 5 5 4 2 6 5" xfId="15056" xr:uid="{62BA7A19-98C4-449D-83FE-814C97D9DA44}"/>
    <cellStyle name="Normal 5 5 4 2 7" xfId="4076" xr:uid="{FB088EE4-0F3D-4BC2-A99F-19D1BB2FE077}"/>
    <cellStyle name="Normal 5 5 4 2 7 2" xfId="8856" xr:uid="{EAC4AB74-A3D4-4B0B-A0D1-6477BB0F390F}"/>
    <cellStyle name="Normal 5 5 4 2 7 2 2" xfId="19236" xr:uid="{3A8FA0D7-2211-4A1A-BEE2-F224274F9E5A}"/>
    <cellStyle name="Normal 5 5 4 2 7 3" xfId="11689" xr:uid="{F3C263EC-B001-4BD2-A184-1C70DF0F70DB}"/>
    <cellStyle name="Normal 5 5 4 2 7 3 2" xfId="22069" xr:uid="{D6D005C5-B11A-4301-9522-39483B7DC464}"/>
    <cellStyle name="Normal 5 5 4 2 7 4" xfId="16403" xr:uid="{2A619328-B2AA-4A1D-97EC-816ACCA8C489}"/>
    <cellStyle name="Normal 5 5 4 2 8" xfId="5363" xr:uid="{0ACEBE73-E7F6-4F86-BDD3-BE2E01291193}"/>
    <cellStyle name="Normal 5 5 4 2 8 2" xfId="14660" xr:uid="{1E7A55A6-CF17-498E-8E3F-BF0AE06F160B}"/>
    <cellStyle name="Normal 5 5 4 2 9" xfId="7113" xr:uid="{C2462432-3E71-4100-9CAF-BAB609427C91}"/>
    <cellStyle name="Normal 5 5 4 2 9 2" xfId="17493" xr:uid="{1E95C8F2-0838-4E21-B878-576F8054A41A}"/>
    <cellStyle name="Normal 5 5 4 3" xfId="1213" xr:uid="{00000000-0005-0000-0000-000083060000}"/>
    <cellStyle name="Normal 5 5 4 3 2" xfId="3415" xr:uid="{00000000-0005-0000-0000-00006D070000}"/>
    <cellStyle name="Normal 5 5 4 3 2 2" xfId="6470" xr:uid="{AC59D8AD-A63F-4F69-B810-7DB7157D221D}"/>
    <cellStyle name="Normal 5 5 4 3 2 2 2" xfId="25158" xr:uid="{23B3473D-7E5E-4004-9F1D-A94AA09D630D}"/>
    <cellStyle name="Normal 5 5 4 3 2 2 3" xfId="27418" xr:uid="{0597AE7C-F5F3-4C32-B52A-3336B8870B89}"/>
    <cellStyle name="Normal 5 5 4 3 2 2 4" xfId="16041" xr:uid="{FA4C670E-7C0A-4498-BC35-5AB9EEC67189}"/>
    <cellStyle name="Normal 5 5 4 3 2 3" xfId="8494" xr:uid="{3C267D15-F83E-4CEC-A25A-8CEDB28B3AA4}"/>
    <cellStyle name="Normal 5 5 4 3 2 3 2" xfId="28931" xr:uid="{6984EE01-1911-4902-89ED-A1CA0D278011}"/>
    <cellStyle name="Normal 5 5 4 3 2 3 3" xfId="18874" xr:uid="{048FA31C-1C1E-4A45-B594-D1609CFBC415}"/>
    <cellStyle name="Normal 5 5 4 3 2 4" xfId="11327" xr:uid="{0912AB62-A87E-4AAE-A26B-28E10A450010}"/>
    <cellStyle name="Normal 5 5 4 3 2 4 2" xfId="21707" xr:uid="{58D0B03A-73FF-4073-9F18-12DC1856E031}"/>
    <cellStyle name="Normal 5 5 4 3 2 5" xfId="24603" xr:uid="{A194AE26-0E9A-4449-9DDB-EA21F77A41F7}"/>
    <cellStyle name="Normal 5 5 4 3 2 6" xfId="13986" xr:uid="{48E8543D-A77A-48F7-A5F5-EBCCAEFF3AFF}"/>
    <cellStyle name="Normal 5 5 4 3 3" xfId="2811" xr:uid="{00000000-0005-0000-0000-00006E070000}"/>
    <cellStyle name="Normal 5 5 4 3 3 2" xfId="6027" xr:uid="{217F6F0F-2140-46D5-8CE6-3D4C883F4C0F}"/>
    <cellStyle name="Normal 5 5 4 3 3 2 2" xfId="25988" xr:uid="{5EEFDEAC-E372-4922-9648-FDC3AFCC3270}"/>
    <cellStyle name="Normal 5 5 4 3 3 2 3" xfId="15481" xr:uid="{206BA647-D335-4636-B958-797D31966869}"/>
    <cellStyle name="Normal 5 5 4 3 3 3" xfId="7934" xr:uid="{F578BA06-A090-46B2-8A1B-DB179F472A2F}"/>
    <cellStyle name="Normal 5 5 4 3 3 3 2" xfId="18314" xr:uid="{5290133E-5A53-4E95-BD04-844675593609}"/>
    <cellStyle name="Normal 5 5 4 3 3 4" xfId="10767" xr:uid="{6C985679-09CE-4019-A3A6-1E2BB3D02311}"/>
    <cellStyle name="Normal 5 5 4 3 3 4 2" xfId="21147" xr:uid="{78EA3973-2134-4C51-AB0F-C5AE55D5FCAC}"/>
    <cellStyle name="Normal 5 5 4 3 3 5" xfId="24279" xr:uid="{07EAA85C-4968-4744-AADA-9BED06DCE515}"/>
    <cellStyle name="Normal 5 5 4 3 3 6" xfId="13277" xr:uid="{6CDF3F83-135F-4BC7-91CD-99B7AB23EB30}"/>
    <cellStyle name="Normal 5 5 4 3 4" xfId="4206" xr:uid="{15066793-57D5-4437-B28B-61C169F0E4AC}"/>
    <cellStyle name="Normal 5 5 4 3 4 2" xfId="8978" xr:uid="{D21FD296-27FE-4488-B8D5-388D122867AE}"/>
    <cellStyle name="Normal 5 5 4 3 4 2 2" xfId="29059" xr:uid="{DBC2EC50-7621-46E7-8386-942BC1FCAA5A}"/>
    <cellStyle name="Normal 5 5 4 3 4 2 3" xfId="19358" xr:uid="{3A4C442C-FAE9-4338-AD2A-B9825CE175E5}"/>
    <cellStyle name="Normal 5 5 4 3 4 3" xfId="11811" xr:uid="{B16D9B1C-6028-4C08-A4B6-129E5B23722D}"/>
    <cellStyle name="Normal 5 5 4 3 4 3 2" xfId="22191" xr:uid="{2A57EB7D-6C71-41AA-92D2-0E2A3A3CF7E6}"/>
    <cellStyle name="Normal 5 5 4 3 4 4" xfId="23747" xr:uid="{A05DAAD2-5842-4B6A-998C-12560685C46D}"/>
    <cellStyle name="Normal 5 5 4 3 4 5" xfId="16525" xr:uid="{C17561D3-2815-45DC-82A5-5F93F2A92885}"/>
    <cellStyle name="Normal 5 5 4 3 5" xfId="5365" xr:uid="{DB088A61-64E6-4201-89C4-69AFC83B9FBF}"/>
    <cellStyle name="Normal 5 5 4 3 5 2" xfId="26918" xr:uid="{CF76725B-BDE5-488F-91B8-D4676F444724}"/>
    <cellStyle name="Normal 5 5 4 3 5 3" xfId="14662" xr:uid="{CB004E3E-19BA-48AF-999F-6F920024FC64}"/>
    <cellStyle name="Normal 5 5 4 3 6" xfId="7115" xr:uid="{E6CB665E-F9E2-49C1-B7C9-8AEC90EC957D}"/>
    <cellStyle name="Normal 5 5 4 3 6 2" xfId="17495" xr:uid="{2AAF6171-5A59-4412-911B-F7C34FF102AA}"/>
    <cellStyle name="Normal 5 5 4 3 7" xfId="9948" xr:uid="{8BF43703-FE90-482D-96AB-785900DA65E7}"/>
    <cellStyle name="Normal 5 5 4 3 7 2" xfId="20328" xr:uid="{3432473F-743D-464A-AB4A-BCD453F869D1}"/>
    <cellStyle name="Normal 5 5 4 3 8" xfId="24184" xr:uid="{D0FD81B9-EF00-439C-9B33-886E72B50F44}"/>
    <cellStyle name="Normal 5 5 4 3 9" xfId="12774" xr:uid="{21028DE2-387F-4181-A218-A09739C44068}"/>
    <cellStyle name="Normal 5 5 4 4" xfId="1214" xr:uid="{00000000-0005-0000-0000-000084060000}"/>
    <cellStyle name="Normal 5 5 4 4 2" xfId="4565" xr:uid="{157EE7DE-ED78-41D4-BF89-854BCDBD8753}"/>
    <cellStyle name="Normal 5 5 4 4 2 2" xfId="9337" xr:uid="{46CC833B-5836-497C-83D8-337169783DE3}"/>
    <cellStyle name="Normal 5 5 4 4 2 2 2" xfId="29311" xr:uid="{EE5B18BB-9211-471B-A2C6-63FEF631B18B}"/>
    <cellStyle name="Normal 5 5 4 4 2 2 3" xfId="19717" xr:uid="{917607CE-4AD1-468A-985C-A4EDE998A94A}"/>
    <cellStyle name="Normal 5 5 4 4 2 3" xfId="12170" xr:uid="{E5A55687-2038-4D53-BEE7-F0BFB4FA39BC}"/>
    <cellStyle name="Normal 5 5 4 4 2 3 2" xfId="22550" xr:uid="{EF747E8A-3C16-4333-9232-201490E0262E}"/>
    <cellStyle name="Normal 5 5 4 4 2 4" xfId="22953" xr:uid="{3B708004-A7CE-48C6-9CB5-E218E391DB3A}"/>
    <cellStyle name="Normal 5 5 4 4 2 5" xfId="16884" xr:uid="{6E3E75C5-D46A-4737-B559-2AB79DD9B796}"/>
    <cellStyle name="Normal 5 5 4 4 3" xfId="5366" xr:uid="{0A9A3D45-D283-4CE8-8270-C55755043C6E}"/>
    <cellStyle name="Normal 5 5 4 4 3 2" xfId="28504" xr:uid="{3A7B5CAB-3EA8-4681-BCA7-A2B14946A26A}"/>
    <cellStyle name="Normal 5 5 4 4 3 3" xfId="14663" xr:uid="{D890EF97-0237-4E1A-B2DC-9FCBA898642D}"/>
    <cellStyle name="Normal 5 5 4 4 4" xfId="7116" xr:uid="{3391C957-E508-4404-BD54-4E0FA5C62B53}"/>
    <cellStyle name="Normal 5 5 4 4 4 2" xfId="17496" xr:uid="{2B55E696-D55C-430A-B8C5-2BB048403E81}"/>
    <cellStyle name="Normal 5 5 4 4 5" xfId="9949" xr:uid="{48B58101-0742-4EDF-8585-114A30975F5B}"/>
    <cellStyle name="Normal 5 5 4 4 5 2" xfId="20329" xr:uid="{2D4F3DC2-6C4A-4969-BA87-B12F912EE4CA}"/>
    <cellStyle name="Normal 5 5 4 4 6" xfId="24198" xr:uid="{CA5E9496-C789-442B-931B-6EDB9A10B695}"/>
    <cellStyle name="Normal 5 5 4 4 7" xfId="13987" xr:uid="{832AE13A-6AAB-454D-B5FE-1D62966B2F38}"/>
    <cellStyle name="Normal 5 5 4 5" xfId="2966" xr:uid="{00000000-0005-0000-0000-000070070000}"/>
    <cellStyle name="Normal 5 5 4 5 2" xfId="6131" xr:uid="{43560DDC-6333-48B3-B593-06D828932A1C}"/>
    <cellStyle name="Normal 5 5 4 5 2 2" xfId="25289" xr:uid="{F3FCD554-125C-4837-802F-EBDBE3EE0BCF}"/>
    <cellStyle name="Normal 5 5 4 5 2 3" xfId="26066" xr:uid="{52888AFD-CD49-40BE-A3A9-8284FB588678}"/>
    <cellStyle name="Normal 5 5 4 5 2 4" xfId="15609" xr:uid="{F29503EA-CD21-4E41-916C-8D818658A1A8}"/>
    <cellStyle name="Normal 5 5 4 5 3" xfId="8062" xr:uid="{CD0AC81D-4C30-43D7-AF42-06A7B31528FE}"/>
    <cellStyle name="Normal 5 5 4 5 3 2" xfId="28760" xr:uid="{AB7591CB-F89F-49C5-AB72-CB2DA27CBE9C}"/>
    <cellStyle name="Normal 5 5 4 5 3 3" xfId="18442" xr:uid="{8C7B239E-AC23-488E-8D2F-B82C80B465DF}"/>
    <cellStyle name="Normal 5 5 4 5 4" xfId="10895" xr:uid="{13236B69-3D00-425A-A559-B31B3E4CA88B}"/>
    <cellStyle name="Normal 5 5 4 5 4 2" xfId="21275" xr:uid="{05940147-B572-432E-A9BD-F2157B1FE877}"/>
    <cellStyle name="Normal 5 5 4 5 5" xfId="25211" xr:uid="{4572E5BC-DBA3-47FA-929E-B4453D0F36CB}"/>
    <cellStyle name="Normal 5 5 4 5 6" xfId="13472" xr:uid="{E4485919-9489-491C-B9CD-45FA9B034CB0}"/>
    <cellStyle name="Normal 5 5 4 6" xfId="2455" xr:uid="{00000000-0005-0000-0000-000071070000}"/>
    <cellStyle name="Normal 5 5 4 6 2" xfId="5747" xr:uid="{F06DB42E-D681-4B9D-9972-51B8D3A90435}"/>
    <cellStyle name="Normal 5 5 4 6 2 2" xfId="27460" xr:uid="{D8E3870C-88CA-47D4-9993-452C05AD3072}"/>
    <cellStyle name="Normal 5 5 4 6 2 3" xfId="15127" xr:uid="{0ED15E5C-A899-49F8-B6E9-C9F0F2908E55}"/>
    <cellStyle name="Normal 5 5 4 6 3" xfId="7580" xr:uid="{F6CADD64-4A82-439F-A05F-C9BEE3641BF0}"/>
    <cellStyle name="Normal 5 5 4 6 3 2" xfId="17960" xr:uid="{6E0C024C-1C37-4057-A849-854CC773B8AE}"/>
    <cellStyle name="Normal 5 5 4 6 4" xfId="10413" xr:uid="{4AB2F5E3-FF56-4D58-8DA2-EED3602FF820}"/>
    <cellStyle name="Normal 5 5 4 6 4 2" xfId="20793" xr:uid="{CDC85785-897D-419D-80D5-3646FAEB21C5}"/>
    <cellStyle name="Normal 5 5 4 6 5" xfId="25388" xr:uid="{716E7A91-B728-47C7-9BBA-D974E6B3B083}"/>
    <cellStyle name="Normal 5 5 4 6 6" xfId="12843" xr:uid="{FE024495-91C4-4E95-B64D-26D118050472}"/>
    <cellStyle name="Normal 5 5 4 7" xfId="2209" xr:uid="{00000000-0005-0000-0000-000065070000}"/>
    <cellStyle name="Normal 5 5 4 7 2" xfId="7336" xr:uid="{CDB152A3-FA48-46E4-B1B1-4A758871671D}"/>
    <cellStyle name="Normal 5 5 4 7 2 2" xfId="17716" xr:uid="{B3851944-EF81-43E6-BE8E-8E6902BB57FE}"/>
    <cellStyle name="Normal 5 5 4 7 3" xfId="10169" xr:uid="{83B1FE9F-3968-4327-8393-632D67E175E6}"/>
    <cellStyle name="Normal 5 5 4 7 3 2" xfId="20549" xr:uid="{73533A79-19BB-4534-9BA5-F72DCD3D4905}"/>
    <cellStyle name="Normal 5 5 4 7 4" xfId="24275" xr:uid="{442DB867-847A-43E3-AC7E-CB20FE8F471D}"/>
    <cellStyle name="Normal 5 5 4 7 5" xfId="14883" xr:uid="{E44802E5-DE8E-4138-91A8-056C6C3C5BAA}"/>
    <cellStyle name="Normal 5 5 4 8" xfId="4027" xr:uid="{0162DD0B-71A7-465E-A829-6251DA6707D0}"/>
    <cellStyle name="Normal 5 5 4 8 2" xfId="8828" xr:uid="{7F9E0C5D-5CAE-475E-BD0B-14C56A8166FF}"/>
    <cellStyle name="Normal 5 5 4 8 2 2" xfId="19208" xr:uid="{A9CDA95E-2FE3-41A7-A01E-7B7399FEDC86}"/>
    <cellStyle name="Normal 5 5 4 8 3" xfId="11661" xr:uid="{29FA82FF-BA26-47DA-BFAE-0624A1A744B2}"/>
    <cellStyle name="Normal 5 5 4 8 3 2" xfId="22041" xr:uid="{C3CC5B23-C230-495B-8130-722446E29811}"/>
    <cellStyle name="Normal 5 5 4 8 4" xfId="16375" xr:uid="{0AA7228F-51B6-4F80-9D5F-AE3D32298536}"/>
    <cellStyle name="Normal 5 5 4 9" xfId="5362" xr:uid="{83DDD56E-E7C5-4B28-97A7-4C900E28DF1F}"/>
    <cellStyle name="Normal 5 5 4 9 2" xfId="14659" xr:uid="{133DAB68-AE63-4F02-9468-2540A675DF06}"/>
    <cellStyle name="Normal 5 5 5" xfId="1215" xr:uid="{00000000-0005-0000-0000-000085060000}"/>
    <cellStyle name="Normal 5 5 5 10" xfId="9950" xr:uid="{6E19B45A-9719-4CF1-A76F-55590E64356A}"/>
    <cellStyle name="Normal 5 5 5 10 2" xfId="20330" xr:uid="{BB0444A7-C2EF-44E8-B04D-0768A6EB6435}"/>
    <cellStyle name="Normal 5 5 5 11" xfId="25572" xr:uid="{54157B82-19DE-4B4C-A0F4-6E81203A9811}"/>
    <cellStyle name="Normal 5 5 5 12" xfId="12617" xr:uid="{23E75295-F147-477E-96CA-EB5C86B5511E}"/>
    <cellStyle name="Normal 5 5 5 2" xfId="1216" xr:uid="{00000000-0005-0000-0000-000086060000}"/>
    <cellStyle name="Normal 5 5 5 2 2" xfId="1217" xr:uid="{00000000-0005-0000-0000-000087060000}"/>
    <cellStyle name="Normal 5 5 5 2 2 2" xfId="5369" xr:uid="{FCACC8EB-6DA7-4E83-87A7-9881E1E64148}"/>
    <cellStyle name="Normal 5 5 5 2 2 2 2" xfId="24366" xr:uid="{CBC1034A-6798-465D-AF7B-6C88ED5568FC}"/>
    <cellStyle name="Normal 5 5 5 2 2 2 3" xfId="27775" xr:uid="{C24177E6-CFA2-44F9-8258-23A36802CF58}"/>
    <cellStyle name="Normal 5 5 5 2 2 2 4" xfId="14666" xr:uid="{A35A8776-8A3B-43B0-A05C-B0D0FBEC4C53}"/>
    <cellStyle name="Normal 5 5 5 2 2 3" xfId="7119" xr:uid="{414C89D4-A323-4F0F-845B-5719799140A9}"/>
    <cellStyle name="Normal 5 5 5 2 2 3 2" xfId="27645" xr:uid="{F02604B8-A12F-4A96-A158-2EFDB4797422}"/>
    <cellStyle name="Normal 5 5 5 2 2 3 3" xfId="28034" xr:uid="{E9638A18-7FE1-4261-B179-82B687896246}"/>
    <cellStyle name="Normal 5 5 5 2 2 3 4" xfId="17499" xr:uid="{45ADF6DF-EFD3-4CAE-8E3A-10A16CEF4641}"/>
    <cellStyle name="Normal 5 5 5 2 2 4" xfId="9952" xr:uid="{20F04362-5A26-415D-881F-36416F5AC659}"/>
    <cellStyle name="Normal 5 5 5 2 2 4 2" xfId="29435" xr:uid="{BC9206DE-8D27-4114-9ABC-1420BD704A60}"/>
    <cellStyle name="Normal 5 5 5 2 2 4 3" xfId="20332" xr:uid="{581C1272-63CF-478C-BAB8-E4A5E61E4CC4}"/>
    <cellStyle name="Normal 5 5 5 2 2 5" xfId="24883" xr:uid="{2388C303-93F3-4749-93F1-93EA9E7ABBD1}"/>
    <cellStyle name="Normal 5 5 5 2 2 6" xfId="13988" xr:uid="{AD240362-FB4D-4B6A-AD0C-43D9833AD1A5}"/>
    <cellStyle name="Normal 5 5 5 2 3" xfId="2812" xr:uid="{00000000-0005-0000-0000-000075070000}"/>
    <cellStyle name="Normal 5 5 5 2 3 2" xfId="6028" xr:uid="{62AB6F15-9964-4C9E-8D14-8718ABD95DE2}"/>
    <cellStyle name="Normal 5 5 5 2 3 2 2" xfId="26213" xr:uid="{1136051C-9C4A-4462-A9BF-68ABF15D6279}"/>
    <cellStyle name="Normal 5 5 5 2 3 2 3" xfId="15482" xr:uid="{D594E1B4-51EF-45DC-84B1-AFC92B4B07DE}"/>
    <cellStyle name="Normal 5 5 5 2 3 3" xfId="7935" xr:uid="{3670061B-1390-40B0-872F-7C40126F21CC}"/>
    <cellStyle name="Normal 5 5 5 2 3 3 2" xfId="18315" xr:uid="{466103BF-283C-4D88-ADE1-4263E7B40722}"/>
    <cellStyle name="Normal 5 5 5 2 3 4" xfId="10768" xr:uid="{C7E2731C-C3AE-4945-9084-C93B6941B24D}"/>
    <cellStyle name="Normal 5 5 5 2 3 4 2" xfId="21148" xr:uid="{53F91B0C-7043-4FCD-B5A6-45F3B1B5AB73}"/>
    <cellStyle name="Normal 5 5 5 2 3 5" xfId="24665" xr:uid="{A19FD8AC-BF97-4D05-8A2E-76FB1CD2579B}"/>
    <cellStyle name="Normal 5 5 5 2 3 6" xfId="13279" xr:uid="{88098FBB-C014-48B5-86E3-0C17C71E0B41}"/>
    <cellStyle name="Normal 5 5 5 2 4" xfId="4207" xr:uid="{A6B1CA8D-96C0-43EB-ACA2-4F886A220171}"/>
    <cellStyle name="Normal 5 5 5 2 4 2" xfId="8979" xr:uid="{022BBE30-7EE2-4A6A-873A-8937F640EB70}"/>
    <cellStyle name="Normal 5 5 5 2 4 2 2" xfId="29060" xr:uid="{D1FEC174-600C-4F6F-8155-EF3F4025C125}"/>
    <cellStyle name="Normal 5 5 5 2 4 2 3" xfId="19359" xr:uid="{0B1C605A-9B58-44EB-B18B-979AFF7B8C7A}"/>
    <cellStyle name="Normal 5 5 5 2 4 3" xfId="11812" xr:uid="{B864424B-9BF5-48CD-939C-54F596142CE6}"/>
    <cellStyle name="Normal 5 5 5 2 4 3 2" xfId="22192" xr:uid="{7DCB35C7-FDFC-4C2B-B67C-65D7C429C395}"/>
    <cellStyle name="Normal 5 5 5 2 4 4" xfId="23835" xr:uid="{FA272100-6D47-4773-840A-2A6FF3EAD610}"/>
    <cellStyle name="Normal 5 5 5 2 4 5" xfId="16526" xr:uid="{760231F9-0ACB-4049-91C4-0D9B1B589B12}"/>
    <cellStyle name="Normal 5 5 5 2 5" xfId="5368" xr:uid="{9ADC1A57-D3CE-46B9-975F-97C8AF653527}"/>
    <cellStyle name="Normal 5 5 5 2 5 2" xfId="28332" xr:uid="{A0480643-3AB8-4E9F-957B-4AD6F55A69E3}"/>
    <cellStyle name="Normal 5 5 5 2 5 3" xfId="14665" xr:uid="{5C5310BE-E23B-4F80-B5C5-98B30FDD8638}"/>
    <cellStyle name="Normal 5 5 5 2 6" xfId="7118" xr:uid="{FB854092-8980-4F06-9F0B-ABC13970D201}"/>
    <cellStyle name="Normal 5 5 5 2 6 2" xfId="17498" xr:uid="{84D8938B-F204-458F-8BF9-653B09345A1A}"/>
    <cellStyle name="Normal 5 5 5 2 7" xfId="9951" xr:uid="{F0FA93FE-3BC4-4CD0-A9C4-D02C0CA4F127}"/>
    <cellStyle name="Normal 5 5 5 2 7 2" xfId="20331" xr:uid="{FD583938-D09D-4E9F-85A5-4844CCF11D57}"/>
    <cellStyle name="Normal 5 5 5 2 8" xfId="24528" xr:uid="{3327FE76-887A-4475-85C7-8D99DC9FB0F0}"/>
    <cellStyle name="Normal 5 5 5 2 9" xfId="12775" xr:uid="{048AB379-D15A-4E96-B231-408B758BB348}"/>
    <cellStyle name="Normal 5 5 5 3" xfId="1218" xr:uid="{00000000-0005-0000-0000-000088060000}"/>
    <cellStyle name="Normal 5 5 5 3 2" xfId="4566" xr:uid="{58A2EA87-66DA-47B7-8FBA-4DE4A6FE6248}"/>
    <cellStyle name="Normal 5 5 5 3 2 2" xfId="9338" xr:uid="{88BB48B0-B364-49DA-921C-3C2522E165C2}"/>
    <cellStyle name="Normal 5 5 5 3 2 2 2" xfId="29312" xr:uid="{24F200A2-58BC-4892-ACAF-F3D3F8E009F7}"/>
    <cellStyle name="Normal 5 5 5 3 2 2 3" xfId="19718" xr:uid="{7104412B-BF2D-4755-8E88-329C85F1FD50}"/>
    <cellStyle name="Normal 5 5 5 3 2 3" xfId="12171" xr:uid="{0728B936-A8BF-4F96-B837-FCEBB44189C4}"/>
    <cellStyle name="Normal 5 5 5 3 2 3 2" xfId="22551" xr:uid="{75A6FCC8-F9C8-4841-AC96-0C15A4CB500D}"/>
    <cellStyle name="Normal 5 5 5 3 2 4" xfId="23331" xr:uid="{1A4A6263-8FCF-4428-ABDA-A2A2FB506C08}"/>
    <cellStyle name="Normal 5 5 5 3 2 5" xfId="16885" xr:uid="{0B1D36EA-2ED6-42FF-9214-AF0150472DAC}"/>
    <cellStyle name="Normal 5 5 5 3 3" xfId="5370" xr:uid="{0845D4E4-1E27-41B8-8AF9-6D70676DD26E}"/>
    <cellStyle name="Normal 5 5 5 3 3 2" xfId="22956" xr:uid="{C14D9BED-EDDC-439B-AE86-9DDDC251009F}"/>
    <cellStyle name="Normal 5 5 5 3 3 3" xfId="28431" xr:uid="{538A9165-DE48-4606-9C13-497BC7CE77BD}"/>
    <cellStyle name="Normal 5 5 5 3 3 4" xfId="14667" xr:uid="{CE094B22-59C6-48AE-87DB-8FA20BB9D4E6}"/>
    <cellStyle name="Normal 5 5 5 3 4" xfId="7120" xr:uid="{2704CCF2-EAD6-4C0A-A2A5-7F41CC568D78}"/>
    <cellStyle name="Normal 5 5 5 3 4 2" xfId="25141" xr:uid="{B846FBE5-F26C-4FA9-B81B-065952EF2B0A}"/>
    <cellStyle name="Normal 5 5 5 3 4 3" xfId="26619" xr:uid="{54992FBD-1FAB-4252-B5DE-4A5EAF4658A6}"/>
    <cellStyle name="Normal 5 5 5 3 4 4" xfId="17500" xr:uid="{D48BAEFD-8345-4869-8553-2FE0C9785906}"/>
    <cellStyle name="Normal 5 5 5 3 5" xfId="9953" xr:uid="{F167411F-D152-45F9-B2DD-01FCC3793CFF}"/>
    <cellStyle name="Normal 5 5 5 3 5 2" xfId="29436" xr:uid="{D49AAC0F-874E-4750-AB42-62A8CF6C5BCD}"/>
    <cellStyle name="Normal 5 5 5 3 5 3" xfId="20333" xr:uid="{7B4FE8CE-6A41-4BD1-905D-607121CB3E83}"/>
    <cellStyle name="Normal 5 5 5 3 6" xfId="24556" xr:uid="{B95EE0B6-9746-411A-99C7-DF892575E63F}"/>
    <cellStyle name="Normal 5 5 5 3 7" xfId="13989" xr:uid="{14FE9674-D40A-4A33-95F0-018CC67879A2}"/>
    <cellStyle name="Normal 5 5 5 4" xfId="1219" xr:uid="{00000000-0005-0000-0000-000089060000}"/>
    <cellStyle name="Normal 5 5 5 4 2" xfId="5371" xr:uid="{45BFE719-90F2-4722-9228-23B15C1BA9EA}"/>
    <cellStyle name="Normal 5 5 5 4 2 2" xfId="23883" xr:uid="{FF7882AD-B650-43A2-8B90-299E6E6A590D}"/>
    <cellStyle name="Normal 5 5 5 4 2 3" xfId="26618" xr:uid="{DEF13D60-8810-43B8-93AA-8693590CDCE3}"/>
    <cellStyle name="Normal 5 5 5 4 2 4" xfId="14668" xr:uid="{1E14CE39-49B9-41C2-A7AC-88D35D6B40D2}"/>
    <cellStyle name="Normal 5 5 5 4 3" xfId="7121" xr:uid="{CA3ADE04-7C0F-424F-8FD7-40F3FE4BA389}"/>
    <cellStyle name="Normal 5 5 5 4 3 2" xfId="25904" xr:uid="{A236CB55-4C75-426A-BD30-1115C2901D0D}"/>
    <cellStyle name="Normal 5 5 5 4 3 3" xfId="17501" xr:uid="{589001E8-3100-4474-A7AA-0E71062318F1}"/>
    <cellStyle name="Normal 5 5 5 4 4" xfId="9954" xr:uid="{EACE63F4-D33C-4DF0-81B3-7CCD65BD08CC}"/>
    <cellStyle name="Normal 5 5 5 4 4 2" xfId="20334" xr:uid="{520863E5-B0D3-49CB-9F42-F263A001D051}"/>
    <cellStyle name="Normal 5 5 5 4 5" xfId="22837" xr:uid="{5676DE0F-F16D-4B9F-A080-9A84B89C72C9}"/>
    <cellStyle name="Normal 5 5 5 4 6" xfId="13473" xr:uid="{500602CF-302A-4AC8-A976-B86C5F74E744}"/>
    <cellStyle name="Normal 5 5 5 5" xfId="2515" xr:uid="{00000000-0005-0000-0000-000078070000}"/>
    <cellStyle name="Normal 5 5 5 5 2" xfId="5793" xr:uid="{7CCC2903-A2F6-46E1-87BE-4D0A179B818B}"/>
    <cellStyle name="Normal 5 5 5 5 2 2" xfId="27197" xr:uid="{F1F4D5FC-E796-47D2-8807-A40E26BFFB34}"/>
    <cellStyle name="Normal 5 5 5 5 2 3" xfId="15187" xr:uid="{4837B486-317E-4FC1-921D-4EEB4B46BD4C}"/>
    <cellStyle name="Normal 5 5 5 5 3" xfId="7640" xr:uid="{6220D5D8-EF26-4007-B166-3AF647AB9875}"/>
    <cellStyle name="Normal 5 5 5 5 3 2" xfId="18020" xr:uid="{0B1ABCED-48B9-497B-A66E-84D542B3E228}"/>
    <cellStyle name="Normal 5 5 5 5 4" xfId="10473" xr:uid="{1B8CCB87-F62F-4772-BFF4-2D938484667A}"/>
    <cellStyle name="Normal 5 5 5 5 4 2" xfId="20853" xr:uid="{3769DF5C-8962-4083-8F0A-7BC47C781775}"/>
    <cellStyle name="Normal 5 5 5 5 5" xfId="22739" xr:uid="{92A8D6B5-003A-480D-AD45-9AB1CA391AAC}"/>
    <cellStyle name="Normal 5 5 5 5 6" xfId="12903" xr:uid="{F1DF4D56-D263-4DC4-81BE-2663EC073DDF}"/>
    <cellStyle name="Normal 5 5 5 6" xfId="2383" xr:uid="{00000000-0005-0000-0000-000072070000}"/>
    <cellStyle name="Normal 5 5 5 6 2" xfId="7510" xr:uid="{8D3C0B12-98E6-4B26-918D-28448EBBA08C}"/>
    <cellStyle name="Normal 5 5 5 6 2 2" xfId="27822" xr:uid="{AC81FED6-16C4-48B8-8C17-E609DFC7659F}"/>
    <cellStyle name="Normal 5 5 5 6 2 3" xfId="17890" xr:uid="{4F234D36-F14F-455D-A28B-8DB25B608DFB}"/>
    <cellStyle name="Normal 5 5 5 6 3" xfId="10343" xr:uid="{97EF8C04-5C97-449B-AC86-6ADC8DA6D556}"/>
    <cellStyle name="Normal 5 5 5 6 3 2" xfId="20723" xr:uid="{655B5E20-0F29-4C2B-A74C-4EBEF19867B7}"/>
    <cellStyle name="Normal 5 5 5 6 4" xfId="23205" xr:uid="{C86AB3B4-A5CB-4767-95D9-6E3840BC1E29}"/>
    <cellStyle name="Normal 5 5 5 6 5" xfId="15057" xr:uid="{9E5CF3C3-0E9E-4E8F-98EB-96AE2671A85F}"/>
    <cellStyle name="Normal 5 5 5 7" xfId="4028" xr:uid="{C7AA4B3D-D9F4-4E25-AADC-168DD5111C03}"/>
    <cellStyle name="Normal 5 5 5 7 2" xfId="8829" xr:uid="{5AA0BE2A-161F-44BA-872C-DCA0D1F8191D}"/>
    <cellStyle name="Normal 5 5 5 7 2 2" xfId="19209" xr:uid="{C772A02D-D990-4CA4-83BE-A7C708D3901F}"/>
    <cellStyle name="Normal 5 5 5 7 3" xfId="11662" xr:uid="{097005BF-3A8B-44FF-8489-CD1E2FB75373}"/>
    <cellStyle name="Normal 5 5 5 7 3 2" xfId="22042" xr:uid="{F809DEF3-E1B4-4316-A22F-FC98C786A3FE}"/>
    <cellStyle name="Normal 5 5 5 7 4" xfId="28644" xr:uid="{1EF527F3-D27E-4D69-8538-0BE485A897A3}"/>
    <cellStyle name="Normal 5 5 5 7 5" xfId="16376" xr:uid="{39826876-4779-4AA2-A43B-1D60609EDC91}"/>
    <cellStyle name="Normal 5 5 5 8" xfId="5367" xr:uid="{9D5E061F-7615-4BE5-BAC0-217AB53DF3CC}"/>
    <cellStyle name="Normal 5 5 5 8 2" xfId="14664" xr:uid="{86C6D9B4-4739-4F80-87E4-24CA576FFBC5}"/>
    <cellStyle name="Normal 5 5 5 9" xfId="7117" xr:uid="{7A9C01FA-CD4F-4744-AA62-996255D40237}"/>
    <cellStyle name="Normal 5 5 5 9 2" xfId="17497" xr:uid="{3E75972A-A69E-45EB-93ED-EA4B0032F62E}"/>
    <cellStyle name="Normal 5 5 6" xfId="1220" xr:uid="{00000000-0005-0000-0000-00008A060000}"/>
    <cellStyle name="Normal 5 5 6 10" xfId="9955" xr:uid="{6EEB70CD-A015-4A9B-AC88-D035DFFCB62D}"/>
    <cellStyle name="Normal 5 5 6 10 2" xfId="20335" xr:uid="{B4A1A7B8-1FEE-4206-B280-9DCBD474C172}"/>
    <cellStyle name="Normal 5 5 6 11" xfId="24162" xr:uid="{B8349E58-0DEA-4C18-AF48-5526BB9C7BCA}"/>
    <cellStyle name="Normal 5 5 6 12" xfId="12618" xr:uid="{9C293F44-D44C-4663-86D2-00E27104FD4F}"/>
    <cellStyle name="Normal 5 5 6 2" xfId="1221" xr:uid="{00000000-0005-0000-0000-00008B060000}"/>
    <cellStyle name="Normal 5 5 6 2 2" xfId="1222" xr:uid="{00000000-0005-0000-0000-00008C060000}"/>
    <cellStyle name="Normal 5 5 6 2 2 2" xfId="5374" xr:uid="{CDE40F86-F9DF-4DC3-9980-578B96CB55D3}"/>
    <cellStyle name="Normal 5 5 6 2 2 2 2" xfId="25699" xr:uid="{F7D92C3C-FC85-4B0B-B152-E9B7EE05937F}"/>
    <cellStyle name="Normal 5 5 6 2 2 2 3" xfId="27311" xr:uid="{B1ED235E-B447-4C10-811A-E3A301235D32}"/>
    <cellStyle name="Normal 5 5 6 2 2 2 4" xfId="14671" xr:uid="{5C5616AD-2DAD-4D67-9C9F-5F6DCBA8E4A8}"/>
    <cellStyle name="Normal 5 5 6 2 2 3" xfId="7124" xr:uid="{FEF6CD90-16F7-4057-AEF9-17B409260224}"/>
    <cellStyle name="Normal 5 5 6 2 2 3 2" xfId="27646" xr:uid="{0B3B660A-7011-4368-8FB3-B27BE3F4CDE4}"/>
    <cellStyle name="Normal 5 5 6 2 2 3 3" xfId="26192" xr:uid="{E23577E3-8C64-48F2-82A9-5900E1494813}"/>
    <cellStyle name="Normal 5 5 6 2 2 3 4" xfId="17504" xr:uid="{B5D80408-07A1-4519-BF70-B6C1D147F2F8}"/>
    <cellStyle name="Normal 5 5 6 2 2 4" xfId="9957" xr:uid="{446F0DFD-8CE2-419E-88B7-B6DF48636C48}"/>
    <cellStyle name="Normal 5 5 6 2 2 4 2" xfId="29437" xr:uid="{65D94745-4EE7-4EB2-9A3F-41C69496D278}"/>
    <cellStyle name="Normal 5 5 6 2 2 4 3" xfId="20337" xr:uid="{05475EAF-E766-4F31-997A-B3C55DB3C61E}"/>
    <cellStyle name="Normal 5 5 6 2 2 5" xfId="23653" xr:uid="{29DC5747-4388-4069-9CD7-83318DBC9509}"/>
    <cellStyle name="Normal 5 5 6 2 2 6" xfId="13990" xr:uid="{92A932BF-932B-4A06-B455-BDBF41B6A85A}"/>
    <cellStyle name="Normal 5 5 6 2 3" xfId="2813" xr:uid="{00000000-0005-0000-0000-00007C070000}"/>
    <cellStyle name="Normal 5 5 6 2 3 2" xfId="6029" xr:uid="{13C3605F-2576-4686-B7A9-A2C135517A5B}"/>
    <cellStyle name="Normal 5 5 6 2 3 2 2" xfId="26713" xr:uid="{628696E7-D89A-4D16-BD64-6C184FC453C1}"/>
    <cellStyle name="Normal 5 5 6 2 3 2 3" xfId="15483" xr:uid="{615A8357-04D1-4671-B0EA-66FDB86B4534}"/>
    <cellStyle name="Normal 5 5 6 2 3 3" xfId="7936" xr:uid="{83E1C646-6BA7-460A-A3E9-39E698708535}"/>
    <cellStyle name="Normal 5 5 6 2 3 3 2" xfId="18316" xr:uid="{E1ECE0D1-EFD8-46AF-BB41-48C8D2A65BF4}"/>
    <cellStyle name="Normal 5 5 6 2 3 4" xfId="10769" xr:uid="{55F877D8-1DC6-420B-AD0F-8E9082ED7B79}"/>
    <cellStyle name="Normal 5 5 6 2 3 4 2" xfId="21149" xr:uid="{553701C5-EAAD-43E7-8CBB-1858BABCB8C5}"/>
    <cellStyle name="Normal 5 5 6 2 3 5" xfId="25377" xr:uid="{03934C22-396E-4729-8431-8374205DF924}"/>
    <cellStyle name="Normal 5 5 6 2 3 6" xfId="13280" xr:uid="{31BBC8F6-AE54-4AF1-9339-B1A8F606F659}"/>
    <cellStyle name="Normal 5 5 6 2 4" xfId="4208" xr:uid="{C5EBD5B1-84A3-4D3A-9865-BF68F20B2782}"/>
    <cellStyle name="Normal 5 5 6 2 4 2" xfId="8980" xr:uid="{13D76342-EC5E-4AF0-9E4B-6A88ED465A60}"/>
    <cellStyle name="Normal 5 5 6 2 4 2 2" xfId="29061" xr:uid="{8D2A4BD1-AF0A-4879-9B45-8AFB7EA9D996}"/>
    <cellStyle name="Normal 5 5 6 2 4 2 3" xfId="19360" xr:uid="{B1ECAA98-F080-4B67-AD68-E76C3E8B4857}"/>
    <cellStyle name="Normal 5 5 6 2 4 3" xfId="11813" xr:uid="{AC66E1A0-9AA7-4A47-823A-789B7595EA98}"/>
    <cellStyle name="Normal 5 5 6 2 4 3 2" xfId="22193" xr:uid="{84C60AFC-2716-41AA-B1CB-3A20BD141741}"/>
    <cellStyle name="Normal 5 5 6 2 4 4" xfId="24183" xr:uid="{44CEF633-C0DB-45B9-A242-DE29C09DA71C}"/>
    <cellStyle name="Normal 5 5 6 2 4 5" xfId="16527" xr:uid="{0D879ADC-3C70-485F-BCB0-9E626CE4AB60}"/>
    <cellStyle name="Normal 5 5 6 2 5" xfId="5373" xr:uid="{03C0E654-1E46-42BD-9DAE-F03D7614F235}"/>
    <cellStyle name="Normal 5 5 6 2 5 2" xfId="26364" xr:uid="{9A8328A8-C0E4-46B4-8068-4A4266341067}"/>
    <cellStyle name="Normal 5 5 6 2 5 3" xfId="14670" xr:uid="{51156F89-C961-4DBD-ADCD-864D8202C171}"/>
    <cellStyle name="Normal 5 5 6 2 6" xfId="7123" xr:uid="{2329B334-BD2C-4E7B-B94A-ABB4C00B17EF}"/>
    <cellStyle name="Normal 5 5 6 2 6 2" xfId="17503" xr:uid="{70018A48-9751-46A9-8AE3-14CAEEBD4F81}"/>
    <cellStyle name="Normal 5 5 6 2 7" xfId="9956" xr:uid="{6EA1EA1C-01B4-44C8-83BC-065584F05E93}"/>
    <cellStyle name="Normal 5 5 6 2 7 2" xfId="20336" xr:uid="{2EE71426-43B2-46BB-B971-3B2DDB9F3D48}"/>
    <cellStyle name="Normal 5 5 6 2 8" xfId="24475" xr:uid="{C6A8A916-DD63-4CA0-B32C-738BEA8EA594}"/>
    <cellStyle name="Normal 5 5 6 2 9" xfId="12776" xr:uid="{BC527640-3D79-4958-B1D2-C02A79A6E76C}"/>
    <cellStyle name="Normal 5 5 6 3" xfId="1223" xr:uid="{00000000-0005-0000-0000-00008D060000}"/>
    <cellStyle name="Normal 5 5 6 3 2" xfId="4567" xr:uid="{ACD83D57-3DE5-4558-BE38-8475C61839FE}"/>
    <cellStyle name="Normal 5 5 6 3 2 2" xfId="9339" xr:uid="{B2082EEB-65FE-4F3B-BFFB-5544B1414BDE}"/>
    <cellStyle name="Normal 5 5 6 3 2 2 2" xfId="29313" xr:uid="{8A92274D-027B-4A60-A6E7-C43392C0C43B}"/>
    <cellStyle name="Normal 5 5 6 3 2 2 3" xfId="19719" xr:uid="{D3513F62-205E-49C7-A0D8-7242F205123E}"/>
    <cellStyle name="Normal 5 5 6 3 2 3" xfId="12172" xr:uid="{00C44274-DA69-4A6C-9265-49E7873A84CD}"/>
    <cellStyle name="Normal 5 5 6 3 2 3 2" xfId="22552" xr:uid="{A81F6365-28D6-4CA6-8501-C6F296B31710}"/>
    <cellStyle name="Normal 5 5 6 3 2 4" xfId="24777" xr:uid="{4597C8CF-6853-4785-A153-F2D6BEB4A80D}"/>
    <cellStyle name="Normal 5 5 6 3 2 5" xfId="16886" xr:uid="{E26DD20E-0140-4D48-A1A4-B69222AF14F1}"/>
    <cellStyle name="Normal 5 5 6 3 3" xfId="5375" xr:uid="{F51C0721-BBA3-461C-9BB7-C687AFDC0ABB}"/>
    <cellStyle name="Normal 5 5 6 3 3 2" xfId="26853" xr:uid="{A495A101-35A8-4017-A3CA-76C27D562F57}"/>
    <cellStyle name="Normal 5 5 6 3 3 3" xfId="27732" xr:uid="{DDCBFF35-41AE-4524-85CD-0AF80E2A4BD4}"/>
    <cellStyle name="Normal 5 5 6 3 3 4" xfId="14672" xr:uid="{432695F9-6711-4AC9-88D9-FD85C71B1064}"/>
    <cellStyle name="Normal 5 5 6 3 4" xfId="7125" xr:uid="{C6515211-7A56-4FEF-A578-57C661268797}"/>
    <cellStyle name="Normal 5 5 6 3 4 2" xfId="26294" xr:uid="{CF22D48D-09C9-49FB-A2FF-C2F69C9C45F3}"/>
    <cellStyle name="Normal 5 5 6 3 4 3" xfId="28403" xr:uid="{9B985830-4FA7-4645-8568-0B9F49912AE0}"/>
    <cellStyle name="Normal 5 5 6 3 4 4" xfId="17505" xr:uid="{5C33A17E-3D29-43F0-BBDE-F347BE8C996D}"/>
    <cellStyle name="Normal 5 5 6 3 5" xfId="9958" xr:uid="{08FC8579-C9D5-4FC4-BD15-8576FF1397AC}"/>
    <cellStyle name="Normal 5 5 6 3 5 2" xfId="29438" xr:uid="{B27F0A07-3523-418C-B6BB-98F3D23D0A4E}"/>
    <cellStyle name="Normal 5 5 6 3 5 3" xfId="20338" xr:uid="{126EDBB3-8A5F-46EF-8E95-D4F13FED7E5E}"/>
    <cellStyle name="Normal 5 5 6 3 6" xfId="23082" xr:uid="{E237F0A5-6513-4735-A38F-86FB094DBCA1}"/>
    <cellStyle name="Normal 5 5 6 3 7" xfId="13991" xr:uid="{DF9C8095-BC55-4766-A742-79804A643804}"/>
    <cellStyle name="Normal 5 5 6 4" xfId="1224" xr:uid="{00000000-0005-0000-0000-00008E060000}"/>
    <cellStyle name="Normal 5 5 6 4 2" xfId="5376" xr:uid="{86FD4E8C-082F-4BEC-916B-07BFF450C7AF}"/>
    <cellStyle name="Normal 5 5 6 4 2 2" xfId="22949" xr:uid="{D66E9271-00C6-48E6-9854-C9FCA2482B6E}"/>
    <cellStyle name="Normal 5 5 6 4 2 3" xfId="26732" xr:uid="{81D18B65-E513-42F7-B581-A75F2EDB1D2F}"/>
    <cellStyle name="Normal 5 5 6 4 2 4" xfId="14673" xr:uid="{B4B4FF8D-0A85-4AA9-8DF9-379D4EB57653}"/>
    <cellStyle name="Normal 5 5 6 4 3" xfId="7126" xr:uid="{3B0E9406-A094-4E19-8AF5-BFE908960147}"/>
    <cellStyle name="Normal 5 5 6 4 3 2" xfId="28416" xr:uid="{BA43560F-41EA-43C1-AF4A-B43F7C22E59F}"/>
    <cellStyle name="Normal 5 5 6 4 3 3" xfId="17506" xr:uid="{3A34CD3A-4373-47F0-8B09-C815DBB85517}"/>
    <cellStyle name="Normal 5 5 6 4 4" xfId="9959" xr:uid="{00A68561-A889-4876-BD93-DCD4E076BA39}"/>
    <cellStyle name="Normal 5 5 6 4 4 2" xfId="20339" xr:uid="{3ABC0843-2C5F-46D9-B912-5C12BB77CA5B}"/>
    <cellStyle name="Normal 5 5 6 4 5" xfId="22944" xr:uid="{356FEBF9-1137-4BF0-8596-C71DB88BD296}"/>
    <cellStyle name="Normal 5 5 6 4 6" xfId="13474" xr:uid="{001E17DE-2D5E-489E-BFC4-4AEF2E917B35}"/>
    <cellStyle name="Normal 5 5 6 5" xfId="2578" xr:uid="{00000000-0005-0000-0000-00007F070000}"/>
    <cellStyle name="Normal 5 5 6 5 2" xfId="5843" xr:uid="{151CA46E-5812-4546-9888-067ACA00706C}"/>
    <cellStyle name="Normal 5 5 6 5 2 2" xfId="27895" xr:uid="{C8FDCBE8-1CFA-45A8-A557-2BAB27E8DB55}"/>
    <cellStyle name="Normal 5 5 6 5 2 3" xfId="15250" xr:uid="{0670CA33-C44B-4A1C-926B-D5A1F99BE1A2}"/>
    <cellStyle name="Normal 5 5 6 5 3" xfId="7703" xr:uid="{488B38C3-B909-489F-9E3E-C127E39FE0FC}"/>
    <cellStyle name="Normal 5 5 6 5 3 2" xfId="18083" xr:uid="{6CAB44CC-D3F5-4FAF-B02E-06875B7715CC}"/>
    <cellStyle name="Normal 5 5 6 5 4" xfId="10536" xr:uid="{F0BB4B85-C2FE-48C0-9035-F59F6B6AF553}"/>
    <cellStyle name="Normal 5 5 6 5 4 2" xfId="20916" xr:uid="{5D34E16D-65A8-4796-B423-B869C0EC33AE}"/>
    <cellStyle name="Normal 5 5 6 5 5" xfId="25041" xr:uid="{10CE3F26-A178-42B3-8CFB-B5EE0FBF41E0}"/>
    <cellStyle name="Normal 5 5 6 5 6" xfId="12966" xr:uid="{9F7E1AE8-61D7-43B4-84C3-BB6A2BC47D29}"/>
    <cellStyle name="Normal 5 5 6 6" xfId="2384" xr:uid="{00000000-0005-0000-0000-000079070000}"/>
    <cellStyle name="Normal 5 5 6 6 2" xfId="7511" xr:uid="{915E2F73-636F-47E4-9C3E-B5751BBAC000}"/>
    <cellStyle name="Normal 5 5 6 6 2 2" xfId="27524" xr:uid="{A9800C9F-CA9F-438C-8267-C35D597EC015}"/>
    <cellStyle name="Normal 5 5 6 6 2 3" xfId="17891" xr:uid="{AD156AFE-689A-4610-B8D3-86099B7264D1}"/>
    <cellStyle name="Normal 5 5 6 6 3" xfId="10344" xr:uid="{50B70286-31B7-4705-A652-EEA9BF7487C1}"/>
    <cellStyle name="Normal 5 5 6 6 3 2" xfId="20724" xr:uid="{10AB95FA-D702-4886-A63B-ABFA0AC50956}"/>
    <cellStyle name="Normal 5 5 6 6 4" xfId="25398" xr:uid="{6FF132A8-AC59-47F8-B313-57B497617DD7}"/>
    <cellStyle name="Normal 5 5 6 6 5" xfId="15058" xr:uid="{D9CF1F1B-CA38-45C6-BB21-400D5B7E3B6B}"/>
    <cellStyle name="Normal 5 5 6 7" xfId="4029" xr:uid="{4C08CD9B-604C-4ADB-A4AF-D05931C1CD7D}"/>
    <cellStyle name="Normal 5 5 6 7 2" xfId="8830" xr:uid="{A1F41227-AEFD-4126-8736-F2CFC05EA1AF}"/>
    <cellStyle name="Normal 5 5 6 7 2 2" xfId="19210" xr:uid="{B4E907F3-BE3A-4D0A-9835-3CE217D62A2B}"/>
    <cellStyle name="Normal 5 5 6 7 3" xfId="11663" xr:uid="{A62C39DD-9B42-4CF3-B6C6-0A1CFF9C6F99}"/>
    <cellStyle name="Normal 5 5 6 7 3 2" xfId="22043" xr:uid="{121163AC-B2D9-428B-BAEA-9FBE2FFE74DC}"/>
    <cellStyle name="Normal 5 5 6 7 4" xfId="26764" xr:uid="{CD398623-6C6C-4BC2-82A4-C832B8AB9E58}"/>
    <cellStyle name="Normal 5 5 6 7 5" xfId="16377" xr:uid="{AFFAC0D2-105D-4FD1-9A2C-08044472405C}"/>
    <cellStyle name="Normal 5 5 6 8" xfId="5372" xr:uid="{C8B8751A-F737-4FFF-B4AF-2ED804A41D50}"/>
    <cellStyle name="Normal 5 5 6 8 2" xfId="14669" xr:uid="{D4DB0CD4-5517-4CA3-927B-01EB62213EAC}"/>
    <cellStyle name="Normal 5 5 6 9" xfId="7122" xr:uid="{085E023A-E4FA-4ACC-B822-992E07188A31}"/>
    <cellStyle name="Normal 5 5 6 9 2" xfId="17502" xr:uid="{E75F1C48-21C4-4E40-8F71-C8D5459D0AFD}"/>
    <cellStyle name="Normal 5 5 7" xfId="1225" xr:uid="{00000000-0005-0000-0000-00008F060000}"/>
    <cellStyle name="Normal 5 5 7 10" xfId="12619" xr:uid="{2CE59225-D865-4685-BFE3-B2793300DD83}"/>
    <cellStyle name="Normal 5 5 7 2" xfId="1226" xr:uid="{00000000-0005-0000-0000-000090060000}"/>
    <cellStyle name="Normal 5 5 7 2 2" xfId="2967" xr:uid="{00000000-0005-0000-0000-000082070000}"/>
    <cellStyle name="Normal 5 5 7 2 2 2" xfId="6132" xr:uid="{DF12A09B-446A-4806-8AA7-52F18594D853}"/>
    <cellStyle name="Normal 5 5 7 2 2 2 2" xfId="28133" xr:uid="{287D7080-CAC1-48FB-BDC8-DBDEF7205421}"/>
    <cellStyle name="Normal 5 5 7 2 2 2 3" xfId="26679" xr:uid="{2D34B869-C594-4F32-BA84-C78E41629D48}"/>
    <cellStyle name="Normal 5 5 7 2 2 2 4" xfId="15610" xr:uid="{15546E4B-B6FC-4619-BDB9-9AF5F1C16235}"/>
    <cellStyle name="Normal 5 5 7 2 2 3" xfId="8063" xr:uid="{64AF773E-6ACD-420B-B8D2-4FB5849D8190}"/>
    <cellStyle name="Normal 5 5 7 2 2 3 2" xfId="28761" xr:uid="{BE449C1B-FF30-4ADA-8453-43358F611491}"/>
    <cellStyle name="Normal 5 5 7 2 2 3 3" xfId="18443" xr:uid="{0075D294-103E-41F3-8119-1E6847751D82}"/>
    <cellStyle name="Normal 5 5 7 2 2 4" xfId="10896" xr:uid="{C0E9075E-DA7D-4089-AFF1-44199F22AC36}"/>
    <cellStyle name="Normal 5 5 7 2 2 4 2" xfId="21276" xr:uid="{75EC0386-19EF-4DCD-8937-70975FCEA266}"/>
    <cellStyle name="Normal 5 5 7 2 2 5" xfId="22794" xr:uid="{C80C1820-97C4-4E5B-AB92-0FAE4E57DF58}"/>
    <cellStyle name="Normal 5 5 7 2 2 6" xfId="13475" xr:uid="{114C263B-841E-45C9-9B90-A4796F0A2D8B}"/>
    <cellStyle name="Normal 5 5 7 2 3" xfId="5378" xr:uid="{62B1FFD8-3506-4F23-A9D5-0A302EE5EC5B}"/>
    <cellStyle name="Normal 5 5 7 2 3 2" xfId="24709" xr:uid="{5E132235-FA12-4C6C-9BC5-1DF08708EBE7}"/>
    <cellStyle name="Normal 5 5 7 2 3 3" xfId="28236" xr:uid="{D45E94F4-FED9-4F57-9576-3BFCFDDB1983}"/>
    <cellStyle name="Normal 5 5 7 2 3 4" xfId="14675" xr:uid="{73BF6DC8-DC03-4F41-B6BA-BF9712DA6D16}"/>
    <cellStyle name="Normal 5 5 7 2 4" xfId="7128" xr:uid="{007A5B14-E276-4597-8BA7-3A1D9F27A771}"/>
    <cellStyle name="Normal 5 5 7 2 4 2" xfId="26708" xr:uid="{4204EA0E-2CD8-4B31-BF39-F255100557C7}"/>
    <cellStyle name="Normal 5 5 7 2 4 3" xfId="26603" xr:uid="{9587304A-298C-42C2-89FE-A8D871D8B372}"/>
    <cellStyle name="Normal 5 5 7 2 4 4" xfId="17508" xr:uid="{F4219942-775D-49A8-B231-ADDF3238F212}"/>
    <cellStyle name="Normal 5 5 7 2 5" xfId="9961" xr:uid="{AA89878B-9247-486A-AEA6-FA18B854A097}"/>
    <cellStyle name="Normal 5 5 7 2 5 2" xfId="29439" xr:uid="{725804D9-55D1-48E9-9120-665ED0F66786}"/>
    <cellStyle name="Normal 5 5 7 2 5 3" xfId="20341" xr:uid="{EAF87BE4-15A0-4052-B4EA-009CD7B85D1C}"/>
    <cellStyle name="Normal 5 5 7 2 6" xfId="24532" xr:uid="{0DE5A35A-2E97-4301-8B12-1416B692F726}"/>
    <cellStyle name="Normal 5 5 7 2 7" xfId="12777" xr:uid="{E65F1D4D-7A99-4C0B-BB48-AD4A31224019}"/>
    <cellStyle name="Normal 5 5 7 3" xfId="1227" xr:uid="{00000000-0005-0000-0000-000091060000}"/>
    <cellStyle name="Normal 5 5 7 3 2" xfId="5379" xr:uid="{5D1B5A8B-DFD3-4E3B-B7AE-8808F340FA31}"/>
    <cellStyle name="Normal 5 5 7 3 2 2" xfId="26715" xr:uid="{B71CB86C-65D1-407B-8217-2604C578C11A}"/>
    <cellStyle name="Normal 5 5 7 3 2 3" xfId="25847" xr:uid="{AE74042E-DD15-4649-9D09-647A425563FF}"/>
    <cellStyle name="Normal 5 5 7 3 2 4" xfId="14676" xr:uid="{E5A02E31-6126-4AF7-95E5-AAAABE9064F1}"/>
    <cellStyle name="Normal 5 5 7 3 3" xfId="7129" xr:uid="{4F3261E5-D6A6-43ED-95EF-0D3E97758D08}"/>
    <cellStyle name="Normal 5 5 7 3 3 2" xfId="27426" xr:uid="{FC15D81A-F1B1-45F9-A769-5A122F50485D}"/>
    <cellStyle name="Normal 5 5 7 3 3 3" xfId="26844" xr:uid="{CE0ED922-644C-4F58-ACED-9C99FFD88B89}"/>
    <cellStyle name="Normal 5 5 7 3 3 4" xfId="17509" xr:uid="{C5163A04-4DD4-4ABD-80FE-8EC5140B5C0C}"/>
    <cellStyle name="Normal 5 5 7 3 4" xfId="9962" xr:uid="{8CBBAEC9-B7D1-46C6-B886-F34EAF682803}"/>
    <cellStyle name="Normal 5 5 7 3 4 2" xfId="29440" xr:uid="{16DDF990-AB59-42FC-AE78-DBAD703881B7}"/>
    <cellStyle name="Normal 5 5 7 3 4 3" xfId="20342" xr:uid="{005259F5-E70A-4213-AF68-0E4641894199}"/>
    <cellStyle name="Normal 5 5 7 3 5" xfId="22855" xr:uid="{0348CF96-F6F3-4C6D-B4BA-A803C5FEC7A0}"/>
    <cellStyle name="Normal 5 5 7 3 6" xfId="13281" xr:uid="{31327C97-CA05-47DE-A323-66B96157E7E6}"/>
    <cellStyle name="Normal 5 5 7 4" xfId="2385" xr:uid="{00000000-0005-0000-0000-000080070000}"/>
    <cellStyle name="Normal 5 5 7 4 2" xfId="7512" xr:uid="{06620718-82D7-449D-BC8A-65A1FCA7CD1B}"/>
    <cellStyle name="Normal 5 5 7 4 2 2" xfId="28370" xr:uid="{77AAB7CD-CFEC-44E3-96B6-8B73E3271381}"/>
    <cellStyle name="Normal 5 5 7 4 2 3" xfId="17892" xr:uid="{203BDB86-0203-4140-B4EB-DAF2293C7CCB}"/>
    <cellStyle name="Normal 5 5 7 4 3" xfId="10345" xr:uid="{67C5DDFE-B833-4338-A4EC-91A2E34F312A}"/>
    <cellStyle name="Normal 5 5 7 4 3 2" xfId="20725" xr:uid="{EC4D44FF-D7FF-4402-B5A6-8BA33E08BAC5}"/>
    <cellStyle name="Normal 5 5 7 4 4" xfId="25462" xr:uid="{DA714827-6702-43DE-B389-0EDF388AE5EA}"/>
    <cellStyle name="Normal 5 5 7 4 5" xfId="15059" xr:uid="{A7F1EB7E-D4B4-4905-B109-EC7EF55C49F8}"/>
    <cellStyle name="Normal 5 5 7 5" xfId="4030" xr:uid="{ED947DAA-371E-4C03-B6A7-8372C0C37EB6}"/>
    <cellStyle name="Normal 5 5 7 5 2" xfId="8831" xr:uid="{F9271682-9920-47AF-A906-7F969C6C0BCB}"/>
    <cellStyle name="Normal 5 5 7 5 2 2" xfId="28990" xr:uid="{9A639588-9BB2-45D2-9A6E-0F165BF35CC5}"/>
    <cellStyle name="Normal 5 5 7 5 2 3" xfId="19211" xr:uid="{6D987478-876F-4959-B431-5670F63D80AC}"/>
    <cellStyle name="Normal 5 5 7 5 3" xfId="11664" xr:uid="{0B668A09-0B6A-4A72-B2A7-B046302FC851}"/>
    <cellStyle name="Normal 5 5 7 5 3 2" xfId="22044" xr:uid="{E8ADD2EE-4298-424F-AAA2-20A7F2FE34F5}"/>
    <cellStyle name="Normal 5 5 7 5 4" xfId="23976" xr:uid="{362AAFC4-B91E-4DEC-B618-C89A9892DD4E}"/>
    <cellStyle name="Normal 5 5 7 5 5" xfId="16378" xr:uid="{086519B5-B122-460C-B5FC-1E50E222F34D}"/>
    <cellStyle name="Normal 5 5 7 6" xfId="5377" xr:uid="{26300556-557E-4082-8B60-B8830D25A460}"/>
    <cellStyle name="Normal 5 5 7 6 2" xfId="27757" xr:uid="{885ED2A7-0EDC-48D2-97DD-F55865D06BC9}"/>
    <cellStyle name="Normal 5 5 7 6 3" xfId="28211" xr:uid="{EC5D5EA3-7881-46A6-B0A6-BF5F976471EA}"/>
    <cellStyle name="Normal 5 5 7 6 4" xfId="14674" xr:uid="{50C9F68A-C3C5-4C1D-9F17-A272EAD10A97}"/>
    <cellStyle name="Normal 5 5 7 7" xfId="7127" xr:uid="{17F7932A-0BB0-42C5-9388-A4903D0A5069}"/>
    <cellStyle name="Normal 5 5 7 7 2" xfId="27293" xr:uid="{0EA9BA65-7403-4833-8623-2657BE8EA453}"/>
    <cellStyle name="Normal 5 5 7 7 3" xfId="17507" xr:uid="{9A2206DC-59DF-4A72-9FFC-5E36168D1C10}"/>
    <cellStyle name="Normal 5 5 7 8" xfId="9960" xr:uid="{6935D2E1-57D5-41C9-8D13-32764C290B24}"/>
    <cellStyle name="Normal 5 5 7 8 2" xfId="20340" xr:uid="{C53E5CD7-732F-4FFC-95AD-8B0C6F9D5534}"/>
    <cellStyle name="Normal 5 5 7 9" xfId="23853" xr:uid="{EA45A73B-8161-459B-8D64-E0A17181CCBC}"/>
    <cellStyle name="Normal 5 5 8" xfId="1228" xr:uid="{00000000-0005-0000-0000-000092060000}"/>
    <cellStyle name="Normal 5 5 8 10" xfId="12620" xr:uid="{4692576D-8AE3-450E-8272-9E48C4FD90CD}"/>
    <cellStyle name="Normal 5 5 8 2" xfId="1229" xr:uid="{00000000-0005-0000-0000-000093060000}"/>
    <cellStyle name="Normal 5 5 8 2 2" xfId="2968" xr:uid="{00000000-0005-0000-0000-000086070000}"/>
    <cellStyle name="Normal 5 5 8 2 2 2" xfId="6133" xr:uid="{23583555-56F1-4626-A3D2-93F8AD74FC7C}"/>
    <cellStyle name="Normal 5 5 8 2 2 2 2" xfId="26060" xr:uid="{17BB1EC5-47B5-42DC-A7F1-62E1932F379A}"/>
    <cellStyle name="Normal 5 5 8 2 2 2 3" xfId="28204" xr:uid="{1CD5DF35-3813-48B7-9249-D550A8FBFBC1}"/>
    <cellStyle name="Normal 5 5 8 2 2 2 4" xfId="15611" xr:uid="{C98894EB-883D-493A-B53D-A6A32DB37AF4}"/>
    <cellStyle name="Normal 5 5 8 2 2 3" xfId="8064" xr:uid="{D241DEDD-FF0C-4A85-9445-1C80D1D9D2BB}"/>
    <cellStyle name="Normal 5 5 8 2 2 3 2" xfId="28762" xr:uid="{AEF191AE-C1DB-4F24-8595-4374070D62A5}"/>
    <cellStyle name="Normal 5 5 8 2 2 3 3" xfId="18444" xr:uid="{8971FB0E-A446-4AE9-88ED-CCF7E3AB18B5}"/>
    <cellStyle name="Normal 5 5 8 2 2 4" xfId="10897" xr:uid="{4A64BE24-DD55-4796-BF60-CCC45FC14999}"/>
    <cellStyle name="Normal 5 5 8 2 2 4 2" xfId="21277" xr:uid="{A0448FD8-514E-4B38-97B0-5C920562CCE6}"/>
    <cellStyle name="Normal 5 5 8 2 2 5" xfId="25389" xr:uid="{304FCE7B-DBF4-4A85-A0EB-2D09E9A4E16C}"/>
    <cellStyle name="Normal 5 5 8 2 2 6" xfId="13476" xr:uid="{0FDF7A1A-7DE7-4386-8B1E-0081216BA5B1}"/>
    <cellStyle name="Normal 5 5 8 2 3" xfId="5381" xr:uid="{28E26E73-B0EA-480D-A7FA-647939548711}"/>
    <cellStyle name="Normal 5 5 8 2 3 2" xfId="22788" xr:uid="{05A1BB14-5CC5-4969-9205-57AA7EABDBFC}"/>
    <cellStyle name="Normal 5 5 8 2 3 3" xfId="25862" xr:uid="{E4A49593-FE91-4477-A730-9BCC4AB579B5}"/>
    <cellStyle name="Normal 5 5 8 2 3 4" xfId="14678" xr:uid="{8632A19C-0EAA-43DC-A8E8-F2F97D8C4A28}"/>
    <cellStyle name="Normal 5 5 8 2 4" xfId="7131" xr:uid="{29DA3E0B-4167-4F0C-939E-5866351703BB}"/>
    <cellStyle name="Normal 5 5 8 2 4 2" xfId="25937" xr:uid="{FD958FAC-B768-4688-B47A-D42A14956D24}"/>
    <cellStyle name="Normal 5 5 8 2 4 3" xfId="28640" xr:uid="{A8B49F71-4CD3-4161-923F-BFE38AB9D0E6}"/>
    <cellStyle name="Normal 5 5 8 2 4 4" xfId="17511" xr:uid="{AAFE3A54-9E83-4D75-A862-B7A2AC257A8B}"/>
    <cellStyle name="Normal 5 5 8 2 5" xfId="9964" xr:uid="{86CA0C47-DEE8-4923-BBA0-B6917FB44FD3}"/>
    <cellStyle name="Normal 5 5 8 2 5 2" xfId="29441" xr:uid="{9109907C-4C0F-4B69-85D7-F8D1191FD9E8}"/>
    <cellStyle name="Normal 5 5 8 2 5 3" xfId="20344" xr:uid="{CDE8E9AF-4DAE-4662-AC89-5032923A5175}"/>
    <cellStyle name="Normal 5 5 8 2 6" xfId="24402" xr:uid="{A31D9859-204A-484B-807F-2F0083417206}"/>
    <cellStyle name="Normal 5 5 8 2 7" xfId="12778" xr:uid="{0E95C321-2520-4C9A-88AD-5D434E3F727B}"/>
    <cellStyle name="Normal 5 5 8 3" xfId="1230" xr:uid="{00000000-0005-0000-0000-000094060000}"/>
    <cellStyle name="Normal 5 5 8 3 2" xfId="5382" xr:uid="{88FD3DDF-4C7F-4F5B-8FAD-3A109E913FFF}"/>
    <cellStyle name="Normal 5 5 8 3 2 2" xfId="27117" xr:uid="{CF8DD38A-CD75-4DA5-BFFA-82DC0BA5D007}"/>
    <cellStyle name="Normal 5 5 8 3 2 3" xfId="27181" xr:uid="{2B08D43A-53B8-448B-84A9-E9102893CD8A}"/>
    <cellStyle name="Normal 5 5 8 3 2 4" xfId="14679" xr:uid="{46ED660E-0474-4C37-9A58-989BEE2A2F67}"/>
    <cellStyle name="Normal 5 5 8 3 3" xfId="7132" xr:uid="{3AF719DC-EEBB-4037-8A07-3409B0B4026D}"/>
    <cellStyle name="Normal 5 5 8 3 3 2" xfId="28001" xr:uid="{6DCBEFDC-1A2D-4C78-A7C8-925F50C1DAF4}"/>
    <cellStyle name="Normal 5 5 8 3 3 3" xfId="28134" xr:uid="{4F50F1CA-3439-4758-92E8-1C92B121C9C4}"/>
    <cellStyle name="Normal 5 5 8 3 3 4" xfId="17512" xr:uid="{B9102EEC-5509-405C-ACCD-30FDFAD1F030}"/>
    <cellStyle name="Normal 5 5 8 3 4" xfId="9965" xr:uid="{B9D2C06B-972E-488D-9A65-F3FE21FE0D8D}"/>
    <cellStyle name="Normal 5 5 8 3 4 2" xfId="29442" xr:uid="{1A6A0D2B-9F47-4568-9BBC-A727B9EBBBB1}"/>
    <cellStyle name="Normal 5 5 8 3 4 3" xfId="20345" xr:uid="{EA313959-F7BC-4595-B38D-D6B2039B8207}"/>
    <cellStyle name="Normal 5 5 8 3 5" xfId="24717" xr:uid="{1D4D5F3A-B42C-4E6D-9BB2-594F2E456AC4}"/>
    <cellStyle name="Normal 5 5 8 3 6" xfId="13282" xr:uid="{CC60B2D0-00F3-4C65-A4FF-8CFC5973BC19}"/>
    <cellStyle name="Normal 5 5 8 4" xfId="2386" xr:uid="{00000000-0005-0000-0000-000084070000}"/>
    <cellStyle name="Normal 5 5 8 4 2" xfId="7513" xr:uid="{0E501E06-021C-4E16-9171-904D17CD0F51}"/>
    <cellStyle name="Normal 5 5 8 4 2 2" xfId="27616" xr:uid="{0129CB36-5BB4-4EFF-8AF5-876BDBFD24B9}"/>
    <cellStyle name="Normal 5 5 8 4 2 3" xfId="17893" xr:uid="{B310EC6F-2212-4190-A4B1-F70EA5F45D76}"/>
    <cellStyle name="Normal 5 5 8 4 3" xfId="10346" xr:uid="{C09EB9F6-35D9-4AA0-AC49-F8222A3DD781}"/>
    <cellStyle name="Normal 5 5 8 4 3 2" xfId="20726" xr:uid="{248D407E-3C7C-4679-B9BB-E19D64B0AD1E}"/>
    <cellStyle name="Normal 5 5 8 4 4" xfId="25176" xr:uid="{DBD86CAA-906A-40DC-8A27-C3BD988E3D0F}"/>
    <cellStyle name="Normal 5 5 8 4 5" xfId="15060" xr:uid="{6655A872-F6DC-41B0-B026-D6C078598353}"/>
    <cellStyle name="Normal 5 5 8 5" xfId="4031" xr:uid="{6FD30347-E184-4327-B45F-7226DDACB066}"/>
    <cellStyle name="Normal 5 5 8 5 2" xfId="8832" xr:uid="{3E3659E3-7EDE-43BE-9B86-26156D6890FE}"/>
    <cellStyle name="Normal 5 5 8 5 2 2" xfId="28991" xr:uid="{0145E712-EAAD-4297-AB0F-A1705372752A}"/>
    <cellStyle name="Normal 5 5 8 5 2 3" xfId="19212" xr:uid="{C8D2A082-A26C-40D6-8777-E977FE91F652}"/>
    <cellStyle name="Normal 5 5 8 5 3" xfId="11665" xr:uid="{BBA9C86D-8B7E-4068-BD7C-64971C5CF0BE}"/>
    <cellStyle name="Normal 5 5 8 5 3 2" xfId="22045" xr:uid="{0283CA92-74AB-4338-BCA3-D9BA32AE6180}"/>
    <cellStyle name="Normal 5 5 8 5 4" xfId="23017" xr:uid="{86435221-29A9-419C-AD4D-C63D913CAE0A}"/>
    <cellStyle name="Normal 5 5 8 5 5" xfId="16379" xr:uid="{4201ABC3-F5F7-4C3D-9C5E-44EA5E11C04E}"/>
    <cellStyle name="Normal 5 5 8 6" xfId="5380" xr:uid="{2B6F67D7-2E1F-4B28-9F6E-F54B4F89B037}"/>
    <cellStyle name="Normal 5 5 8 6 2" xfId="28734" xr:uid="{967795E7-74C9-42ED-93AB-D7521134F9D6}"/>
    <cellStyle name="Normal 5 5 8 6 3" xfId="26227" xr:uid="{BED9E503-CAC9-4497-85A1-2B2915EBB4A8}"/>
    <cellStyle name="Normal 5 5 8 6 4" xfId="14677" xr:uid="{829F3A83-B132-403D-AE92-711F3C17F0D4}"/>
    <cellStyle name="Normal 5 5 8 7" xfId="7130" xr:uid="{0FACAD69-D070-49F9-8403-38F7B1AABAD7}"/>
    <cellStyle name="Normal 5 5 8 7 2" xfId="26190" xr:uid="{F4F9371D-5CE0-4F5A-9451-65D4C3851AE0}"/>
    <cellStyle name="Normal 5 5 8 7 3" xfId="17510" xr:uid="{B7A14410-470A-4573-941F-E325DB05E722}"/>
    <cellStyle name="Normal 5 5 8 8" xfId="9963" xr:uid="{69CBE24C-AEDE-4A2B-9DE0-1E446FF6810F}"/>
    <cellStyle name="Normal 5 5 8 8 2" xfId="20343" xr:uid="{B7D3E168-ACD8-4D0A-A031-27A7A05810D9}"/>
    <cellStyle name="Normal 5 5 8 9" xfId="23704"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5" xr:uid="{F083B5EB-43B9-4590-83CA-856969DC4BF4}"/>
    <cellStyle name="Normal 5 6 2" xfId="29637" xr:uid="{B75DEE0B-F534-46AF-9926-93D48AEAA1C2}"/>
    <cellStyle name="Normal 5 6 3" xfId="30361" xr:uid="{94F71B0E-9972-43D2-A698-4F5F8EC6B35B}"/>
    <cellStyle name="Normal 5 6 3 2" xfId="30510" xr:uid="{9F3E153B-B09B-471D-A946-A10EBA1534EE}"/>
    <cellStyle name="Normal 5 6 4" xfId="31701" xr:uid="{41B7F247-B74F-4329-A0A1-682D6C24C354}"/>
    <cellStyle name="Normal 5 7" xfId="30109" xr:uid="{B86EA2F7-3D8C-4453-9463-4535C564224A}"/>
    <cellStyle name="Normal 5 7 2" xfId="31495"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5"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8" xr:uid="{36DF93BC-14C0-4C8D-9939-43490568E73B}"/>
    <cellStyle name="Normal 6 2 4 2 3 3" xfId="30270" xr:uid="{64E7B98A-5618-4F94-BBB0-CE729F04F1ED}"/>
    <cellStyle name="Normal 6 2 4 2 3 3 2" xfId="31413" xr:uid="{F1A26C63-AE42-4F04-8891-03B490C2D338}"/>
    <cellStyle name="Normal 6 2 4 2 3 4" xfId="31610" xr:uid="{E337A21F-9B74-4399-88F3-B6426EE26747}"/>
    <cellStyle name="Normal 6 2 4 3" xfId="1241" xr:uid="{00000000-0005-0000-0000-00009F060000}"/>
    <cellStyle name="Normal 6 2 4 3 2" xfId="31304" xr:uid="{928413FA-20ED-46F2-9E40-B8E246A45F39}"/>
    <cellStyle name="Normal 6 2 4 4" xfId="29854" xr:uid="{AA4C1F12-DEA9-457E-AEF5-0DB4A6E59CD3}"/>
    <cellStyle name="Normal 6 2 5" xfId="1242" xr:uid="{00000000-0005-0000-0000-0000A0060000}"/>
    <cellStyle name="Normal 6 2 6" xfId="31264"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3" xr:uid="{BCEE65C1-493F-43A2-8225-D8AF26E4B811}"/>
    <cellStyle name="Normal 6 3 3 3 2 3 2 2 3" xfId="23064"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3" xr:uid="{52032595-B136-4D2C-B500-82ADF7DF1B2A}"/>
    <cellStyle name="Normal 6 3 3 3 2 3 2 3 3 3" xfId="30271" xr:uid="{D89606A7-7F62-4BEF-BBAC-371DD44B78A1}"/>
    <cellStyle name="Normal 6 3 3 3 2 3 2 3 3 3 2" xfId="31414" xr:uid="{0B73902A-7494-489D-AE53-A905FA779E9C}"/>
    <cellStyle name="Normal 6 3 3 3 2 3 2 3 3 4" xfId="31611" xr:uid="{F3422B09-C712-4715-9E74-E2360D1499BA}"/>
    <cellStyle name="Normal 6 3 3 3 2 3 2 4" xfId="23722" xr:uid="{CF6E8B82-0990-4BE4-9413-7C6041332850}"/>
    <cellStyle name="Normal 6 3 3 3 2 3 3" xfId="1254" xr:uid="{00000000-0005-0000-0000-0000AD060000}"/>
    <cellStyle name="Normal 6 3 3 3 2 3 4" xfId="2970" xr:uid="{00000000-0005-0000-0000-000096070000}"/>
    <cellStyle name="Normal 6 3 3 3 2 3 4 2" xfId="31281" xr:uid="{8609F323-400D-4035-9BBF-4A50ABE08EC3}"/>
    <cellStyle name="Normal 6 3 3 3 2 3 5" xfId="2126" xr:uid="{00000000-0005-0000-0000-0000BE020000}"/>
    <cellStyle name="Normal 6 3 3 3 2 3 5 2" xfId="4679" xr:uid="{D6398DC9-E5C9-496E-A2A7-CD5014D2DFA6}"/>
    <cellStyle name="Normal 6 3 3 3 2 3 5 3" xfId="30207" xr:uid="{356E9707-CCEF-4F7C-BF32-0303F4791FE4}"/>
    <cellStyle name="Normal 6 3 3 3 2 3 5 3 2" xfId="31351" xr:uid="{CC12E4D3-F8EB-4CF6-AB97-4D8B2B3693C7}"/>
    <cellStyle name="Normal 6 3 3 3 2 3 5 4" xfId="31547" xr:uid="{87A857A3-2AA9-43F2-8657-50394276CAF6}"/>
    <cellStyle name="Normal 6 3 3 3 2 3 6" xfId="4033" xr:uid="{C3B2AF05-98DC-463A-BA12-C74208D497DD}"/>
    <cellStyle name="Normal 6 3 3 3 2 3 6 2" xfId="4811" xr:uid="{F613BC84-EDE5-4885-8459-F27AF0BB6E85}"/>
    <cellStyle name="Normal 6 3 3 3 2 3 6 3" xfId="30325" xr:uid="{FE425496-F8E2-4D8D-BACC-24E101135861}"/>
    <cellStyle name="Normal 6 3 3 3 2 3 6 3 2" xfId="31468" xr:uid="{E634AE3F-E674-4AA0-825F-3A0FBFBCA056}"/>
    <cellStyle name="Normal 6 3 3 3 2 3 6 4" xfId="31665" xr:uid="{C88B7139-BB51-44C6-81F9-0169CA295B19}"/>
    <cellStyle name="Normal 6 3 3 3 2 3 7" xfId="30145" xr:uid="{DC11676B-B130-4A24-B13D-A1AF24211213}"/>
    <cellStyle name="Normal 6 3 3 3 2 3 7 2" xfId="30512" xr:uid="{2A90FA8B-F176-40AB-B942-C645A0B2AC10}"/>
    <cellStyle name="Normal 6 3 3 3 2 4" xfId="1255" xr:uid="{00000000-0005-0000-0000-0000AE060000}"/>
    <cellStyle name="Normal 6 3 3 3 2 4 2" xfId="2969" xr:uid="{00000000-0005-0000-0000-000097070000}"/>
    <cellStyle name="Normal 6 3 3 3 2 4 3" xfId="24636" xr:uid="{0B99EDD5-5B90-41B3-B148-FF54C30227C9}"/>
    <cellStyle name="Normal 6 3 3 3 2 4 3 2" xfId="29620" xr:uid="{5AD4FC9D-CD04-4CDE-9532-33EB4917BF7B}"/>
    <cellStyle name="Normal 6 3 3 3 2 4 3 3" xfId="29606" xr:uid="{F36EC8D3-C075-4FCC-BB6E-6F17B0D09736}"/>
    <cellStyle name="Normal 6 3 3 3 2 4 3 3 2" xfId="29647" xr:uid="{826F20A1-EE0D-443B-B788-37E26F103C4E}"/>
    <cellStyle name="Normal 6 3 3 3 2 4 3 3 3" xfId="30389" xr:uid="{68412F80-5B7F-4324-AB06-AB62463D18A8}"/>
    <cellStyle name="Normal 6 3 3 3 2 4 3 3 4" xfId="30376" xr:uid="{F1CFB043-722D-4FF7-8349-A408EBFE1248}"/>
    <cellStyle name="Normal 6 3 3 3 2 4 3 3 4 2" xfId="31715" xr:uid="{E1047207-F524-459C-9D5A-B00766BB0693}"/>
    <cellStyle name="Normal 6 3 3 3 2 4 3 4" xfId="30362" xr:uid="{3A82768C-6B5D-4D32-86C4-08DE35B49E64}"/>
    <cellStyle name="Normal 6 3 3 3 2 4 3 4 2" xfId="31702" xr:uid="{7FCFC7B6-2244-4C07-99E2-5744C78CE1C6}"/>
    <cellStyle name="Normal 6 3 3 3 2 5" xfId="2125" xr:uid="{00000000-0005-0000-0000-0000BC020000}"/>
    <cellStyle name="Normal 6 3 3 3 2 5 2" xfId="4636" xr:uid="{6DCD8049-BC85-477D-8DF4-71B624F9476D}"/>
    <cellStyle name="Normal 6 3 3 3 2 5 3" xfId="30206" xr:uid="{37F318ED-ADB1-4A63-94B9-7AD18DADE9C4}"/>
    <cellStyle name="Normal 6 3 3 3 2 5 3 2" xfId="31350" xr:uid="{63937397-5761-4327-97C3-F1A1F4AC80AD}"/>
    <cellStyle name="Normal 6 3 3 3 2 5 4" xfId="31546" xr:uid="{CD9790C9-4E7C-4C12-8572-B6779880FCFF}"/>
    <cellStyle name="Normal 6 3 3 3 2 6" xfId="4032" xr:uid="{2F86E8C3-CFCF-4CC5-896B-92C102F9D7BD}"/>
    <cellStyle name="Normal 6 3 3 3 2 6 2" xfId="4724" xr:uid="{3DE8FA29-3805-45F1-AFC0-AABB851E3B0A}"/>
    <cellStyle name="Normal 6 3 3 3 2 6 3" xfId="30324" xr:uid="{0ECF71C3-B132-42F9-91D6-FA49DFB6CC23}"/>
    <cellStyle name="Normal 6 3 3 3 2 6 3 2" xfId="31467" xr:uid="{64226B14-8E2D-4A6B-B1EA-CFD0A01681C0}"/>
    <cellStyle name="Normal 6 3 3 3 2 6 4" xfId="31664" xr:uid="{DBA5C1A5-A154-4B8F-A90E-5CFDC92DCCDC}"/>
    <cellStyle name="Normal 6 3 3 3 2 7" xfId="30144" xr:uid="{80BE168A-ACEA-40EE-BC12-1FF256FF1F93}"/>
    <cellStyle name="Normal 6 3 3 3 2 7 2" xfId="30511"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2 2" xfId="30084" xr:uid="{AC20A973-25C7-4EEA-B8FC-5F924C46B0FC}"/>
    <cellStyle name="Normal 6 3 3 3 4 2 2 2 3" xfId="3747" xr:uid="{00000000-0005-0000-0000-000016060000}"/>
    <cellStyle name="Normal 6 3 3 3 4 2 2 2 3 2" xfId="4776" xr:uid="{AAE7B9DD-D69F-4E10-BB8B-20D4AC9962F5}"/>
    <cellStyle name="Normal 6 3 3 3 4 2 2 2 3 3" xfId="30272" xr:uid="{C37F18FF-54D7-4AE5-9692-111929E55625}"/>
    <cellStyle name="Normal 6 3 3 3 4 2 2 2 3 3 2" xfId="31415" xr:uid="{249FE48C-C7E7-4065-967D-49544C157FBD}"/>
    <cellStyle name="Normal 6 3 3 3 4 2 2 2 3 4" xfId="31612" xr:uid="{189EC8A1-D2C2-42E5-A270-697BF07C7A33}"/>
    <cellStyle name="Normal 6 3 3 3 4 2 2 2 4" xfId="22660" xr:uid="{CBF90421-D5AC-4CAD-9FD2-36B22A63D893}"/>
    <cellStyle name="Normal 6 3 3 3 4 2 2 3" xfId="2015" xr:uid="{00000000-0005-0000-0000-0000B5060000}"/>
    <cellStyle name="Normal 6 3 3 3 4 2 2 4" xfId="25705" xr:uid="{C5F7ECBA-4F92-4F46-BA83-52E1E22E980F}"/>
    <cellStyle name="Normal 6 3 3 3 4 2 3" xfId="1261" xr:uid="{00000000-0005-0000-0000-0000B6060000}"/>
    <cellStyle name="Normal 6 3 3 3 4 2 3 2" xfId="1262" xr:uid="{00000000-0005-0000-0000-0000B7060000}"/>
    <cellStyle name="Normal 6 3 3 3 4 2 3 2 2" xfId="25667" xr:uid="{E957DF7A-A3D2-43E6-AE06-9A9BCADFE3C5}"/>
    <cellStyle name="Normal 6 3 3 3 4 2 3 2 3" xfId="23563" xr:uid="{82449096-A430-4189-883B-B78564EA965D}"/>
    <cellStyle name="Normal 6 3 3 3 4 2 3 3" xfId="1263" xr:uid="{00000000-0005-0000-0000-0000B8060000}"/>
    <cellStyle name="Normal 6 3 3 3 4 2 3 3 2" xfId="25803" xr:uid="{7B562051-5010-423F-A5F3-DA3469A63612}"/>
    <cellStyle name="Normal 6 3 3 3 4 2 3 3 3" xfId="24255" xr:uid="{D37E907C-74A2-4123-B6C7-51638602FEE9}"/>
    <cellStyle name="Normal 6 3 3 3 4 2 3 4" xfId="2128" xr:uid="{00000000-0005-0000-0000-0000C4020000}"/>
    <cellStyle name="Normal 6 3 3 3 4 2 3 4 2" xfId="4781" xr:uid="{59B8D440-8137-4B7F-A656-CF0510303CA0}"/>
    <cellStyle name="Normal 6 3 3 3 4 2 3 4 3" xfId="30209" xr:uid="{A160096C-0CB9-4F26-AE17-C47BB86B37E8}"/>
    <cellStyle name="Normal 6 3 3 3 4 2 3 4 3 2" xfId="31353" xr:uid="{C3EE6054-A4E1-4094-825A-1C1BF8659EA8}"/>
    <cellStyle name="Normal 6 3 3 3 4 2 3 4 4" xfId="31549" xr:uid="{9102B438-FA41-4457-A61B-AE31F663F9E7}"/>
    <cellStyle name="Normal 6 3 3 3 4 2 3 5" xfId="25801" xr:uid="{593CE574-319A-4AC6-9B5C-702D762FB4CA}"/>
    <cellStyle name="Normal 6 3 3 3 4 2 3 6" xfId="30540" xr:uid="{5EBC0163-4363-4F13-A5DD-AE3FCBD0410B}"/>
    <cellStyle name="Normal 6 3 3 3 4 2 4" xfId="25639" xr:uid="{EABC3D6A-712F-4FB3-BEB7-DF746EAFE1AE}"/>
    <cellStyle name="Normal 6 3 3 3 4 3" xfId="1264" xr:uid="{00000000-0005-0000-0000-0000B9060000}"/>
    <cellStyle name="Normal 6 3 3 3 4 4" xfId="2971" xr:uid="{00000000-0005-0000-0000-00009F070000}"/>
    <cellStyle name="Normal 6 3 3 3 4 4 2" xfId="31293" xr:uid="{186211C7-282C-42A3-AABA-91AA76594D8B}"/>
    <cellStyle name="Normal 6 3 3 3 4 5" xfId="2127" xr:uid="{00000000-0005-0000-0000-0000C1020000}"/>
    <cellStyle name="Normal 6 3 3 3 4 5 2" xfId="4671" xr:uid="{3CF7EC19-F0E2-4711-B08D-946163A456F8}"/>
    <cellStyle name="Normal 6 3 3 3 4 5 3" xfId="30208" xr:uid="{04383268-857B-47C7-9699-654DD5736F7C}"/>
    <cellStyle name="Normal 6 3 3 3 4 5 3 2" xfId="31352" xr:uid="{8F87091D-845B-4E2D-9607-3B2C3F78CB20}"/>
    <cellStyle name="Normal 6 3 3 3 4 5 4" xfId="31548" xr:uid="{F438C024-05C0-4B0E-BC65-1729E3C29826}"/>
    <cellStyle name="Normal 6 3 3 3 4 6" xfId="4034" xr:uid="{4F2918E3-7CCF-44F2-8B12-399DCD69E664}"/>
    <cellStyle name="Normal 6 3 3 3 4 6 2" xfId="4703" xr:uid="{66B78E9E-F4AB-4BA4-9562-EF211951A15F}"/>
    <cellStyle name="Normal 6 3 3 3 4 6 3" xfId="30326" xr:uid="{95C354DC-76FB-4CBE-9FB3-F1E8EDAD6C87}"/>
    <cellStyle name="Normal 6 3 3 3 4 6 3 2" xfId="31469" xr:uid="{B4430622-35CF-4C2E-B9B8-E001BD4035B7}"/>
    <cellStyle name="Normal 6 3 3 3 4 6 4" xfId="31666" xr:uid="{76813517-A76E-44EB-B0B6-46D7F2837E3A}"/>
    <cellStyle name="Normal 6 3 3 3 4 7" xfId="30146" xr:uid="{C2411ACB-20F6-4EE0-8B84-B62097023916}"/>
    <cellStyle name="Normal 6 3 3 3 4 7 2" xfId="30513" xr:uid="{BAFE7101-FEEB-42B9-BA1E-81777797EAA5}"/>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7" xr:uid="{86D2124D-0952-4EE0-8EFD-833837240DB9}"/>
    <cellStyle name="Normal 6 3 3 3 5 3 2 2" xfId="27329" xr:uid="{4A976EB1-446E-435E-9AE3-41D706587218}"/>
    <cellStyle name="Normal 6 3 3 3 5 3 3" xfId="24910" xr:uid="{1B73AC05-9E14-42B7-981E-924978277EB1}"/>
    <cellStyle name="Normal 6 3 3 3 5 3 4" xfId="30273" xr:uid="{B96C46A8-B0B0-4A78-8D66-296041A1E571}"/>
    <cellStyle name="Normal 6 3 3 3 5 3 4 2" xfId="31416" xr:uid="{4EF581FF-DB98-4273-BAC1-15F20033B499}"/>
    <cellStyle name="Normal 6 3 3 3 5 3 5" xfId="31613" xr:uid="{304492C9-34A5-491B-90A2-9FC308872402}"/>
    <cellStyle name="Normal 6 3 3 3 5 4" xfId="24242"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2" xr:uid="{7F0C0093-2374-413B-A5E9-43C55EFC788B}"/>
    <cellStyle name="Normal 6 3 3 4 3 2 2 3" xfId="22912"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2" xr:uid="{DBCCADD4-FC4E-4BFC-A7C2-891AFFCEA356}"/>
    <cellStyle name="Normal 6 3 3 4 3 2 3 3 3" xfId="30274" xr:uid="{91ACDD3A-0E04-489A-B8EF-6EF1F1AE6AAE}"/>
    <cellStyle name="Normal 6 3 3 4 3 2 3 3 3 2" xfId="31417" xr:uid="{9ED99E49-38F8-4258-8C5C-4E6CCF898051}"/>
    <cellStyle name="Normal 6 3 3 4 3 2 3 3 4" xfId="31614" xr:uid="{86DC850B-5ABA-4168-A12B-52BB2D92300C}"/>
    <cellStyle name="Normal 6 3 3 4 3 2 4" xfId="25724" xr:uid="{458F7302-1896-4444-8A91-7EEE77D9B42E}"/>
    <cellStyle name="Normal 6 3 3 4 3 3" xfId="1273" xr:uid="{00000000-0005-0000-0000-0000C3060000}"/>
    <cellStyle name="Normal 6 3 3 4 3 4" xfId="2972" xr:uid="{00000000-0005-0000-0000-0000A5070000}"/>
    <cellStyle name="Normal 6 3 3 4 3 4 2" xfId="31300" xr:uid="{9A618AA1-F692-4092-9D65-77B750975D70}"/>
    <cellStyle name="Normal 6 3 3 4 3 5" xfId="2130" xr:uid="{00000000-0005-0000-0000-0000C8020000}"/>
    <cellStyle name="Normal 6 3 3 4 3 5 2" xfId="3854" xr:uid="{14ADEC9D-23D5-4755-9DD0-8765D24571A4}"/>
    <cellStyle name="Normal 6 3 3 4 3 5 3" xfId="30211" xr:uid="{8435FB26-6920-4CAD-AA91-3600F415560A}"/>
    <cellStyle name="Normal 6 3 3 4 3 5 3 2" xfId="31355" xr:uid="{35DA6502-A4A2-4046-B3CE-4037C2DBBE69}"/>
    <cellStyle name="Normal 6 3 3 4 3 5 4" xfId="31551" xr:uid="{072920CB-D524-41F0-B9ED-C02DFA5CF3AC}"/>
    <cellStyle name="Normal 6 3 3 4 3 6" xfId="4036" xr:uid="{C66D090D-F948-4628-9A4B-3556EC8A8993}"/>
    <cellStyle name="Normal 6 3 3 4 3 6 2" xfId="4739" xr:uid="{6CDE8700-2BC6-4C40-AD11-A661C27D6699}"/>
    <cellStyle name="Normal 6 3 3 4 3 6 3" xfId="30328" xr:uid="{A9169C37-2F33-4AC5-9D16-6468DBFE55C7}"/>
    <cellStyle name="Normal 6 3 3 4 3 6 3 2" xfId="31471" xr:uid="{C08347BC-2FE4-4A4C-88AE-047B4F1111EB}"/>
    <cellStyle name="Normal 6 3 3 4 3 6 4" xfId="31668" xr:uid="{25C9AC63-04F8-44DF-BE45-828C1A0EFA15}"/>
    <cellStyle name="Normal 6 3 3 4 3 7" xfId="30148" xr:uid="{5DD134DE-7771-4AC1-A6C7-CAB182204804}"/>
    <cellStyle name="Normal 6 3 3 4 3 7 2" xfId="30515" xr:uid="{F5396644-8DAF-4937-A4F1-2401EBC3517A}"/>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3" xr:uid="{8C9E0BAB-6342-4926-AFDE-1D1CEAEB8D50}"/>
    <cellStyle name="Normal 6 3 3 4 4 3 3" xfId="30275" xr:uid="{7F3E6705-4643-4EF6-886B-EF89E8C009A2}"/>
    <cellStyle name="Normal 6 3 3 4 4 3 3 2" xfId="31418" xr:uid="{519FAA7A-C692-4C62-A964-CCC9D5705A0C}"/>
    <cellStyle name="Normal 6 3 3 4 4 3 4" xfId="31615" xr:uid="{C2001405-3A9E-407C-A41F-4E4E1ECCA430}"/>
    <cellStyle name="Normal 6 3 3 4 5" xfId="2129" xr:uid="{00000000-0005-0000-0000-0000C6020000}"/>
    <cellStyle name="Normal 6 3 3 4 5 2" xfId="3775" xr:uid="{E7CE2CBA-ABE9-40BC-B051-DB9C5FB798E6}"/>
    <cellStyle name="Normal 6 3 3 4 5 3" xfId="30210" xr:uid="{89A8051D-31C3-40B3-9711-90934B61F108}"/>
    <cellStyle name="Normal 6 3 3 4 5 3 2" xfId="31354" xr:uid="{85BF3F84-4BD4-4F22-BAF8-1486D86B8D5C}"/>
    <cellStyle name="Normal 6 3 3 4 5 4" xfId="31550" xr:uid="{A28A8BEB-C65E-4662-A83C-828FBC0BB7C6}"/>
    <cellStyle name="Normal 6 3 3 4 6" xfId="4035" xr:uid="{45BFAD04-BCD7-4CAC-953D-0DBD444CB6D4}"/>
    <cellStyle name="Normal 6 3 3 4 6 2" xfId="4725" xr:uid="{E376E65A-2E16-478D-B2B0-FCA698161DA4}"/>
    <cellStyle name="Normal 6 3 3 4 6 3" xfId="30327" xr:uid="{7B491ED7-6C6A-4219-B6F7-978B126F66AF}"/>
    <cellStyle name="Normal 6 3 3 4 6 3 2" xfId="31470" xr:uid="{7C5376D0-737F-432C-B2D8-A4762CC89502}"/>
    <cellStyle name="Normal 6 3 3 4 6 4" xfId="31667" xr:uid="{5D3A6406-FADF-46CF-957E-3CA6899F60ED}"/>
    <cellStyle name="Normal 6 3 3 4 7" xfId="30147" xr:uid="{838F89EF-1D7F-4065-8D4C-3A4DAF9BF3DA}"/>
    <cellStyle name="Normal 6 3 3 4 7 2" xfId="30514" xr:uid="{05F24ADF-AA50-4531-B604-5CFE29E6FEC6}"/>
    <cellStyle name="Normal 6 3 3 5" xfId="2069" xr:uid="{00000000-0005-0000-0000-0000B9020000}"/>
    <cellStyle name="Normal 6 3 3 5 2" xfId="4798" xr:uid="{907E5E47-F6B2-4DC4-A325-33901AAEA066}"/>
    <cellStyle name="Normal 6 3 3 5 3" xfId="30169" xr:uid="{35A6137A-9A79-4FA9-A0E4-BC9B9671A559}"/>
    <cellStyle name="Normal 6 3 3 5 3 2" xfId="30516" xr:uid="{DABD6C2B-49F9-41EE-B9EE-279CE22049EF}"/>
    <cellStyle name="Normal 6 3 3 5 4" xfId="31509" xr:uid="{FE5EE180-0A6C-4451-850A-0F128D00BDF6}"/>
    <cellStyle name="Normal 6 3 3 6" xfId="30101" xr:uid="{39D311B1-3F99-4637-B6B6-3945F5B433CC}"/>
    <cellStyle name="Normal 6 3 3 6 2" xfId="30474"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6" xr:uid="{914EF0C8-D56B-478B-810B-7CA84A865AFB}"/>
    <cellStyle name="Normal 6 3 4 3 2 2 3" xfId="24994"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2" xr:uid="{FB4D8310-7AEF-4531-9242-402D4EE4CBCA}"/>
    <cellStyle name="Normal 6 3 4 3 2 3 3 3" xfId="30276" xr:uid="{E5F840FE-5104-4857-8DCE-96279A827F92}"/>
    <cellStyle name="Normal 6 3 4 3 2 3 3 3 2" xfId="31419" xr:uid="{4198C9AA-B1FD-49F4-9439-E7F43D107413}"/>
    <cellStyle name="Normal 6 3 4 3 2 3 3 4" xfId="31616" xr:uid="{909DD0D0-1364-42A4-A034-3430836BB697}"/>
    <cellStyle name="Normal 6 3 4 3 2 4" xfId="24958" xr:uid="{0DA149DA-ADAC-4AFA-94DC-BF3AC20BD344}"/>
    <cellStyle name="Normal 6 3 4 3 3" xfId="1281" xr:uid="{00000000-0005-0000-0000-0000CD060000}"/>
    <cellStyle name="Normal 6 3 4 3 4" xfId="2974" xr:uid="{00000000-0005-0000-0000-0000AC070000}"/>
    <cellStyle name="Normal 6 3 4 3 4 2" xfId="31288" xr:uid="{BE8648E5-FB61-43AA-BB56-FE67109396AA}"/>
    <cellStyle name="Normal 6 3 4 3 5" xfId="2132" xr:uid="{00000000-0005-0000-0000-0000CC020000}"/>
    <cellStyle name="Normal 6 3 4 3 5 2" xfId="4640" xr:uid="{B14B5BE6-0AD9-4024-B6A3-83DB74FA6323}"/>
    <cellStyle name="Normal 6 3 4 3 5 3" xfId="30213" xr:uid="{E0D683BA-EFB6-4E11-8ABF-098065B0A36F}"/>
    <cellStyle name="Normal 6 3 4 3 5 3 2" xfId="31357" xr:uid="{9C8FE98E-1D8F-4973-8A1E-AB187A709B52}"/>
    <cellStyle name="Normal 6 3 4 3 5 4" xfId="31553" xr:uid="{83DF3942-78DD-4E7E-8FC5-59A81BE0190A}"/>
    <cellStyle name="Normal 6 3 4 3 6" xfId="4038" xr:uid="{85017E11-7866-4279-9063-BD1F44AA9952}"/>
    <cellStyle name="Normal 6 3 4 3 6 2" xfId="4784" xr:uid="{121F7278-5066-479E-804E-839EF523D6AF}"/>
    <cellStyle name="Normal 6 3 4 3 6 3" xfId="30330" xr:uid="{10D4AA31-3BD6-458F-BF46-08A025222983}"/>
    <cellStyle name="Normal 6 3 4 3 6 3 2" xfId="31473" xr:uid="{45E35B95-8A5B-4E1D-9384-E5D7227BFA78}"/>
    <cellStyle name="Normal 6 3 4 3 6 4" xfId="31670" xr:uid="{5ABCB488-C596-4F4D-A1BD-D5E366D7C9F2}"/>
    <cellStyle name="Normal 6 3 4 3 7" xfId="30150" xr:uid="{7EB70341-ADA0-4143-B80B-2417C60D5EFB}"/>
    <cellStyle name="Normal 6 3 4 3 7 2" xfId="30518" xr:uid="{35C90F93-35F2-4DF2-AF1A-E04B1075095B}"/>
    <cellStyle name="Normal 6 3 4 4" xfId="2973" xr:uid="{00000000-0005-0000-0000-0000AD070000}"/>
    <cellStyle name="Normal 6 3 4 4 2" xfId="24838" xr:uid="{A731FBC4-F028-41EF-AC44-B734738D1241}"/>
    <cellStyle name="Normal 6 3 4 4 2 2" xfId="29622" xr:uid="{7D19FE9A-8DE5-4212-8041-0E8E01477532}"/>
    <cellStyle name="Normal 6 3 4 4 2 3" xfId="29607" xr:uid="{6844FE66-0350-45B6-8749-E96EC837CDEA}"/>
    <cellStyle name="Normal 6 3 4 4 2 3 2" xfId="29648" xr:uid="{306B9646-B3CB-4206-96D3-173A2C19F6A4}"/>
    <cellStyle name="Normal 6 3 4 4 2 3 3" xfId="30390" xr:uid="{5C1B9AE5-B079-4BE9-940F-38DB98168A0F}"/>
    <cellStyle name="Normal 6 3 4 4 2 3 4" xfId="30377" xr:uid="{0C630832-C427-48AC-B7B7-CDBA068EF46E}"/>
    <cellStyle name="Normal 6 3 4 4 2 3 4 2" xfId="31716" xr:uid="{59210765-A088-4B60-B438-476422DF6627}"/>
    <cellStyle name="Normal 6 3 4 4 2 4" xfId="30363" xr:uid="{ED8C1BC9-242E-4E34-A350-F2FCEF2ABD52}"/>
    <cellStyle name="Normal 6 3 4 4 2 4 2" xfId="31703" xr:uid="{1508FF5D-6EE9-4924-B426-3723E8CF7E8F}"/>
    <cellStyle name="Normal 6 3 4 4 3" xfId="24975" xr:uid="{B81CA4B1-D0EC-4903-82C2-3729418C66EC}"/>
    <cellStyle name="Normal 6 3 4 5" xfId="2131" xr:uid="{00000000-0005-0000-0000-0000CA020000}"/>
    <cellStyle name="Normal 6 3 4 5 2" xfId="4625" xr:uid="{385DF0D6-58F0-450D-88C9-C3CEB76D1408}"/>
    <cellStyle name="Normal 6 3 4 5 3" xfId="30212" xr:uid="{90312F7B-2D6D-405C-8052-43F9AAADE25C}"/>
    <cellStyle name="Normal 6 3 4 5 3 2" xfId="31356" xr:uid="{E7349462-429D-4D08-82F3-1A2EB2E58B37}"/>
    <cellStyle name="Normal 6 3 4 5 4" xfId="31552" xr:uid="{1042ECBD-2BB7-4E90-905B-07F8507D3AB7}"/>
    <cellStyle name="Normal 6 3 4 6" xfId="4037" xr:uid="{8D1101F3-0C22-4BE8-AF14-06E549D8B1C0}"/>
    <cellStyle name="Normal 6 3 4 6 2" xfId="4707" xr:uid="{309113B5-9206-44C4-9B50-F0859B4F4AC0}"/>
    <cellStyle name="Normal 6 3 4 6 3" xfId="30329" xr:uid="{75C41231-A56E-451C-A0E6-06EE355C936A}"/>
    <cellStyle name="Normal 6 3 4 6 3 2" xfId="31472" xr:uid="{E83C45BE-E56B-493C-B749-8DBB698D4281}"/>
    <cellStyle name="Normal 6 3 4 6 4" xfId="31669" xr:uid="{BED4E2F1-8BFE-49E7-94A6-F6C20E56EE89}"/>
    <cellStyle name="Normal 6 3 4 7" xfId="30149" xr:uid="{230E3327-1DCE-4021-B3F8-983D1A5A137A}"/>
    <cellStyle name="Normal 6 3 4 7 2" xfId="30517" xr:uid="{E88A4B4D-5E2F-4EF4-8F91-154A61DEACCE}"/>
    <cellStyle name="Normal 6 3 5" xfId="29608" xr:uid="{631E655F-7844-43BA-9955-2AD29CB8158C}"/>
    <cellStyle name="Normal 6 3 5 2" xfId="29636" xr:uid="{B4AFCDD8-862C-4144-A948-C80FD9D9C627}"/>
    <cellStyle name="Normal 6 3 5 3" xfId="30364" xr:uid="{BB71A935-D937-468C-AA47-D9536B9840FB}"/>
    <cellStyle name="Normal 6 3 5 3 2" xfId="30519" xr:uid="{EB168DF3-E7E9-4582-9E18-6217A4D688DD}"/>
    <cellStyle name="Normal 6 3 6" xfId="31499" xr:uid="{DD156CEF-7EAB-43B9-BB83-25E20C183EA0}"/>
    <cellStyle name="Normal 6 4" xfId="1282" xr:uid="{00000000-0005-0000-0000-0000CE060000}"/>
    <cellStyle name="Normal 6 4 2" xfId="29576"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5" xr:uid="{6CE7B02B-D1CE-4710-96B7-8A6DF2DAC870}"/>
    <cellStyle name="Normal 6 5 3 2 3 2 2 3" xfId="23024"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9" xr:uid="{5673C234-99C3-4A51-9CB0-6C6BF3ACCAF4}"/>
    <cellStyle name="Normal 6 5 3 2 3 2 3 3 3" xfId="30277" xr:uid="{E39C729E-3986-412E-9582-DDBDB6F5B372}"/>
    <cellStyle name="Normal 6 5 3 2 3 2 3 3 3 2" xfId="31420" xr:uid="{3CA02C8E-1377-438F-8ACF-277F8C8DB7A0}"/>
    <cellStyle name="Normal 6 5 3 2 3 2 3 3 4" xfId="31617" xr:uid="{0A1895AA-EE88-42AC-B89A-BCDB4B9319D4}"/>
    <cellStyle name="Normal 6 5 3 2 3 2 4" xfId="22681" xr:uid="{9FD8EF5C-1DF1-4ABC-86B0-BC0A24BC7DB0}"/>
    <cellStyle name="Normal 6 5 3 2 3 3" xfId="1292" xr:uid="{00000000-0005-0000-0000-0000D9060000}"/>
    <cellStyle name="Normal 6 5 3 2 3 4" xfId="2976" xr:uid="{00000000-0005-0000-0000-0000B7070000}"/>
    <cellStyle name="Normal 6 5 3 2 3 4 2" xfId="31276" xr:uid="{AC78F16B-C398-421C-B6DA-60754B2F6068}"/>
    <cellStyle name="Normal 6 5 3 2 3 5" xfId="2135" xr:uid="{00000000-0005-0000-0000-0000D4020000}"/>
    <cellStyle name="Normal 6 5 3 2 3 5 2" xfId="4647" xr:uid="{6EE5CD5D-2630-46DB-98C1-E0A91C088B26}"/>
    <cellStyle name="Normal 6 5 3 2 3 5 3" xfId="30216" xr:uid="{ADF6D548-1F3A-459F-A750-74CD99FDEE9A}"/>
    <cellStyle name="Normal 6 5 3 2 3 5 3 2" xfId="31360" xr:uid="{B71D2F94-18B1-4748-AC7B-9E99EEE3BBE2}"/>
    <cellStyle name="Normal 6 5 3 2 3 5 4" xfId="31556" xr:uid="{F49B284C-4158-45C7-A289-51B9D8DE13A3}"/>
    <cellStyle name="Normal 6 5 3 2 3 6" xfId="4041" xr:uid="{8B315A9F-8391-474D-B4C0-405EE4404F8E}"/>
    <cellStyle name="Normal 6 5 3 2 3 6 2" xfId="4712" xr:uid="{B2D6BDD1-5721-402C-A1EB-DE58BA876C84}"/>
    <cellStyle name="Normal 6 5 3 2 3 6 3" xfId="30333" xr:uid="{BB68FD68-7256-47F7-953D-2BBE26864CDA}"/>
    <cellStyle name="Normal 6 5 3 2 3 6 3 2" xfId="31475" xr:uid="{8C01FEE2-79B9-4A0F-A784-4FD92A5B6B0B}"/>
    <cellStyle name="Normal 6 5 3 2 3 6 4" xfId="31673" xr:uid="{EBE5DAA1-C59B-46EC-A8F2-1CE773456805}"/>
    <cellStyle name="Normal 6 5 3 2 3 7" xfId="30152" xr:uid="{49112585-27FD-43F2-BF44-AC831E47158C}"/>
    <cellStyle name="Normal 6 5 3 2 3 7 2" xfId="30521" xr:uid="{97E9803D-6432-444E-A890-68A0602A16F1}"/>
    <cellStyle name="Normal 6 5 3 2 4" xfId="1293" xr:uid="{00000000-0005-0000-0000-0000DA060000}"/>
    <cellStyle name="Normal 6 5 3 2 4 2" xfId="2975" xr:uid="{00000000-0005-0000-0000-0000B8070000}"/>
    <cellStyle name="Normal 6 5 3 2 4 3" xfId="22771" xr:uid="{CD57B1BC-3F34-42E2-9CEF-B7D110F41FF7}"/>
    <cellStyle name="Normal 6 5 3 2 4 3 2" xfId="29617" xr:uid="{9DAA4DA3-BA88-49B7-AE77-A0A630F355B2}"/>
    <cellStyle name="Normal 6 5 3 2 4 3 3" xfId="29609" xr:uid="{8CF9AABB-3F53-411E-BD53-F0F5DD0A33EC}"/>
    <cellStyle name="Normal 6 5 3 2 4 3 3 2" xfId="29649" xr:uid="{40128613-59DC-4F9E-A541-DEA5B2B014E4}"/>
    <cellStyle name="Normal 6 5 3 2 4 3 3 3" xfId="30391" xr:uid="{3896CCD4-4803-40CF-8441-650569527929}"/>
    <cellStyle name="Normal 6 5 3 2 4 3 3 4" xfId="30378" xr:uid="{CBA19119-5BB4-4E00-A950-1BDA2D9F3805}"/>
    <cellStyle name="Normal 6 5 3 2 4 3 3 4 2" xfId="31717" xr:uid="{8630AAF4-9A72-44FF-B5C2-D15011E2D118}"/>
    <cellStyle name="Normal 6 5 3 2 4 3 4" xfId="30365" xr:uid="{ECE487CF-3F45-4A59-B530-7A43F95E48BF}"/>
    <cellStyle name="Normal 6 5 3 2 4 3 4 2" xfId="31704" xr:uid="{08509A36-70E6-4EBD-A46D-BFCD7652D951}"/>
    <cellStyle name="Normal 6 5 3 2 5" xfId="2134" xr:uid="{00000000-0005-0000-0000-0000D2020000}"/>
    <cellStyle name="Normal 6 5 3 2 5 2" xfId="4683" xr:uid="{985E2EB5-9E1E-43AC-B0AB-0DDE28EC2B5C}"/>
    <cellStyle name="Normal 6 5 3 2 5 3" xfId="30215" xr:uid="{D46CE359-6D20-457D-B96B-F51C055BD562}"/>
    <cellStyle name="Normal 6 5 3 2 5 3 2" xfId="31359" xr:uid="{988CB04C-674F-41D1-A07E-95491E04BE7D}"/>
    <cellStyle name="Normal 6 5 3 2 5 4" xfId="31555" xr:uid="{D1D84B56-D950-4446-AE9F-C32773F7F07D}"/>
    <cellStyle name="Normal 6 5 3 2 6" xfId="4040" xr:uid="{8635F82C-04F7-4EC6-B923-CFC4350C7830}"/>
    <cellStyle name="Normal 6 5 3 2 6 2" xfId="4720" xr:uid="{5D5E7BFF-9D34-4E6B-9329-AD7DE75B6822}"/>
    <cellStyle name="Normal 6 5 3 2 6 3" xfId="30332" xr:uid="{32DCCDDE-5942-4CE1-9E1F-32A881D5BAD7}"/>
    <cellStyle name="Normal 6 5 3 2 6 3 2" xfId="31474" xr:uid="{5FA83714-5914-4708-8333-1CC83A3DDB0D}"/>
    <cellStyle name="Normal 6 5 3 2 6 4" xfId="31672" xr:uid="{E9FE8281-905A-4173-80C7-82183386EABC}"/>
    <cellStyle name="Normal 6 5 3 2 7" xfId="30151" xr:uid="{940D94C0-6359-4490-BCCE-8FEBED747550}"/>
    <cellStyle name="Normal 6 5 3 2 7 2" xfId="30520"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2 2" xfId="30070" xr:uid="{CE4D3F89-E104-4E7C-94DC-8DEA8C31FCE9}"/>
    <cellStyle name="Normal 6 5 3 4 2 2 2 3" xfId="3753" xr:uid="{00000000-0005-0000-0000-000041060000}"/>
    <cellStyle name="Normal 6 5 3 4 2 2 2 3 2" xfId="4750" xr:uid="{26BAC224-8031-4231-90D3-310CC68CB6C0}"/>
    <cellStyle name="Normal 6 5 3 4 2 2 2 3 3" xfId="30278" xr:uid="{D5CEC65A-2ADC-4D45-B3B7-ADDDF3F54B9C}"/>
    <cellStyle name="Normal 6 5 3 4 2 2 2 3 3 2" xfId="31421" xr:uid="{F627CE79-B180-42C5-A491-6351F4C67CBE}"/>
    <cellStyle name="Normal 6 5 3 4 2 2 2 3 4" xfId="31618" xr:uid="{BB2108BE-1192-4E13-B6B9-9D2AB265B6C3}"/>
    <cellStyle name="Normal 6 5 3 4 2 2 2 4" xfId="25649" xr:uid="{027883EB-AA0E-41FF-81FB-F1BBC81CE7B2}"/>
    <cellStyle name="Normal 6 5 3 4 2 2 3" xfId="2021" xr:uid="{00000000-0005-0000-0000-0000E1060000}"/>
    <cellStyle name="Normal 6 5 3 4 2 2 4" xfId="23688" xr:uid="{CA3DAEF0-6343-4558-A238-4D98377C6D1B}"/>
    <cellStyle name="Normal 6 5 3 4 2 3" xfId="1299" xr:uid="{00000000-0005-0000-0000-0000E2060000}"/>
    <cellStyle name="Normal 6 5 3 4 2 3 2" xfId="1300" xr:uid="{00000000-0005-0000-0000-0000E3060000}"/>
    <cellStyle name="Normal 6 5 3 4 2 3 2 2" xfId="24929" xr:uid="{E909B7A4-5CBD-4AAC-BDAA-0C01073A2252}"/>
    <cellStyle name="Normal 6 5 3 4 2 3 2 3" xfId="24546" xr:uid="{FAAE128B-02E0-4F7E-969B-D2ECFB9E58C6}"/>
    <cellStyle name="Normal 6 5 3 4 2 3 3" xfId="1301" xr:uid="{00000000-0005-0000-0000-0000E4060000}"/>
    <cellStyle name="Normal 6 5 3 4 2 3 3 2" xfId="23110" xr:uid="{5C06B36C-8B41-47F4-8669-E1A3D37189EF}"/>
    <cellStyle name="Normal 6 5 3 4 2 3 3 3" xfId="24192" xr:uid="{E0A3CB2B-323E-45C9-B368-4BFDAA379657}"/>
    <cellStyle name="Normal 6 5 3 4 2 3 4" xfId="2137" xr:uid="{00000000-0005-0000-0000-0000DA020000}"/>
    <cellStyle name="Normal 6 5 3 4 2 3 4 2" xfId="4791" xr:uid="{654C328A-1FF9-4AC4-BD39-89BAD01AAAF1}"/>
    <cellStyle name="Normal 6 5 3 4 2 3 4 3" xfId="30218" xr:uid="{315EE6F0-4A4B-4614-90D5-5242C6E49BBC}"/>
    <cellStyle name="Normal 6 5 3 4 2 3 4 3 2" xfId="31362" xr:uid="{946949EA-0176-4BCD-B99E-F7D135D21458}"/>
    <cellStyle name="Normal 6 5 3 4 2 3 4 4" xfId="31558" xr:uid="{F5FB7FA9-7FF9-4592-9A76-78A07223589D}"/>
    <cellStyle name="Normal 6 5 3 4 2 3 5" xfId="25818" xr:uid="{146A0A89-FA15-4673-83D1-1BD48BA23B4F}"/>
    <cellStyle name="Normal 6 5 3 4 2 3 6" xfId="30541" xr:uid="{1E4E56E2-FCF3-4C9E-A5C1-C675C3F1A005}"/>
    <cellStyle name="Normal 6 5 3 4 2 4" xfId="24938" xr:uid="{FD27707B-D4A4-422F-BC64-0031AA3E4D05}"/>
    <cellStyle name="Normal 6 5 3 4 3" xfId="1302" xr:uid="{00000000-0005-0000-0000-0000E5060000}"/>
    <cellStyle name="Normal 6 5 3 4 4" xfId="2977" xr:uid="{00000000-0005-0000-0000-0000C0070000}"/>
    <cellStyle name="Normal 6 5 3 4 4 2" xfId="31294" xr:uid="{AB74C274-9F21-4F33-97DC-03C78C47142A}"/>
    <cellStyle name="Normal 6 5 3 4 5" xfId="2136" xr:uid="{00000000-0005-0000-0000-0000D7020000}"/>
    <cellStyle name="Normal 6 5 3 4 5 2" xfId="4667" xr:uid="{D2333BB9-76BA-48B1-B619-1F9C6401FD25}"/>
    <cellStyle name="Normal 6 5 3 4 5 3" xfId="30217" xr:uid="{62554BF8-65F6-4FEE-9102-1517F5320031}"/>
    <cellStyle name="Normal 6 5 3 4 5 3 2" xfId="31361" xr:uid="{8411E2B0-CE72-4FAF-B1B5-E2FDF3AB6116}"/>
    <cellStyle name="Normal 6 5 3 4 5 4" xfId="31557" xr:uid="{613255CF-C246-4231-95AD-15A9EA1A28E1}"/>
    <cellStyle name="Normal 6 5 3 4 6" xfId="4042" xr:uid="{13FADCA8-36DC-469D-8F55-211BB24FA64B}"/>
    <cellStyle name="Normal 6 5 3 4 6 2" xfId="4754" xr:uid="{ABAADEE5-6BDD-4DDF-988F-045E065F16C3}"/>
    <cellStyle name="Normal 6 5 3 4 6 3" xfId="30334" xr:uid="{C370706B-D050-44A6-8DBC-4B79D80786ED}"/>
    <cellStyle name="Normal 6 5 3 4 6 3 2" xfId="31476" xr:uid="{A2072E34-E841-4339-9FD5-C6D6C717F7C6}"/>
    <cellStyle name="Normal 6 5 3 4 6 4" xfId="31674" xr:uid="{A7B8BC6B-0D84-401C-BCE1-1C3CE034DBAA}"/>
    <cellStyle name="Normal 6 5 3 4 7" xfId="30153" xr:uid="{B6B1B1A2-B731-440F-A283-79585C0A73B2}"/>
    <cellStyle name="Normal 6 5 3 4 7 2" xfId="30522" xr:uid="{8E1F6B5E-F917-4E06-A35E-B3F4B762C63D}"/>
    <cellStyle name="Normal 6 5 3 5" xfId="1303" xr:uid="{00000000-0005-0000-0000-0000E6060000}"/>
    <cellStyle name="Normal 6 5 3 5 2" xfId="1304" xr:uid="{00000000-0005-0000-0000-0000E7060000}"/>
    <cellStyle name="Normal 6 5 3 5 3" xfId="3754" xr:uid="{00000000-0005-0000-0000-000048060000}"/>
    <cellStyle name="Normal 6 5 3 5 3 2" xfId="4729" xr:uid="{AA82DB5A-447D-4511-8EB9-24556BA2CB0E}"/>
    <cellStyle name="Normal 6 5 3 5 3 2 2" xfId="27330" xr:uid="{B4F852AE-EC89-4A98-8D9A-9E80570804CD}"/>
    <cellStyle name="Normal 6 5 3 5 3 3" xfId="23852" xr:uid="{67DDA71D-7964-413D-BDC5-5EE7AA0D2113}"/>
    <cellStyle name="Normal 6 5 3 5 3 4" xfId="30279" xr:uid="{0F482ABE-F9DD-4AE1-B958-7F9AACCE1E1C}"/>
    <cellStyle name="Normal 6 5 3 5 3 4 2" xfId="31422" xr:uid="{8090AB6F-2CAE-48D4-BCB0-D8D0AD244004}"/>
    <cellStyle name="Normal 6 5 3 5 3 5" xfId="31619" xr:uid="{F37F9835-CED0-41DF-BE2E-CCAD9E7DE39B}"/>
    <cellStyle name="Normal 6 5 3 5 4" xfId="23273"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2" xr:uid="{42C34BA9-5B93-4F83-838A-E71B19AEACFC}"/>
    <cellStyle name="Normal 6 5 4 3 2 2 3" xfId="24337"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2" xr:uid="{156ECD42-9B10-42E7-81DB-911B21DCE73A}"/>
    <cellStyle name="Normal 6 5 4 3 2 3 3 3" xfId="30280" xr:uid="{44E45A56-0938-496E-848A-9D883B75B8E6}"/>
    <cellStyle name="Normal 6 5 4 3 2 3 3 3 2" xfId="31423" xr:uid="{104720AE-072D-43E6-A876-8E12BB329AC9}"/>
    <cellStyle name="Normal 6 5 4 3 2 3 3 4" xfId="31620" xr:uid="{C63255E8-1A1C-4DD5-BCD8-566984E31045}"/>
    <cellStyle name="Normal 6 5 4 3 2 4" xfId="24663" xr:uid="{C8FD317F-C620-40B3-9E84-C86134062E28}"/>
    <cellStyle name="Normal 6 5 4 3 3" xfId="1311" xr:uid="{00000000-0005-0000-0000-0000EF060000}"/>
    <cellStyle name="Normal 6 5 4 3 4" xfId="2978" xr:uid="{00000000-0005-0000-0000-0000C6070000}"/>
    <cellStyle name="Normal 6 5 4 3 4 2" xfId="31299" xr:uid="{1D63F91C-4880-4AD8-ACE6-3490B3C191AF}"/>
    <cellStyle name="Normal 6 5 4 3 5" xfId="2139" xr:uid="{00000000-0005-0000-0000-0000DE020000}"/>
    <cellStyle name="Normal 6 5 4 3 5 2" xfId="3771" xr:uid="{0DAEABF9-E059-45BB-9EA3-DB8CCF44184B}"/>
    <cellStyle name="Normal 6 5 4 3 5 3" xfId="30220" xr:uid="{45838C83-4A43-4932-BDCE-C8F337A6FF93}"/>
    <cellStyle name="Normal 6 5 4 3 5 3 2" xfId="31364" xr:uid="{1681B1FF-BD73-48EA-B617-B273CD937AF6}"/>
    <cellStyle name="Normal 6 5 4 3 5 4" xfId="31560" xr:uid="{D408C2DC-B73E-44AF-B237-D74B8744DB20}"/>
    <cellStyle name="Normal 6 5 4 3 6" xfId="4044" xr:uid="{3B6C1D61-E8B0-4D32-BD74-479DABBA050E}"/>
    <cellStyle name="Normal 6 5 4 3 6 2" xfId="4742" xr:uid="{AB0FA666-59CA-452D-8185-BFDD339259A5}"/>
    <cellStyle name="Normal 6 5 4 3 6 3" xfId="30336" xr:uid="{A0F6DACF-5765-4B5B-B0D5-474B058864BF}"/>
    <cellStyle name="Normal 6 5 4 3 6 3 2" xfId="31478" xr:uid="{399043F7-6F4A-4A3E-9634-085F7EF1332F}"/>
    <cellStyle name="Normal 6 5 4 3 6 4" xfId="31676" xr:uid="{0C618089-00EB-4E10-B4F7-F237E3E30D1F}"/>
    <cellStyle name="Normal 6 5 4 3 7" xfId="30155" xr:uid="{E689BF94-8089-4EDB-8A90-EC9DD05FAEB6}"/>
    <cellStyle name="Normal 6 5 4 3 7 2" xfId="30524" xr:uid="{EFBA4820-C840-4148-BF88-6BDF2F0347D9}"/>
    <cellStyle name="Normal 6 5 4 4" xfId="1312" xr:uid="{00000000-0005-0000-0000-0000F0060000}"/>
    <cellStyle name="Normal 6 5 4 4 2" xfId="2023" xr:uid="{00000000-0005-0000-0000-0000F1060000}"/>
    <cellStyle name="Normal 6 5 4 4 3" xfId="3756" xr:uid="{00000000-0005-0000-0000-000052060000}"/>
    <cellStyle name="Normal 6 5 4 4 3 2" xfId="4802" xr:uid="{7A47A254-C6AA-423D-9FA2-08282F4CE5E0}"/>
    <cellStyle name="Normal 6 5 4 4 3 3" xfId="30281" xr:uid="{0B00FD0E-6729-4916-9762-F885F79C9AA2}"/>
    <cellStyle name="Normal 6 5 4 4 3 3 2" xfId="31424" xr:uid="{06166BF6-49AB-4FD9-B6C9-466EFABFB73C}"/>
    <cellStyle name="Normal 6 5 4 4 3 4" xfId="31621" xr:uid="{F51A84E7-859C-4016-A24B-CC6BB58A5781}"/>
    <cellStyle name="Normal 6 5 4 5" xfId="2138" xr:uid="{00000000-0005-0000-0000-0000DC020000}"/>
    <cellStyle name="Normal 6 5 4 5 2" xfId="4627" xr:uid="{F656D414-B9FB-4E57-A874-02EABF4164A9}"/>
    <cellStyle name="Normal 6 5 4 5 3" xfId="30219" xr:uid="{CC65D777-7FA0-471D-A07E-954A4411B4C7}"/>
    <cellStyle name="Normal 6 5 4 5 3 2" xfId="31363" xr:uid="{73E9ABE8-24A6-412C-9014-B32C406F5254}"/>
    <cellStyle name="Normal 6 5 4 5 4" xfId="31559" xr:uid="{6EB7D5EF-0E62-4B3E-BC7A-4EBD9D7356D9}"/>
    <cellStyle name="Normal 6 5 4 6" xfId="4043" xr:uid="{275714B7-5104-4FAB-9E0E-B1CADB04BD20}"/>
    <cellStyle name="Normal 6 5 4 6 2" xfId="4757" xr:uid="{66B4AC42-B19A-46C7-BB60-AA3BF5A56B35}"/>
    <cellStyle name="Normal 6 5 4 6 3" xfId="30335" xr:uid="{0B89003E-3F94-4F85-8781-8734CDF2F216}"/>
    <cellStyle name="Normal 6 5 4 6 3 2" xfId="31477" xr:uid="{28AE4F89-814E-43D6-B004-239043802B5A}"/>
    <cellStyle name="Normal 6 5 4 6 4" xfId="31675" xr:uid="{C9E8D383-49F9-4B00-9D73-DB9D2C0D47B7}"/>
    <cellStyle name="Normal 6 5 4 7" xfId="30154" xr:uid="{2552D7E3-E9B3-4241-AB50-FAF890DD8E42}"/>
    <cellStyle name="Normal 6 5 4 7 2" xfId="30523" xr:uid="{4C0D5AE6-EFC9-4BFA-B323-123CB782B2A7}"/>
    <cellStyle name="Normal 6 5 5" xfId="2070" xr:uid="{00000000-0005-0000-0000-0000CF020000}"/>
    <cellStyle name="Normal 6 5 5 2" xfId="4761" xr:uid="{58B42343-3889-4193-AB92-064DC779A64F}"/>
    <cellStyle name="Normal 6 5 5 3" xfId="30170" xr:uid="{1B9038EE-4F4C-4744-8861-25102551DC54}"/>
    <cellStyle name="Normal 6 5 5 3 2" xfId="30525" xr:uid="{438B0090-C4E0-4040-B6B8-2ED195399BE5}"/>
    <cellStyle name="Normal 6 5 5 4" xfId="31510" xr:uid="{22A88986-2C4B-4B97-B1CE-8329EB5EAAF9}"/>
    <cellStyle name="Normal 6 5 6" xfId="30114" xr:uid="{8D7A58C9-2680-41F9-B10A-5FB6EB00FD95}"/>
    <cellStyle name="Normal 6 5 6 2" xfId="30475" xr:uid="{6AC3E222-93E2-4ED5-A04F-8AD2183A95F8}"/>
    <cellStyle name="Normal 6 6" xfId="1313" xr:uid="{00000000-0005-0000-0000-0000F2060000}"/>
    <cellStyle name="Normal 6 6 10" xfId="30156" xr:uid="{52A1F13F-0078-432B-BBAA-5F6768E9F38E}"/>
    <cellStyle name="Normal 6 6 10 2" xfId="31503"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9" xr:uid="{FF7B7CA6-5BAD-4B3B-BFA9-B67F9521BFD9}"/>
    <cellStyle name="Normal 6 6 3 3 2 3" xfId="23761" xr:uid="{C401F704-A611-42D7-8DE8-0593ABE99CAF}"/>
    <cellStyle name="Normal 6 6 3 3 3" xfId="1319" xr:uid="{00000000-0005-0000-0000-0000F8060000}"/>
    <cellStyle name="Normal 6 6 3 3 4" xfId="2141" xr:uid="{00000000-0005-0000-0000-0000E4020000}"/>
    <cellStyle name="Normal 6 6 3 3 4 2" xfId="4746" xr:uid="{DCE992B0-96C0-4517-B80E-99DBA26EC200}"/>
    <cellStyle name="Normal 6 6 3 3 4 3" xfId="25600" xr:uid="{C235D33F-C474-40C8-AD55-EC553E1D42A9}"/>
    <cellStyle name="Normal 6 6 3 3 4 4" xfId="30222" xr:uid="{1E0F7A3C-2BD1-4F71-A059-2E52E4FFE1B1}"/>
    <cellStyle name="Normal 6 6 3 3 4 4 2" xfId="31366" xr:uid="{0CD2B232-A623-46D5-BE56-9B0330ABDEE6}"/>
    <cellStyle name="Normal 6 6 3 3 4 5" xfId="31562" xr:uid="{644EB2C4-45E6-4172-BD45-78B17057F6A4}"/>
    <cellStyle name="Normal 6 6 3 3 5" xfId="30462" xr:uid="{904D57A7-5920-484C-BF65-E06F982671D6}"/>
    <cellStyle name="Normal 6 6 3 3 6" xfId="30542" xr:uid="{45581F97-261A-4B5F-B6BF-52BB811941F9}"/>
    <cellStyle name="Normal 6 6 3 4" xfId="1320" xr:uid="{00000000-0005-0000-0000-0000F9060000}"/>
    <cellStyle name="Normal 6 6 3 4 2" xfId="1321" xr:uid="{00000000-0005-0000-0000-0000FA060000}"/>
    <cellStyle name="Normal 6 6 3 4 3" xfId="3757" xr:uid="{00000000-0005-0000-0000-00005A060000}"/>
    <cellStyle name="Normal 6 6 3 4 3 2" xfId="4740" xr:uid="{CCE72AF1-1693-42F5-A9FF-B4A64FA2FDC4}"/>
    <cellStyle name="Normal 6 6 3 4 3 3" xfId="30282" xr:uid="{43EAA275-4ABE-462B-9447-B627D0C084F1}"/>
    <cellStyle name="Normal 6 6 3 4 3 3 2" xfId="31425" xr:uid="{93AAD6B1-80BF-4EEF-8D5D-CD727227AB72}"/>
    <cellStyle name="Normal 6 6 3 4 3 4" xfId="31622"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3" xr:uid="{7F9A15D0-EF01-4699-9491-9EC3553B5AF8}"/>
    <cellStyle name="Normal 6 6 4 2 2 3" xfId="25240"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9" xr:uid="{D4480518-64CC-4BAE-AD63-DB0C87A603E7}"/>
    <cellStyle name="Normal 6 6 4 2 3 3 3" xfId="30283" xr:uid="{A757C1CC-289F-47DA-B927-DF3F89752397}"/>
    <cellStyle name="Normal 6 6 4 2 3 3 3 2" xfId="31426" xr:uid="{E50733EF-7DA7-4CC6-8EE1-0A08A8F17A48}"/>
    <cellStyle name="Normal 6 6 4 2 3 3 4" xfId="31623" xr:uid="{116C31C3-ADCC-4EDA-827C-4B657CD536F0}"/>
    <cellStyle name="Normal 6 6 4 2 4" xfId="24611" xr:uid="{0E019910-37DE-43E1-BDD5-941731A48A83}"/>
    <cellStyle name="Normal 6 6 4 3" xfId="1326" xr:uid="{00000000-0005-0000-0000-000000070000}"/>
    <cellStyle name="Normal 6 6 4 4" xfId="2979" xr:uid="{00000000-0005-0000-0000-0000D1070000}"/>
    <cellStyle name="Normal 6 6 4 4 2" xfId="31285" xr:uid="{19635C23-0322-4BD8-97B1-5DC1FA748C5B}"/>
    <cellStyle name="Normal 6 6 4 5" xfId="2142" xr:uid="{00000000-0005-0000-0000-0000E6020000}"/>
    <cellStyle name="Normal 6 6 4 5 2" xfId="4635" xr:uid="{BD1045AF-7E49-48EA-AF41-B1E7071CB221}"/>
    <cellStyle name="Normal 6 6 4 5 3" xfId="30223" xr:uid="{6D024BB1-BCE9-45B1-B4E9-3324C92FA7CE}"/>
    <cellStyle name="Normal 6 6 4 5 3 2" xfId="31367" xr:uid="{A3F6340C-D451-475A-A982-207B891A2261}"/>
    <cellStyle name="Normal 6 6 4 5 4" xfId="31563" xr:uid="{E815B1D5-FDA4-48C8-A684-C03B7EE3E407}"/>
    <cellStyle name="Normal 6 6 4 6" xfId="4046" xr:uid="{7E3C1600-D01B-4C17-A3C8-5A48EC2345CF}"/>
    <cellStyle name="Normal 6 6 4 6 2" xfId="4714" xr:uid="{68449821-113B-44E2-90F0-E71E4937E5CF}"/>
    <cellStyle name="Normal 6 6 4 6 3" xfId="30338" xr:uid="{4FEA25DB-3C81-4F82-B8DE-5FCA09BE2E0B}"/>
    <cellStyle name="Normal 6 6 4 6 3 2" xfId="31480" xr:uid="{1305EA02-9F5C-4ACE-9E7C-1E5681505D17}"/>
    <cellStyle name="Normal 6 6 4 6 4" xfId="31678" xr:uid="{6C3874CC-609C-48F8-B7E4-A3BC65EC6DA6}"/>
    <cellStyle name="Normal 6 6 4 7" xfId="30157" xr:uid="{5E7B4808-922D-4165-8936-0598A0A6DAFF}"/>
    <cellStyle name="Normal 6 6 4 7 2" xfId="30526"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5" xr:uid="{7B28557E-58D5-4C46-AD75-D9193304C79B}"/>
    <cellStyle name="Normal 6 6 6 3 2 3" xfId="30349" xr:uid="{3218E97D-CD8C-4646-865A-D9FE354D3366}"/>
    <cellStyle name="Normal 6 6 6 3 2 3 2" xfId="31489" xr:uid="{3CAE3964-BC01-4657-A282-A605E568255D}"/>
    <cellStyle name="Normal 6 6 6 3 2 4" xfId="31689" xr:uid="{678B2E18-3999-4540-B1B8-C66D5ECF9D30}"/>
    <cellStyle name="Normal 6 6 6 3 3" xfId="25363" xr:uid="{25F2D5BA-2D6F-4E91-8FBB-4B9D252657D9}"/>
    <cellStyle name="Normal 6 6 6 4" xfId="2152" xr:uid="{00000000-0005-0000-0000-0000E9020000}"/>
    <cellStyle name="Normal 6 6 6 4 2" xfId="4690" xr:uid="{114F1330-7415-461B-B792-61BE07D55AC7}"/>
    <cellStyle name="Normal 6 6 6 4 3" xfId="30233" xr:uid="{F58AE918-38CD-4E0E-A2D9-09149BED6B00}"/>
    <cellStyle name="Normal 6 6 6 4 3 2" xfId="31377" xr:uid="{4B856CE8-FBE5-40B9-9BC7-A62E57FFCD5D}"/>
    <cellStyle name="Normal 6 6 6 4 4" xfId="31573" xr:uid="{4C1B4E78-3692-4AD9-812B-F104F8C9273E}"/>
    <cellStyle name="Normal 6 6 6 5" xfId="4095" xr:uid="{E42903F7-CF43-4BB8-AC03-F1EB46C1FC19}"/>
    <cellStyle name="Normal 6 6 6 5 2" xfId="4766" xr:uid="{2CC1BF88-5B5D-4701-8916-7B15CC9D2D01}"/>
    <cellStyle name="Normal 6 6 6 5 3" xfId="30347" xr:uid="{98CCC825-4A1A-42E6-B1AA-0E2C69D86523}"/>
    <cellStyle name="Normal 6 6 6 5 3 2" xfId="30468" xr:uid="{4FBD431D-8DEA-4803-A24A-7EA12E3C3A28}"/>
    <cellStyle name="Normal 6 6 6 5 4" xfId="31687" xr:uid="{C49B3C7B-D919-4712-AAA7-9D97D397881B}"/>
    <cellStyle name="Normal 6 6 6 6" xfId="25713" xr:uid="{CE44424C-FDE2-4274-9AAC-2B2782EEB566}"/>
    <cellStyle name="Normal 6 6 6 6 2" xfId="26402" xr:uid="{DEBDC983-AB32-4C69-A2AF-B29A4C97979C}"/>
    <cellStyle name="Normal 6 6 6 6 3" xfId="31162" xr:uid="{BD47C53A-D048-4DE0-B9CB-CDDE1C18DABC}"/>
    <cellStyle name="Normal 6 6 7" xfId="1331" xr:uid="{00000000-0005-0000-0000-000005070000}"/>
    <cellStyle name="Normal 6 6 7 2" xfId="1332" xr:uid="{00000000-0005-0000-0000-000006070000}"/>
    <cellStyle name="Normal 6 6 7 3" xfId="3759" xr:uid="{00000000-0005-0000-0000-000066060000}"/>
    <cellStyle name="Normal 6 6 7 3 2" xfId="4797" xr:uid="{7A2B7AA4-4D8E-47BA-B48E-48FE92EFB13B}"/>
    <cellStyle name="Normal 6 6 7 3 3" xfId="30284" xr:uid="{2C0FF210-3F32-4667-BC76-A197BDA7207F}"/>
    <cellStyle name="Normal 6 6 7 3 3 2" xfId="31427" xr:uid="{AD38E9A4-55DA-497D-9BB3-C9C7088878B7}"/>
    <cellStyle name="Normal 6 6 7 3 4" xfId="31624" xr:uid="{42646DD9-025F-4705-9E62-4F3B5975772E}"/>
    <cellStyle name="Normal 6 6 8" xfId="2140" xr:uid="{00000000-0005-0000-0000-0000E0020000}"/>
    <cellStyle name="Normal 6 6 8 2" xfId="4773" xr:uid="{C961BEA7-4CED-4BA6-BDFD-A714A0F418E5}"/>
    <cellStyle name="Normal 6 6 8 3" xfId="30221" xr:uid="{37158C93-C128-47BC-9E38-D6AD1178AECA}"/>
    <cellStyle name="Normal 6 6 8 3 2" xfId="31365" xr:uid="{872114F9-D194-46EE-A5D9-EE1B0BAD18D4}"/>
    <cellStyle name="Normal 6 6 8 4" xfId="31561" xr:uid="{3F39477A-ED45-441A-A75D-B419A820AC75}"/>
    <cellStyle name="Normal 6 6 9" xfId="4045" xr:uid="{A50BAD3F-B140-4A20-83B4-791B93C5BDD0}"/>
    <cellStyle name="Normal 6 6 9 2" xfId="4822" xr:uid="{7CDE7D59-F383-4AF9-8CAA-D8B18AFC360A}"/>
    <cellStyle name="Normal 6 6 9 3" xfId="30337" xr:uid="{3A6A9E50-0BA5-4941-9213-B78E13DA814B}"/>
    <cellStyle name="Normal 6 6 9 3 2" xfId="31479" xr:uid="{6013DB08-71B5-4C90-970E-D19F82C70232}"/>
    <cellStyle name="Normal 6 6 9 4" xfId="31677" xr:uid="{53DDC73E-BA27-4E23-88D4-7A4DBD3D816F}"/>
    <cellStyle name="Normal 6 7" xfId="29574" xr:uid="{949E648E-1627-4304-B1D4-9DF911CA9729}"/>
    <cellStyle name="Normal 6 7 2" xfId="29631" xr:uid="{0E90CD01-BDD5-4813-BF65-92255AD7581D}"/>
    <cellStyle name="Normal 6 7 2 2" xfId="31250" xr:uid="{93E5B342-B8B5-4605-BBB7-D65BB0DA361E}"/>
    <cellStyle name="Normal 6 7 2 3" xfId="30418" xr:uid="{12179D78-6B54-4E06-83B0-9939D6079D0B}"/>
    <cellStyle name="Normal 6 7 3" xfId="29610" xr:uid="{7AF28517-C91E-49FA-99C2-5F623D4C0532}"/>
    <cellStyle name="Normal 6 7 3 2" xfId="29650" xr:uid="{53DFD4C6-C645-4A38-ACB5-6A77D465B439}"/>
    <cellStyle name="Normal 6 7 3 3" xfId="30392" xr:uid="{A5E5D95B-DDD1-4A2C-BD44-CABFE47ABDB3}"/>
    <cellStyle name="Normal 6 7 3 4" xfId="30379" xr:uid="{5155BC23-F086-4F1A-906F-131E56510975}"/>
    <cellStyle name="Normal 6 7 3 4 2" xfId="31718" xr:uid="{2BC8B870-CC42-4F6F-B727-0ADF1FB26729}"/>
    <cellStyle name="Normal 6 7 4" xfId="29639" xr:uid="{BF5B92AD-058E-4424-9669-B083BD07B8A2}"/>
    <cellStyle name="Normal 6 7 5" xfId="30366" xr:uid="{F68FEA24-123A-403F-96BE-EBB35A98CD3A}"/>
    <cellStyle name="Normal 6 7 5 2" xfId="31244" xr:uid="{E6CAD0FF-2279-4F48-A47B-5AABE6331490}"/>
    <cellStyle name="Normal 6 7 5 3" xfId="31705" xr:uid="{5A1A3DA2-D180-456E-AB85-E966B8A9EF63}"/>
    <cellStyle name="Normal 6 8" xfId="31496" xr:uid="{87BFBF72-39C8-449B-BCD7-58E40C532503}"/>
    <cellStyle name="Normal 7" xfId="1333" xr:uid="{00000000-0005-0000-0000-000007070000}"/>
    <cellStyle name="Normal 7 10" xfId="1334" xr:uid="{00000000-0005-0000-0000-000008070000}"/>
    <cellStyle name="Normal 7 10 10" xfId="9966" xr:uid="{359EDB8F-CE3F-4AAB-BA56-64B93A8BE2F6}"/>
    <cellStyle name="Normal 7 10 10 2" xfId="20346" xr:uid="{A0EBA2BB-938B-403C-AE99-D606E1476D6E}"/>
    <cellStyle name="Normal 7 10 11" xfId="24756" xr:uid="{DCAAA4C2-9861-49AD-92EC-882F2EE993BF}"/>
    <cellStyle name="Normal 7 10 12" xfId="12621" xr:uid="{9C120931-6A9C-4D9E-867D-D45C3FFA9BE0}"/>
    <cellStyle name="Normal 7 10 2" xfId="1335" xr:uid="{00000000-0005-0000-0000-000009070000}"/>
    <cellStyle name="Normal 7 10 2 2" xfId="1336" xr:uid="{00000000-0005-0000-0000-00000A070000}"/>
    <cellStyle name="Normal 7 10 2 2 2" xfId="5385" xr:uid="{A4B9A53A-3A43-4F3E-97AF-AF5E34941C4F}"/>
    <cellStyle name="Normal 7 10 2 2 2 2" xfId="23997" xr:uid="{5EF00CC8-C1B7-452B-B020-E7942E28CFBA}"/>
    <cellStyle name="Normal 7 10 2 2 2 3" xfId="26135" xr:uid="{DA00C987-569E-4341-827D-79B457BCFD94}"/>
    <cellStyle name="Normal 7 10 2 2 2 4" xfId="14682" xr:uid="{AF8FDFBD-6E65-4DA8-8B0E-B3F6654E15C5}"/>
    <cellStyle name="Normal 7 10 2 2 3" xfId="7135" xr:uid="{1F695DB0-07BF-463B-8722-C8FD9DE9EB6F}"/>
    <cellStyle name="Normal 7 10 2 2 3 2" xfId="27650" xr:uid="{8920B3EA-FA12-4A67-8439-E48C80F70C78}"/>
    <cellStyle name="Normal 7 10 2 2 3 3" xfId="26463" xr:uid="{E77B95E4-620B-4F7D-AC90-1902E601BB1F}"/>
    <cellStyle name="Normal 7 10 2 2 3 4" xfId="17515" xr:uid="{F420B961-5D2F-4632-BE6A-9C566417EBFD}"/>
    <cellStyle name="Normal 7 10 2 2 4" xfId="9968" xr:uid="{5F7FA390-95AA-49B3-AFEE-72F4C6921564}"/>
    <cellStyle name="Normal 7 10 2 2 4 2" xfId="29443" xr:uid="{9F168CC0-FBA2-4457-95B5-94D8723EC7E6}"/>
    <cellStyle name="Normal 7 10 2 2 4 3" xfId="20348" xr:uid="{20AEA8B9-C71C-492C-B138-253E81DD2236}"/>
    <cellStyle name="Normal 7 10 2 2 5" xfId="23412" xr:uid="{8A0A8ABF-D98B-4B79-A80A-A3B39774D71E}"/>
    <cellStyle name="Normal 7 10 2 2 6" xfId="13992" xr:uid="{6D8B82FA-0E6C-4705-9C7C-2244EF70DF8B}"/>
    <cellStyle name="Normal 7 10 2 3" xfId="2814" xr:uid="{00000000-0005-0000-0000-0000DA070000}"/>
    <cellStyle name="Normal 7 10 2 3 2" xfId="6030" xr:uid="{E04C8CEC-3F9D-4245-AA24-EF8271A18E37}"/>
    <cellStyle name="Normal 7 10 2 3 2 2" xfId="27610" xr:uid="{47AA8E0E-5398-489F-9C7E-069702AF5635}"/>
    <cellStyle name="Normal 7 10 2 3 2 3" xfId="15484" xr:uid="{7ED1D0C9-1B01-46B9-9DAD-C57BBC4FCD35}"/>
    <cellStyle name="Normal 7 10 2 3 3" xfId="7937" xr:uid="{1FEF77F3-0BD1-4C29-8FBA-6684FC4B16E9}"/>
    <cellStyle name="Normal 7 10 2 3 3 2" xfId="18317" xr:uid="{55CD75F5-A303-475B-ADFC-8BC97820FAA9}"/>
    <cellStyle name="Normal 7 10 2 3 4" xfId="10770" xr:uid="{AF006C00-1996-4209-87E4-9E26DBCAE9E4}"/>
    <cellStyle name="Normal 7 10 2 3 4 2" xfId="21150" xr:uid="{A4287C7A-E3EA-47F2-9467-86089E66D99F}"/>
    <cellStyle name="Normal 7 10 2 3 5" xfId="25407" xr:uid="{F96F5F49-5B26-4FCC-A7A2-514258545DFA}"/>
    <cellStyle name="Normal 7 10 2 3 6" xfId="13283" xr:uid="{A7A63833-42D2-46E1-964C-4D829DD7806C}"/>
    <cellStyle name="Normal 7 10 2 4" xfId="4209" xr:uid="{0F502A3E-63E3-4E2E-8374-0554430612A7}"/>
    <cellStyle name="Normal 7 10 2 4 2" xfId="8981" xr:uid="{AB6A1B5F-780F-4A02-8EBF-59D98E232FA1}"/>
    <cellStyle name="Normal 7 10 2 4 2 2" xfId="29062" xr:uid="{BE39E1FE-354A-41F3-A150-7076FFA64329}"/>
    <cellStyle name="Normal 7 10 2 4 2 3" xfId="19361" xr:uid="{76DF4956-5777-4EED-9D8B-AF88C6B58339}"/>
    <cellStyle name="Normal 7 10 2 4 3" xfId="11814" xr:uid="{11388FA3-A7FB-4627-B1A8-85D14666261B}"/>
    <cellStyle name="Normal 7 10 2 4 3 2" xfId="22194" xr:uid="{18DDC2C6-0556-401C-AEC8-9E605AC46C13}"/>
    <cellStyle name="Normal 7 10 2 4 4" xfId="24511" xr:uid="{1D9F726A-6BCE-4942-A09A-7B22BDAD81ED}"/>
    <cellStyle name="Normal 7 10 2 4 5" xfId="16528" xr:uid="{76A4361B-AE12-42E6-9D40-C4A92532D484}"/>
    <cellStyle name="Normal 7 10 2 5" xfId="5384" xr:uid="{E5553ABE-3B56-49CC-AFEC-C7BD663E3D93}"/>
    <cellStyle name="Normal 7 10 2 5 2" xfId="27740" xr:uid="{6FB7CD1E-BB98-47A7-866A-C32DB96261CF}"/>
    <cellStyle name="Normal 7 10 2 5 3" xfId="14681" xr:uid="{BFF043C1-DCF2-4466-9280-99DB4D43F2AE}"/>
    <cellStyle name="Normal 7 10 2 6" xfId="7134" xr:uid="{6361ED63-A707-4DFE-9CD2-D4B3AAB26F1C}"/>
    <cellStyle name="Normal 7 10 2 6 2" xfId="17514" xr:uid="{3F86AD79-75C2-4043-9D87-7D65193261D4}"/>
    <cellStyle name="Normal 7 10 2 7" xfId="9967" xr:uid="{E54C6F80-500C-4B60-A673-1AE452898B48}"/>
    <cellStyle name="Normal 7 10 2 7 2" xfId="20347" xr:uid="{51356147-A5F8-47C0-A2EC-BB586B96B995}"/>
    <cellStyle name="Normal 7 10 2 8" xfId="23327" xr:uid="{04908B98-1AF4-44E0-98BC-2FDD3A60EB33}"/>
    <cellStyle name="Normal 7 10 2 9" xfId="12779" xr:uid="{D1BE6283-3FDA-49AA-8341-13787A20BF3F}"/>
    <cellStyle name="Normal 7 10 3" xfId="1337" xr:uid="{00000000-0005-0000-0000-00000B070000}"/>
    <cellStyle name="Normal 7 10 3 2" xfId="4568" xr:uid="{11FCBC09-A35D-4151-A26B-9C6373D21978}"/>
    <cellStyle name="Normal 7 10 3 2 2" xfId="9340" xr:uid="{D9CF7BA1-92E5-4591-9602-33ECCA660599}"/>
    <cellStyle name="Normal 7 10 3 2 2 2" xfId="29314" xr:uid="{9145F611-582B-4B1F-BCE6-D7A1BCD64F24}"/>
    <cellStyle name="Normal 7 10 3 2 2 3" xfId="19720" xr:uid="{BE77D7EB-6259-4ACB-8F57-D12C7AB8F4A3}"/>
    <cellStyle name="Normal 7 10 3 2 3" xfId="12173" xr:uid="{A8FF997D-3A24-4D21-91AF-B7051C583D89}"/>
    <cellStyle name="Normal 7 10 3 2 3 2" xfId="22553" xr:uid="{3C37EBCB-BCA8-4433-9BA6-1FFA34A34C78}"/>
    <cellStyle name="Normal 7 10 3 2 4" xfId="24775" xr:uid="{DA082615-1FF6-43D0-849D-F4B31354C96A}"/>
    <cellStyle name="Normal 7 10 3 2 5" xfId="16887" xr:uid="{B9FDA2A6-F21D-4474-8FE5-A5A79B469669}"/>
    <cellStyle name="Normal 7 10 3 3" xfId="5386" xr:uid="{6608DE53-BD66-4FE6-A7ED-DEEE29BF5B7A}"/>
    <cellStyle name="Normal 7 10 3 3 2" xfId="23457" xr:uid="{AD02EF29-A0BC-4C69-9C51-E0CCE8F7985D}"/>
    <cellStyle name="Normal 7 10 3 3 3" xfId="28176" xr:uid="{5786EC6E-BC84-46CD-9DCF-C5BF731604E8}"/>
    <cellStyle name="Normal 7 10 3 3 4" xfId="14683" xr:uid="{DC83B160-367D-4B98-BCE1-0DC66EBC19B5}"/>
    <cellStyle name="Normal 7 10 3 4" xfId="7136" xr:uid="{37226F6C-8048-4F92-BE47-4D8E2236DF60}"/>
    <cellStyle name="Normal 7 10 3 4 2" xfId="23394" xr:uid="{41637022-843A-442E-8875-D6C6DF8B744A}"/>
    <cellStyle name="Normal 7 10 3 4 3" xfId="26427" xr:uid="{25EC9742-984F-4EBF-B238-BFA9D1E97032}"/>
    <cellStyle name="Normal 7 10 3 4 4" xfId="17516" xr:uid="{190C4A24-CB20-40C2-93A7-61356E2833BD}"/>
    <cellStyle name="Normal 7 10 3 5" xfId="9969" xr:uid="{4210E821-E696-44AC-A9C0-8619178DC8C7}"/>
    <cellStyle name="Normal 7 10 3 5 2" xfId="29444" xr:uid="{80A92848-3D34-423A-8117-F7F695E07DDF}"/>
    <cellStyle name="Normal 7 10 3 5 3" xfId="20349" xr:uid="{40C46509-62EF-4080-9C0C-473775E255EA}"/>
    <cellStyle name="Normal 7 10 3 6" xfId="24566" xr:uid="{2CAF589F-8D02-41D7-B31B-B14902BAD6B1}"/>
    <cellStyle name="Normal 7 10 3 7" xfId="13993" xr:uid="{4BA0991D-B842-41FD-A4E6-6706B5AC3923}"/>
    <cellStyle name="Normal 7 10 4" xfId="1338" xr:uid="{00000000-0005-0000-0000-00000C070000}"/>
    <cellStyle name="Normal 7 10 4 2" xfId="5387" xr:uid="{7F2299F0-9DB4-4D9A-9001-239F73A775C7}"/>
    <cellStyle name="Normal 7 10 4 2 2" xfId="25555" xr:uid="{E5CEE4C4-4715-4AF9-9AA9-3AB12C7D7BF8}"/>
    <cellStyle name="Normal 7 10 4 2 3" xfId="26718" xr:uid="{0518671A-3004-4D51-92EB-14748FE8D4D0}"/>
    <cellStyle name="Normal 7 10 4 2 4" xfId="14684" xr:uid="{55D487BB-2CE0-4823-9C2E-173D990CFA5F}"/>
    <cellStyle name="Normal 7 10 4 3" xfId="7137" xr:uid="{C8001552-B498-40A9-A99C-CEE758884F72}"/>
    <cellStyle name="Normal 7 10 4 3 2" xfId="28478" xr:uid="{E5EEF2C8-A902-4BCF-96B2-5CC315E52353}"/>
    <cellStyle name="Normal 7 10 4 3 3" xfId="17517" xr:uid="{6358BC15-32A6-4BE3-B493-53E3BDD20DAE}"/>
    <cellStyle name="Normal 7 10 4 4" xfId="9970" xr:uid="{323580FE-EEE3-4E8D-80EE-29C6171B7494}"/>
    <cellStyle name="Normal 7 10 4 4 2" xfId="20350" xr:uid="{543851B6-A0ED-47F7-B76F-4F54F2EE5AB8}"/>
    <cellStyle name="Normal 7 10 4 5" xfId="22746" xr:uid="{3749016E-AA7A-4454-A1DA-C500517CF5AF}"/>
    <cellStyle name="Normal 7 10 4 6" xfId="13477" xr:uid="{502BFF64-2BE5-4EE4-B1CD-8F3328BE0C78}"/>
    <cellStyle name="Normal 7 10 5" xfId="2507" xr:uid="{00000000-0005-0000-0000-0000DD070000}"/>
    <cellStyle name="Normal 7 10 5 2" xfId="5787" xr:uid="{F0CC4165-7ADF-41DD-9346-8605F4BE5F3F}"/>
    <cellStyle name="Normal 7 10 5 2 2" xfId="25866" xr:uid="{B61FC58C-C78F-4942-ACE6-ACDE5712BCEF}"/>
    <cellStyle name="Normal 7 10 5 2 3" xfId="15179" xr:uid="{06A66D68-83F9-4B41-B43E-B0BCDBDFA79B}"/>
    <cellStyle name="Normal 7 10 5 3" xfId="7632" xr:uid="{DC12FF0F-A626-4A05-B5C9-CD8DE60BA160}"/>
    <cellStyle name="Normal 7 10 5 3 2" xfId="18012" xr:uid="{5787543C-7E1F-4E36-B71B-5D68C378B636}"/>
    <cellStyle name="Normal 7 10 5 4" xfId="10465" xr:uid="{46DB715C-7B80-44DC-9221-E9A221CBC736}"/>
    <cellStyle name="Normal 7 10 5 4 2" xfId="20845" xr:uid="{EECD5737-11A0-43FC-9A91-FF0D15B9D4B4}"/>
    <cellStyle name="Normal 7 10 5 5" xfId="25102" xr:uid="{4597B0DB-FED5-4E2B-B408-D8ED4E270D5D}"/>
    <cellStyle name="Normal 7 10 5 6" xfId="12895" xr:uid="{CEC3B7B2-46A5-4240-8249-298F51D0FDF8}"/>
    <cellStyle name="Normal 7 10 6" xfId="2387" xr:uid="{00000000-0005-0000-0000-0000D7070000}"/>
    <cellStyle name="Normal 7 10 6 2" xfId="7514" xr:uid="{33EEEEBC-3999-4154-AF49-1DDEC298D42F}"/>
    <cellStyle name="Normal 7 10 6 2 2" xfId="27728" xr:uid="{6E27EFFE-3410-442F-AB71-2298894BF39B}"/>
    <cellStyle name="Normal 7 10 6 2 3" xfId="17894" xr:uid="{166C65E8-4599-47E7-9E14-4A04EC4114C6}"/>
    <cellStyle name="Normal 7 10 6 3" xfId="10347" xr:uid="{7A5E4030-AFE3-4F5F-8ABC-172E1EB362CC}"/>
    <cellStyle name="Normal 7 10 6 3 2" xfId="20727" xr:uid="{84B406C7-CBEC-47CD-9FE7-F652727532BA}"/>
    <cellStyle name="Normal 7 10 6 4" xfId="23002" xr:uid="{451DD849-E7A2-416E-9306-9DD9DD1584EB}"/>
    <cellStyle name="Normal 7 10 6 5" xfId="15061" xr:uid="{5AF3D516-CBE8-4A12-8927-868403AD4680}"/>
    <cellStyle name="Normal 7 10 7" xfId="4047" xr:uid="{6E59AE2C-8E82-494C-B3FD-012447F7B53B}"/>
    <cellStyle name="Normal 7 10 7 2" xfId="8833" xr:uid="{22EDCD99-8D6E-4D4F-A745-3609BA3D8FCE}"/>
    <cellStyle name="Normal 7 10 7 2 2" xfId="19213" xr:uid="{F6B184DA-BF4F-4E31-877F-25BC400D3FB4}"/>
    <cellStyle name="Normal 7 10 7 3" xfId="11666" xr:uid="{40CECD75-8C86-4DBF-85D4-8E4C5D42882A}"/>
    <cellStyle name="Normal 7 10 7 3 2" xfId="22046" xr:uid="{AEEFDBF3-74B8-4DDB-8B03-B040D14A0ADF}"/>
    <cellStyle name="Normal 7 10 7 4" xfId="27428" xr:uid="{2103D2B5-8BCE-41ED-8FCE-241BE7C0470A}"/>
    <cellStyle name="Normal 7 10 7 5" xfId="16380" xr:uid="{1A0EA109-9C61-4286-AECE-80E16F59AB5F}"/>
    <cellStyle name="Normal 7 10 8" xfId="5383" xr:uid="{91C3F893-9AC0-43F1-A489-DF9A5D70CB6F}"/>
    <cellStyle name="Normal 7 10 8 2" xfId="14680" xr:uid="{8DCBDF70-C312-4F7B-9F46-EE95B2AB0865}"/>
    <cellStyle name="Normal 7 10 9" xfId="7133" xr:uid="{15515014-6102-4EEC-8091-16EDB1B419C8}"/>
    <cellStyle name="Normal 7 10 9 2" xfId="17513" xr:uid="{E0F45A6C-1380-40AF-953D-8F8EC9A6BF5E}"/>
    <cellStyle name="Normal 7 11" xfId="1339" xr:uid="{00000000-0005-0000-0000-00000D070000}"/>
    <cellStyle name="Normal 7 11 10" xfId="9971" xr:uid="{22363347-2364-4785-9EB3-D6EE67D8D6F9}"/>
    <cellStyle name="Normal 7 11 10 2" xfId="20351" xr:uid="{D482AEAA-D25E-4AFC-B026-BD68ADA08397}"/>
    <cellStyle name="Normal 7 11 11" xfId="24779" xr:uid="{0D03B689-F3C3-414F-A68D-8351DA2E048C}"/>
    <cellStyle name="Normal 7 11 12" xfId="12622" xr:uid="{EC8688B2-80C3-4313-A060-3151A0DA0DE4}"/>
    <cellStyle name="Normal 7 11 2" xfId="1340" xr:uid="{00000000-0005-0000-0000-00000E070000}"/>
    <cellStyle name="Normal 7 11 2 2" xfId="1341" xr:uid="{00000000-0005-0000-0000-00000F070000}"/>
    <cellStyle name="Normal 7 11 2 2 2" xfId="5390" xr:uid="{8988D664-B5A8-496D-9580-6A16654365BE}"/>
    <cellStyle name="Normal 7 11 2 2 2 2" xfId="23083" xr:uid="{2975A7BF-990C-4EB9-9FE8-09F902CEE05D}"/>
    <cellStyle name="Normal 7 11 2 2 2 3" xfId="28019" xr:uid="{30920CE1-C917-4DEE-BD2A-0A0ADF2E79A0}"/>
    <cellStyle name="Normal 7 11 2 2 2 4" xfId="14687" xr:uid="{671B26F3-3577-4616-B5B5-55038CCCEF22}"/>
    <cellStyle name="Normal 7 11 2 2 3" xfId="7140" xr:uid="{65E79FC5-F13B-483E-A18B-B523871FF8EA}"/>
    <cellStyle name="Normal 7 11 2 2 3 2" xfId="27652" xr:uid="{1F447489-C760-4008-BF9A-963663F4F494}"/>
    <cellStyle name="Normal 7 11 2 2 3 3" xfId="26149" xr:uid="{BBD97FE4-4EEF-4535-B758-1DBF9848DBAF}"/>
    <cellStyle name="Normal 7 11 2 2 3 4" xfId="17520" xr:uid="{1E6750DA-7494-4FFF-8E5E-106522FD205C}"/>
    <cellStyle name="Normal 7 11 2 2 4" xfId="9973" xr:uid="{713C0F8E-83B0-4BFC-954C-AA99327C3BB6}"/>
    <cellStyle name="Normal 7 11 2 2 4 2" xfId="29445" xr:uid="{E593ECA3-1A30-446D-A231-9434060115B5}"/>
    <cellStyle name="Normal 7 11 2 2 4 3" xfId="20353" xr:uid="{033D2FB3-A140-4952-81E1-D1EBA10C7073}"/>
    <cellStyle name="Normal 7 11 2 2 5" xfId="24790" xr:uid="{19BD2E79-0BDF-4C70-BAE1-D84ECE040918}"/>
    <cellStyle name="Normal 7 11 2 2 6" xfId="13994" xr:uid="{39CD0ED1-E0DF-4B7C-9F24-EA6975AF709F}"/>
    <cellStyle name="Normal 7 11 2 3" xfId="2815" xr:uid="{00000000-0005-0000-0000-0000E1070000}"/>
    <cellStyle name="Normal 7 11 2 3 2" xfId="6031" xr:uid="{B3499556-E0C0-40C1-A3F5-6D139E58775D}"/>
    <cellStyle name="Normal 7 11 2 3 2 2" xfId="28470" xr:uid="{6446AA42-626D-4812-BD9C-9BA3A2B1A16F}"/>
    <cellStyle name="Normal 7 11 2 3 2 3" xfId="15485" xr:uid="{6D2591B6-AD6D-458F-BE31-B961D271A5D8}"/>
    <cellStyle name="Normal 7 11 2 3 3" xfId="7938" xr:uid="{B11481E7-C52A-430F-A6A9-79845D0D0905}"/>
    <cellStyle name="Normal 7 11 2 3 3 2" xfId="18318" xr:uid="{EC7DB7D9-279D-47C5-B892-78AB28936435}"/>
    <cellStyle name="Normal 7 11 2 3 4" xfId="10771" xr:uid="{A294334B-7AB2-4BE7-8BBC-EDE42B16F733}"/>
    <cellStyle name="Normal 7 11 2 3 4 2" xfId="21151" xr:uid="{59BD4C94-5818-4225-8EE9-0676871EE40A}"/>
    <cellStyle name="Normal 7 11 2 3 5" xfId="22984" xr:uid="{982E7633-AB26-42ED-821A-58EF5A73554B}"/>
    <cellStyle name="Normal 7 11 2 3 6" xfId="13284" xr:uid="{7C6C56FD-6166-47FA-A994-CF7328094250}"/>
    <cellStyle name="Normal 7 11 2 4" xfId="4210" xr:uid="{03FEBAA3-ABD2-4159-8032-1B1639440376}"/>
    <cellStyle name="Normal 7 11 2 4 2" xfId="8982" xr:uid="{E244D5CC-479E-4B54-8335-EEEB4922CB6B}"/>
    <cellStyle name="Normal 7 11 2 4 2 2" xfId="29063" xr:uid="{5ACFA86F-47FB-4AD9-AC48-971BBD014052}"/>
    <cellStyle name="Normal 7 11 2 4 2 3" xfId="19362" xr:uid="{0C284C7A-9173-47A4-8674-4E00B9C49257}"/>
    <cellStyle name="Normal 7 11 2 4 3" xfId="11815" xr:uid="{C1073F48-C366-435F-ADD9-85E76175FD1E}"/>
    <cellStyle name="Normal 7 11 2 4 3 2" xfId="22195" xr:uid="{C0671745-4072-450D-B085-3F3BDA1631C1}"/>
    <cellStyle name="Normal 7 11 2 4 4" xfId="23462" xr:uid="{F4430A89-939B-403D-95E7-821BB245F15C}"/>
    <cellStyle name="Normal 7 11 2 4 5" xfId="16529" xr:uid="{6CB6507E-4EB5-4336-A00B-89561EB712C1}"/>
    <cellStyle name="Normal 7 11 2 5" xfId="5389" xr:uid="{33BC3003-5F75-4A00-B41C-1C326665A7E7}"/>
    <cellStyle name="Normal 7 11 2 5 2" xfId="26690" xr:uid="{1D5FE240-5B8C-4BE8-A775-60BCA533EF2D}"/>
    <cellStyle name="Normal 7 11 2 5 3" xfId="14686" xr:uid="{6B135D0D-D75E-4BCF-A439-F8F6D830949D}"/>
    <cellStyle name="Normal 7 11 2 6" xfId="7139" xr:uid="{4C754E41-B74C-4AF5-8DBE-1D20CADFDF17}"/>
    <cellStyle name="Normal 7 11 2 6 2" xfId="17519" xr:uid="{9709B54F-A3FB-4619-B026-9EEEA158A0B2}"/>
    <cellStyle name="Normal 7 11 2 7" xfId="9972" xr:uid="{E9E114BA-5E97-43B4-B002-1EC42D644C46}"/>
    <cellStyle name="Normal 7 11 2 7 2" xfId="20352" xr:uid="{FF924DB4-FE08-47AD-BDD5-07FE49CE2E17}"/>
    <cellStyle name="Normal 7 11 2 8" xfId="23103" xr:uid="{8E9B7949-C2D4-4A5C-945B-49928DDC6DB0}"/>
    <cellStyle name="Normal 7 11 2 9" xfId="12780" xr:uid="{36C38E79-D0A4-447D-808C-55992FED73C8}"/>
    <cellStyle name="Normal 7 11 3" xfId="1342" xr:uid="{00000000-0005-0000-0000-000010070000}"/>
    <cellStyle name="Normal 7 11 3 2" xfId="4569" xr:uid="{F08FB077-443F-4C3C-896B-7515BA92433E}"/>
    <cellStyle name="Normal 7 11 3 2 2" xfId="9341" xr:uid="{D27B75A4-C000-467A-888F-1365130BA248}"/>
    <cellStyle name="Normal 7 11 3 2 2 2" xfId="29315" xr:uid="{A2FADAEA-ACA2-4144-8B05-40848E622347}"/>
    <cellStyle name="Normal 7 11 3 2 2 3" xfId="19721" xr:uid="{83BA6AA1-CCA4-45A7-820C-0465F5FEB0CA}"/>
    <cellStyle name="Normal 7 11 3 2 3" xfId="12174" xr:uid="{C82CB428-B76D-467F-988A-CA6D9E9E7A19}"/>
    <cellStyle name="Normal 7 11 3 2 3 2" xfId="22554" xr:uid="{9377B91C-26C4-41C9-BEE6-00E76C7B3FD7}"/>
    <cellStyle name="Normal 7 11 3 2 4" xfId="24895" xr:uid="{F31113B0-56C7-4E4C-93A6-8AF8E5789575}"/>
    <cellStyle name="Normal 7 11 3 2 5" xfId="16888" xr:uid="{8A63E600-65C8-4046-87F2-D20EF988AEDB}"/>
    <cellStyle name="Normal 7 11 3 3" xfId="5391" xr:uid="{E83D9A71-3DF9-43C8-B99C-E8E7B5C91885}"/>
    <cellStyle name="Normal 7 11 3 3 2" xfId="26857" xr:uid="{4BF5156C-88F7-4E45-9120-659344145EE1}"/>
    <cellStyle name="Normal 7 11 3 3 3" xfId="26386" xr:uid="{E7B2315B-E9DD-45FD-ADB1-13B5781B4026}"/>
    <cellStyle name="Normal 7 11 3 3 4" xfId="14688" xr:uid="{BF1817F3-3BA0-46A5-A4BF-75EE8ECFE377}"/>
    <cellStyle name="Normal 7 11 3 4" xfId="7141" xr:uid="{5280A6C7-2B48-4649-87D3-ADCC9DE95D0D}"/>
    <cellStyle name="Normal 7 11 3 4 2" xfId="28201" xr:uid="{812E5A52-87B2-4B40-843F-2D4080B355B3}"/>
    <cellStyle name="Normal 7 11 3 4 3" xfId="26738" xr:uid="{F071AE18-5C98-42D9-8191-89BC464A6E09}"/>
    <cellStyle name="Normal 7 11 3 4 4" xfId="17521" xr:uid="{14CFB8E9-AF26-41C8-AD18-296C9923FCBD}"/>
    <cellStyle name="Normal 7 11 3 5" xfId="9974" xr:uid="{896AB2E8-DD97-4B33-8F61-8C857134410C}"/>
    <cellStyle name="Normal 7 11 3 5 2" xfId="29446" xr:uid="{D5BA7E4F-8041-4F50-9F60-E57D00D4F08C}"/>
    <cellStyle name="Normal 7 11 3 5 3" xfId="20354" xr:uid="{2405E0A6-8308-436C-8A8A-D9C945072D28}"/>
    <cellStyle name="Normal 7 11 3 6" xfId="23988" xr:uid="{E4BF764F-3EA3-4134-BB4F-58F274E37C53}"/>
    <cellStyle name="Normal 7 11 3 7" xfId="13995" xr:uid="{BC402E3E-614B-4EC0-9F88-BC7D83AF55C6}"/>
    <cellStyle name="Normal 7 11 4" xfId="1343" xr:uid="{00000000-0005-0000-0000-000011070000}"/>
    <cellStyle name="Normal 7 11 4 2" xfId="5392" xr:uid="{2B1EB956-87F5-405E-84BF-C14AABB8AC93}"/>
    <cellStyle name="Normal 7 11 4 2 2" xfId="25700" xr:uid="{03F5981A-72C0-49A1-80CE-EF63FB9D190A}"/>
    <cellStyle name="Normal 7 11 4 2 3" xfId="28016" xr:uid="{FE2C575B-A880-4548-A54F-F6561E8BAF53}"/>
    <cellStyle name="Normal 7 11 4 2 4" xfId="14689" xr:uid="{4733B9B7-2481-42CE-A00E-680030EFEDC2}"/>
    <cellStyle name="Normal 7 11 4 3" xfId="7142" xr:uid="{9315D5C9-5A1E-4CB2-A88B-BF8C964D2BEF}"/>
    <cellStyle name="Normal 7 11 4 3 2" xfId="26139" xr:uid="{1CC7326F-494D-4DD0-B298-1CEA679D0896}"/>
    <cellStyle name="Normal 7 11 4 3 3" xfId="17522" xr:uid="{75DE99CE-A15C-4A73-8BDB-D8AF3D881DC3}"/>
    <cellStyle name="Normal 7 11 4 4" xfId="9975" xr:uid="{F9946A74-E173-43E3-B0BA-96C2ABB2266E}"/>
    <cellStyle name="Normal 7 11 4 4 2" xfId="20355" xr:uid="{39529DF1-034E-45DC-AA26-E9CB938FD2F2}"/>
    <cellStyle name="Normal 7 11 4 5" xfId="22826" xr:uid="{AB87E6D9-E620-421D-A83A-875ADE506B2E}"/>
    <cellStyle name="Normal 7 11 4 6" xfId="13478" xr:uid="{B9F47F6D-4538-4CFF-A2B7-BC413BFB317D}"/>
    <cellStyle name="Normal 7 11 5" xfId="2567" xr:uid="{00000000-0005-0000-0000-0000E4070000}"/>
    <cellStyle name="Normal 7 11 5 2" xfId="5836" xr:uid="{26C688D1-BC0D-4F50-A5C7-7657C905B376}"/>
    <cellStyle name="Normal 7 11 5 2 2" xfId="28564" xr:uid="{7D9370AA-0A8E-41EC-B483-4BE5D92A6336}"/>
    <cellStyle name="Normal 7 11 5 2 3" xfId="15239" xr:uid="{7C6C7EA9-C124-4B2D-A0B6-3002D630344F}"/>
    <cellStyle name="Normal 7 11 5 3" xfId="7692" xr:uid="{BEDCB853-65FC-4481-831B-524757D3FCAC}"/>
    <cellStyle name="Normal 7 11 5 3 2" xfId="18072" xr:uid="{664C40D8-033B-4F6E-8A3F-20052D54B7FA}"/>
    <cellStyle name="Normal 7 11 5 4" xfId="10525" xr:uid="{6BEFBC81-C896-460A-AF49-67FB03DBD65D}"/>
    <cellStyle name="Normal 7 11 5 4 2" xfId="20905" xr:uid="{9784D248-BDC7-4DAD-8326-3937CEAA7CBF}"/>
    <cellStyle name="Normal 7 11 5 5" xfId="22961" xr:uid="{A3774CC2-50E6-45FC-A5EF-F71506B10216}"/>
    <cellStyle name="Normal 7 11 5 6" xfId="12955" xr:uid="{03371C5D-BDEC-46D2-B5BA-E5D0E54B2A6D}"/>
    <cellStyle name="Normal 7 11 6" xfId="2388" xr:uid="{00000000-0005-0000-0000-0000DE070000}"/>
    <cellStyle name="Normal 7 11 6 2" xfId="7515" xr:uid="{71D714A7-6425-4457-A44E-C0871A29E4D1}"/>
    <cellStyle name="Normal 7 11 6 2 2" xfId="26745" xr:uid="{45F2AD07-E73E-4F52-B3D4-7FA7DADA198E}"/>
    <cellStyle name="Normal 7 11 6 2 3" xfId="17895" xr:uid="{1D76FDE9-70BF-4C37-BEA9-A8F50FBE07C0}"/>
    <cellStyle name="Normal 7 11 6 3" xfId="10348" xr:uid="{03A8D8C7-3A30-41C0-8D5F-EA494CA6BF65}"/>
    <cellStyle name="Normal 7 11 6 3 2" xfId="20728" xr:uid="{D5C21043-BB2A-4BE9-A353-E036D0635D5F}"/>
    <cellStyle name="Normal 7 11 6 4" xfId="25228" xr:uid="{2258CC28-F1D6-4E1D-8E91-0B27D3C48212}"/>
    <cellStyle name="Normal 7 11 6 5" xfId="15062" xr:uid="{52ADF66A-EB29-4A19-9CFB-5C7149705B6B}"/>
    <cellStyle name="Normal 7 11 7" xfId="4048" xr:uid="{EE667E84-03EA-4DAE-9CA5-DE6E77CCCF57}"/>
    <cellStyle name="Normal 7 11 7 2" xfId="8834" xr:uid="{EC9C2E3F-2204-4C36-8420-00000D705654}"/>
    <cellStyle name="Normal 7 11 7 2 2" xfId="19214" xr:uid="{4C367804-265D-474F-8198-FD538DAF5C9C}"/>
    <cellStyle name="Normal 7 11 7 3" xfId="11667" xr:uid="{56C55BEB-45EC-47E1-9373-A82619D5626C}"/>
    <cellStyle name="Normal 7 11 7 3 2" xfId="22047" xr:uid="{40342CC9-EA1D-41D4-B8B6-DCF058DCDC7A}"/>
    <cellStyle name="Normal 7 11 7 4" xfId="26606" xr:uid="{FC4E2446-8912-4D18-A47F-03FE12A54429}"/>
    <cellStyle name="Normal 7 11 7 5" xfId="16381" xr:uid="{39A3BD08-EAD5-4B60-B444-33BF85C21607}"/>
    <cellStyle name="Normal 7 11 8" xfId="5388" xr:uid="{AE210D88-C35F-41A1-892C-EC73F777EA89}"/>
    <cellStyle name="Normal 7 11 8 2" xfId="14685" xr:uid="{697C4BEC-E756-4A56-BB90-A414E65CC7E7}"/>
    <cellStyle name="Normal 7 11 9" xfId="7138" xr:uid="{566D06A8-060B-4D4C-BF61-F11ACD1F1823}"/>
    <cellStyle name="Normal 7 11 9 2" xfId="17518" xr:uid="{8C424DED-38E2-4C61-9583-22F0578D51C4}"/>
    <cellStyle name="Normal 7 12" xfId="1344" xr:uid="{00000000-0005-0000-0000-000012070000}"/>
    <cellStyle name="Normal 7 12 10" xfId="23318" xr:uid="{520EC44C-78C8-4AC2-929A-A416E99E52C9}"/>
    <cellStyle name="Normal 7 12 11" xfId="12623" xr:uid="{A97707B5-E08C-48E6-9EE8-4A9B22071A35}"/>
    <cellStyle name="Normal 7 12 2" xfId="1345" xr:uid="{00000000-0005-0000-0000-000013070000}"/>
    <cellStyle name="Normal 7 12 2 2" xfId="3416" xr:uid="{00000000-0005-0000-0000-0000E7070000}"/>
    <cellStyle name="Normal 7 12 2 2 2" xfId="6471" xr:uid="{39A9088A-FC78-4479-9DC7-ADCB235A6669}"/>
    <cellStyle name="Normal 7 12 2 2 2 2" xfId="28742" xr:uid="{A27641FD-E14A-4138-B691-D10FAFFA8D97}"/>
    <cellStyle name="Normal 7 12 2 2 2 3" xfId="27111" xr:uid="{4FD4AE5D-EC8D-49D8-B84F-943CA7D5760D}"/>
    <cellStyle name="Normal 7 12 2 2 2 4" xfId="16042" xr:uid="{C6D30117-175F-40B3-B79A-8E6B2759B86F}"/>
    <cellStyle name="Normal 7 12 2 2 3" xfId="8495" xr:uid="{09FAAEA6-2902-43B4-9CD5-58F656E01952}"/>
    <cellStyle name="Normal 7 12 2 2 3 2" xfId="28932" xr:uid="{4A32288B-9108-4ED3-B56C-46CD030CE8B9}"/>
    <cellStyle name="Normal 7 12 2 2 3 3" xfId="18875" xr:uid="{4A4AC680-1106-44EC-AB55-AA9572950355}"/>
    <cellStyle name="Normal 7 12 2 2 4" xfId="11328" xr:uid="{5D538C14-F16A-4F0B-9C06-428974AD32AD}"/>
    <cellStyle name="Normal 7 12 2 2 4 2" xfId="21708" xr:uid="{5E4EDEA6-1091-4DD7-A00A-CE92F8725E34}"/>
    <cellStyle name="Normal 7 12 2 2 5" xfId="24414" xr:uid="{7901D2B0-000F-4F6C-86FD-56A29FAF769F}"/>
    <cellStyle name="Normal 7 12 2 2 6" xfId="13996" xr:uid="{C5FE40AD-E36F-4CCB-BEFB-5E5A72A83FC6}"/>
    <cellStyle name="Normal 7 12 2 3" xfId="4211" xr:uid="{A9517A6B-EEC9-445A-9525-80D1579B21DF}"/>
    <cellStyle name="Normal 7 12 2 3 2" xfId="8983" xr:uid="{363605A0-3161-4FD3-A341-C6B64A6FB591}"/>
    <cellStyle name="Normal 7 12 2 3 2 2" xfId="29064" xr:uid="{AE9A9A4D-7143-464C-B961-1A5B50B8556C}"/>
    <cellStyle name="Normal 7 12 2 3 2 3" xfId="19363" xr:uid="{DFB227FE-7EFF-4B28-BEEC-F9530618E177}"/>
    <cellStyle name="Normal 7 12 2 3 3" xfId="11816" xr:uid="{D9F5E44E-8BC3-4854-B5FC-FF8E49C7FD99}"/>
    <cellStyle name="Normal 7 12 2 3 3 2" xfId="22196" xr:uid="{24610BF3-40D6-4CEA-A2DD-EE28C0F58DAE}"/>
    <cellStyle name="Normal 7 12 2 3 4" xfId="23164" xr:uid="{A120F433-790D-4C3E-B9C5-19B3E2843367}"/>
    <cellStyle name="Normal 7 12 2 3 5" xfId="16530" xr:uid="{247C4DF2-A610-4F4C-8B2F-72E87FA7ACBB}"/>
    <cellStyle name="Normal 7 12 2 4" xfId="5394" xr:uid="{DAF4E148-D4C3-47A6-8253-21AE8D606AFB}"/>
    <cellStyle name="Normal 7 12 2 4 2" xfId="28070" xr:uid="{15DB74D0-3538-414A-B215-1041392378D9}"/>
    <cellStyle name="Normal 7 12 2 4 3" xfId="26882" xr:uid="{E5DE6082-145C-469C-BD01-97F0936D8F74}"/>
    <cellStyle name="Normal 7 12 2 4 4" xfId="14691" xr:uid="{0FE1914F-D6AB-48FB-A6F7-19C438EA792D}"/>
    <cellStyle name="Normal 7 12 2 5" xfId="7144" xr:uid="{CEEAC735-1F80-42A3-8321-BEBDBBA0EDAD}"/>
    <cellStyle name="Normal 7 12 2 5 2" xfId="26862" xr:uid="{7FC277FB-F359-49BC-944E-08714D7C8310}"/>
    <cellStyle name="Normal 7 12 2 5 3" xfId="17524" xr:uid="{A21AEE0E-7E2E-4844-9A39-7F70268A3FAA}"/>
    <cellStyle name="Normal 7 12 2 6" xfId="9977" xr:uid="{5D104CE3-2005-4D2C-91BA-62CD2764C2A5}"/>
    <cellStyle name="Normal 7 12 2 6 2" xfId="20357" xr:uid="{9DD75C04-C32C-41B7-8B04-005C3689DFA0}"/>
    <cellStyle name="Normal 7 12 2 7" xfId="23335" xr:uid="{8C58B10D-58D2-47E9-A3E4-FC944654C601}"/>
    <cellStyle name="Normal 7 12 2 8" xfId="12781" xr:uid="{E649DBA6-EF38-4C42-A68A-E78C329FCC2E}"/>
    <cellStyle name="Normal 7 12 3" xfId="1346" xr:uid="{00000000-0005-0000-0000-000014070000}"/>
    <cellStyle name="Normal 7 12 3 2" xfId="5395" xr:uid="{443EB7AA-966A-4D81-A596-F8B71D54BD25}"/>
    <cellStyle name="Normal 7 12 3 2 2" xfId="25612" xr:uid="{5D5DB393-479B-466F-B4E5-4C66F774489E}"/>
    <cellStyle name="Normal 7 12 3 2 3" xfId="28419" xr:uid="{C6B812D9-43A0-45C7-A9CF-806826CD411E}"/>
    <cellStyle name="Normal 7 12 3 2 4" xfId="14692" xr:uid="{04FFAD5B-49AD-4C32-AFAF-8DA40DBBAA22}"/>
    <cellStyle name="Normal 7 12 3 3" xfId="7145" xr:uid="{31D08A08-FD56-40CA-BFA7-63A6747620DA}"/>
    <cellStyle name="Normal 7 12 3 3 2" xfId="26762" xr:uid="{20E146AB-C481-46EA-834B-687A32370159}"/>
    <cellStyle name="Normal 7 12 3 3 3" xfId="27372" xr:uid="{126CBA36-0DF7-45A9-8ED3-446F54B25D2D}"/>
    <cellStyle name="Normal 7 12 3 3 4" xfId="17525" xr:uid="{C685EBA9-8168-4E70-83F3-57D4600FB1AD}"/>
    <cellStyle name="Normal 7 12 3 4" xfId="9978" xr:uid="{A4249746-35AA-4BE6-8243-638427CB4973}"/>
    <cellStyle name="Normal 7 12 3 4 2" xfId="27576" xr:uid="{A2246321-1797-4EEC-A361-427FBB7A3C71}"/>
    <cellStyle name="Normal 7 12 3 4 3" xfId="29447" xr:uid="{FC474E0F-94E7-4478-AED2-F6A01BFD2FDA}"/>
    <cellStyle name="Normal 7 12 3 4 4" xfId="20358" xr:uid="{51FAB024-1226-42E8-AAF6-A5FB5429E163}"/>
    <cellStyle name="Normal 7 12 3 5" xfId="25255" xr:uid="{1421110F-A50F-449B-AB95-D639693CB953}"/>
    <cellStyle name="Normal 7 12 3 6" xfId="28276" xr:uid="{FF454D42-2019-4230-B53B-246989797AB1}"/>
    <cellStyle name="Normal 7 12 3 7" xfId="13479" xr:uid="{2801D4D9-EDE0-43F3-B730-EE8A7669444F}"/>
    <cellStyle name="Normal 7 12 4" xfId="2816" xr:uid="{00000000-0005-0000-0000-0000E9070000}"/>
    <cellStyle name="Normal 7 12 4 2" xfId="6032" xr:uid="{32FBEA4A-82E4-4966-A90C-DE535393E8C0}"/>
    <cellStyle name="Normal 7 12 4 2 2" xfId="26917" xr:uid="{D83921AD-51A7-496B-9F3B-A4793FF82044}"/>
    <cellStyle name="Normal 7 12 4 2 3" xfId="15486" xr:uid="{2D53276B-54CA-41C8-BE80-BF030D7DCF54}"/>
    <cellStyle name="Normal 7 12 4 3" xfId="7939" xr:uid="{0B88E007-E916-454D-BD47-675A750BAA0F}"/>
    <cellStyle name="Normal 7 12 4 3 2" xfId="18319" xr:uid="{248BA8B1-C989-48FC-B454-D0156789335F}"/>
    <cellStyle name="Normal 7 12 4 4" xfId="10772" xr:uid="{86F5B672-2CD3-4166-969E-FCF60CE9557C}"/>
    <cellStyle name="Normal 7 12 4 4 2" xfId="21152" xr:uid="{A8B38EA7-380D-48A1-8AAE-42F90DAC3DEA}"/>
    <cellStyle name="Normal 7 12 4 5" xfId="23352" xr:uid="{2EE5C875-92FB-4244-85F1-A7B5269EC329}"/>
    <cellStyle name="Normal 7 12 4 6" xfId="13285" xr:uid="{BD1FAE01-0A6B-405B-AB96-B89554939E0D}"/>
    <cellStyle name="Normal 7 12 5" xfId="2389" xr:uid="{00000000-0005-0000-0000-0000E5070000}"/>
    <cellStyle name="Normal 7 12 5 2" xfId="7516" xr:uid="{2881FDC1-79F9-44C7-AA11-057B3B302194}"/>
    <cellStyle name="Normal 7 12 5 2 2" xfId="25854" xr:uid="{A46F6F50-8C06-4C42-9B61-6C5CC67905B2}"/>
    <cellStyle name="Normal 7 12 5 2 3" xfId="17896" xr:uid="{F32CDA9C-1E49-45A3-B185-E476210ABDD6}"/>
    <cellStyle name="Normal 7 12 5 3" xfId="10349" xr:uid="{D381B5B9-B7F2-4A87-978F-37E3CDBA402E}"/>
    <cellStyle name="Normal 7 12 5 3 2" xfId="20729" xr:uid="{20523882-9569-42C4-B086-CBD4A3E82B11}"/>
    <cellStyle name="Normal 7 12 5 4" xfId="23056" xr:uid="{A6F9EEEE-E8DC-402C-A9B2-22B84D550CD6}"/>
    <cellStyle name="Normal 7 12 5 5" xfId="15063" xr:uid="{85D507C5-997B-4EAA-87BA-0875FAA4D589}"/>
    <cellStyle name="Normal 7 12 6" xfId="4049" xr:uid="{3596E1EC-2AB1-4D44-B20A-1ED70535BDF9}"/>
    <cellStyle name="Normal 7 12 6 2" xfId="8835" xr:uid="{3890EE2A-C302-4021-B00A-634E4D23842F}"/>
    <cellStyle name="Normal 7 12 6 2 2" xfId="28992" xr:uid="{955CD499-595D-414F-AAE0-F71BB9C01778}"/>
    <cellStyle name="Normal 7 12 6 2 3" xfId="19215" xr:uid="{913F2D5D-8627-4B2A-9E1A-D7DD3106EAED}"/>
    <cellStyle name="Normal 7 12 6 3" xfId="11668" xr:uid="{8D6AD15C-FE8F-413E-BF2C-CC63FCCFFCB8}"/>
    <cellStyle name="Normal 7 12 6 3 2" xfId="22048" xr:uid="{471792B2-66A8-4D60-B43F-BA638C8B7E91}"/>
    <cellStyle name="Normal 7 12 6 4" xfId="27818" xr:uid="{0DE08D80-981E-47DC-87CF-4F862B724AE2}"/>
    <cellStyle name="Normal 7 12 6 5" xfId="16382" xr:uid="{0BAED52F-AFEE-4DA3-8A28-08092205E7E4}"/>
    <cellStyle name="Normal 7 12 7" xfId="5393" xr:uid="{E8A85330-10A0-460A-939F-343ADD733E52}"/>
    <cellStyle name="Normal 7 12 7 2" xfId="26835" xr:uid="{43749EB2-AA72-4AF7-BF22-85B893F561AE}"/>
    <cellStyle name="Normal 7 12 7 3" xfId="14690" xr:uid="{C0F1CF48-03EC-48B2-B752-F79DF60FEEC7}"/>
    <cellStyle name="Normal 7 12 8" xfId="7143" xr:uid="{19AAED7C-FA0E-4E9F-B250-A2B26DF88045}"/>
    <cellStyle name="Normal 7 12 8 2" xfId="17523" xr:uid="{F44AA86D-E803-46B6-AFD8-5D043216ECE4}"/>
    <cellStyle name="Normal 7 12 9" xfId="9976" xr:uid="{4B10B018-C750-4555-B579-BF05472304FB}"/>
    <cellStyle name="Normal 7 12 9 2" xfId="20356" xr:uid="{D19C51ED-E470-46EA-B869-F4DFDED11AAE}"/>
    <cellStyle name="Normal 7 13" xfId="1347" xr:uid="{00000000-0005-0000-0000-000015070000}"/>
    <cellStyle name="Normal 7 13 10" xfId="12624" xr:uid="{2D384B92-5D75-46D6-9018-93A54C225D1C}"/>
    <cellStyle name="Normal 7 13 2" xfId="1348" xr:uid="{00000000-0005-0000-0000-000016070000}"/>
    <cellStyle name="Normal 7 13 2 2" xfId="2980" xr:uid="{00000000-0005-0000-0000-0000EC070000}"/>
    <cellStyle name="Normal 7 13 2 2 2" xfId="6134" xr:uid="{FE8D53A9-6625-4430-99D9-D9C3115D7D7F}"/>
    <cellStyle name="Normal 7 13 2 2 2 2" xfId="26922" xr:uid="{D35E8CFE-4AE8-4C13-B4F2-8CD714D39F81}"/>
    <cellStyle name="Normal 7 13 2 2 2 3" xfId="27614" xr:uid="{CF0D11E8-5A7A-4820-A722-7C16EC81CB42}"/>
    <cellStyle name="Normal 7 13 2 2 2 4" xfId="15612" xr:uid="{3C8BF89B-DCC0-4D53-9917-6FCA126DD74B}"/>
    <cellStyle name="Normal 7 13 2 2 3" xfId="8065" xr:uid="{68DDBB74-D7DA-4A47-B658-51081B2BF2CE}"/>
    <cellStyle name="Normal 7 13 2 2 3 2" xfId="28763" xr:uid="{4173E0ED-2598-4D03-AEB0-DE0A25AF7D91}"/>
    <cellStyle name="Normal 7 13 2 2 3 3" xfId="18445" xr:uid="{D59CC203-F6EF-4720-BC0E-DB4824764562}"/>
    <cellStyle name="Normal 7 13 2 2 4" xfId="10898" xr:uid="{C5659DA6-8FD7-405B-AD77-8FD632A8F8C0}"/>
    <cellStyle name="Normal 7 13 2 2 4 2" xfId="21278" xr:uid="{5EAC393A-E25D-4040-AA99-C5645CB40D94}"/>
    <cellStyle name="Normal 7 13 2 2 5" xfId="24435" xr:uid="{3994F3C3-412E-48B0-ADFB-64C6C0CABA60}"/>
    <cellStyle name="Normal 7 13 2 2 6" xfId="13480" xr:uid="{90E73610-F862-45F8-8E78-35B01AF3730E}"/>
    <cellStyle name="Normal 7 13 2 3" xfId="5397" xr:uid="{C2511337-16C9-45A8-9333-468C081E9C80}"/>
    <cellStyle name="Normal 7 13 2 3 2" xfId="23415" xr:uid="{C3B71349-DC77-4278-B639-76402E9E57BC}"/>
    <cellStyle name="Normal 7 13 2 3 3" xfId="28180" xr:uid="{F8A5584B-9B09-4954-8A17-C135DB60EF34}"/>
    <cellStyle name="Normal 7 13 2 3 4" xfId="14694" xr:uid="{D31934AC-F6BB-4307-A8AF-7E5977253F78}"/>
    <cellStyle name="Normal 7 13 2 4" xfId="7147" xr:uid="{20B6FFD0-323F-4558-8FF5-79FB207F6696}"/>
    <cellStyle name="Normal 7 13 2 4 2" xfId="26147" xr:uid="{FF4FF221-A08B-4504-947A-0343A1DB8537}"/>
    <cellStyle name="Normal 7 13 2 4 3" xfId="27174" xr:uid="{20F8625E-931C-4469-924A-DE4AB335F6EB}"/>
    <cellStyle name="Normal 7 13 2 4 4" xfId="17527" xr:uid="{1FF3CC5F-0612-4F2F-B13F-5712F1F3C11E}"/>
    <cellStyle name="Normal 7 13 2 5" xfId="9980" xr:uid="{4AE7471D-0114-489F-8CA8-726EC8830133}"/>
    <cellStyle name="Normal 7 13 2 5 2" xfId="29448" xr:uid="{D7AD06FC-802D-43E1-8C8B-0A71DC954DBA}"/>
    <cellStyle name="Normal 7 13 2 5 3" xfId="20360" xr:uid="{102748FF-B588-497E-B490-1D8C4B75F89E}"/>
    <cellStyle name="Normal 7 13 2 6" xfId="23102" xr:uid="{B4881FC2-88B5-4AF5-8CCF-37B88EFA183D}"/>
    <cellStyle name="Normal 7 13 2 7" xfId="12782" xr:uid="{FC89DDCE-20E0-4D06-9AE1-904260F698CB}"/>
    <cellStyle name="Normal 7 13 3" xfId="1349" xr:uid="{00000000-0005-0000-0000-000017070000}"/>
    <cellStyle name="Normal 7 13 3 2" xfId="5398" xr:uid="{DCB20980-7643-4535-88F9-578CE8FBFBCD}"/>
    <cellStyle name="Normal 7 13 3 2 2" xfId="27765" xr:uid="{23C00D56-7A99-4A54-90B1-0B147FC68906}"/>
    <cellStyle name="Normal 7 13 3 2 3" xfId="26816" xr:uid="{20460F01-06EE-4D47-A0BE-B0A32B9D05B2}"/>
    <cellStyle name="Normal 7 13 3 2 4" xfId="14695" xr:uid="{B0B13E8D-91B0-4667-8658-1ADDDDEE0915}"/>
    <cellStyle name="Normal 7 13 3 3" xfId="7148" xr:uid="{64CD0462-F6AC-497F-9989-CBA317968155}"/>
    <cellStyle name="Normal 7 13 3 3 2" xfId="27379" xr:uid="{11DC4761-E4F6-4690-AE9A-B56E67E30089}"/>
    <cellStyle name="Normal 7 13 3 3 3" xfId="27443" xr:uid="{E9AA02BF-9AB4-42F7-A16C-CE009BAA2A77}"/>
    <cellStyle name="Normal 7 13 3 3 4" xfId="17528" xr:uid="{2A80C9F8-14FC-4F30-8B24-C2E6DEE33964}"/>
    <cellStyle name="Normal 7 13 3 4" xfId="9981" xr:uid="{98DBFA60-2698-46F4-BF5C-075BAC410C90}"/>
    <cellStyle name="Normal 7 13 3 4 2" xfId="29449" xr:uid="{84CEC67C-FAC1-4B94-A702-87E75276E1F3}"/>
    <cellStyle name="Normal 7 13 3 4 3" xfId="20361" xr:uid="{59F6F00D-9A4D-4140-B6DF-F155B26FD33D}"/>
    <cellStyle name="Normal 7 13 3 5" xfId="24274" xr:uid="{9ECC0C4F-35AC-4BF6-A677-6556CB126B7C}"/>
    <cellStyle name="Normal 7 13 3 6" xfId="13286" xr:uid="{9A463FB0-23D4-4E20-BE85-7FEB1D78479A}"/>
    <cellStyle name="Normal 7 13 4" xfId="2390" xr:uid="{00000000-0005-0000-0000-0000EA070000}"/>
    <cellStyle name="Normal 7 13 4 2" xfId="7517" xr:uid="{AB47B31C-1842-46B8-BFC4-5DFFF4EFD572}"/>
    <cellStyle name="Normal 7 13 4 2 2" xfId="28063" xr:uid="{DB5496FD-3ECA-4527-9C12-ED22E11A1F40}"/>
    <cellStyle name="Normal 7 13 4 2 3" xfId="17897" xr:uid="{9D218ECA-F844-4997-8237-106A1F8729BE}"/>
    <cellStyle name="Normal 7 13 4 3" xfId="10350" xr:uid="{FC2FC417-DB07-4826-87D7-5B2446E9E3D4}"/>
    <cellStyle name="Normal 7 13 4 3 2" xfId="20730" xr:uid="{CC12FB36-B1F2-4EC9-B42F-50595556BD13}"/>
    <cellStyle name="Normal 7 13 4 4" xfId="22853" xr:uid="{BF373A71-7832-4175-8084-02F7704F61C2}"/>
    <cellStyle name="Normal 7 13 4 5" xfId="15064" xr:uid="{E13BC127-0E7F-4E10-BA34-579DB90C1102}"/>
    <cellStyle name="Normal 7 13 5" xfId="4050" xr:uid="{C48EAA1B-737A-4259-88AF-A88E11F7D0B2}"/>
    <cellStyle name="Normal 7 13 5 2" xfId="8836" xr:uid="{77A6E992-268E-475C-A367-69EAF4F88609}"/>
    <cellStyle name="Normal 7 13 5 2 2" xfId="28993" xr:uid="{4C50D351-F50B-4D38-ADF8-BDC32A258787}"/>
    <cellStyle name="Normal 7 13 5 2 3" xfId="19216" xr:uid="{E91DCA4A-113A-4BF8-98F5-3433F4BDA44E}"/>
    <cellStyle name="Normal 7 13 5 3" xfId="11669" xr:uid="{6424C1A2-E0FA-46CB-865D-D2637C8733E4}"/>
    <cellStyle name="Normal 7 13 5 3 2" xfId="22049" xr:uid="{A8877C6E-3F80-4ECE-BBAC-9E25EE1C5063}"/>
    <cellStyle name="Normal 7 13 5 4" xfId="24052" xr:uid="{4CD85591-419B-4589-8A19-007BB58E4ABA}"/>
    <cellStyle name="Normal 7 13 5 5" xfId="16383" xr:uid="{E002FDFB-78F4-48F0-B689-BCA90642B069}"/>
    <cellStyle name="Normal 7 13 6" xfId="5396" xr:uid="{9FC5ABBE-5778-416A-8388-E134B2F82B4D}"/>
    <cellStyle name="Normal 7 13 6 2" xfId="26081" xr:uid="{9042DCD2-8FD3-4FED-BC94-87E103CDB104}"/>
    <cellStyle name="Normal 7 13 6 3" xfId="28137" xr:uid="{47920828-9C9D-495D-BB4B-107B93789533}"/>
    <cellStyle name="Normal 7 13 6 4" xfId="14693" xr:uid="{3A164B11-B58D-49F7-BAE4-EAB2B732401E}"/>
    <cellStyle name="Normal 7 13 7" xfId="7146" xr:uid="{3F7AF10C-BBF5-44CB-AE49-D899F1B58A2A}"/>
    <cellStyle name="Normal 7 13 7 2" xfId="27500" xr:uid="{CD4C4EB5-DBD3-48EC-8F2A-53F58EEB111E}"/>
    <cellStyle name="Normal 7 13 7 3" xfId="17526" xr:uid="{80DCB9DD-116E-4C3F-89E8-0FC8E6A33AFF}"/>
    <cellStyle name="Normal 7 13 8" xfId="9979" xr:uid="{9FE94840-706F-4124-B963-1EAF1B222905}"/>
    <cellStyle name="Normal 7 13 8 2" xfId="20359" xr:uid="{BDFD353B-89F6-463A-BA27-9F07C438FE06}"/>
    <cellStyle name="Normal 7 13 9" xfId="23990" xr:uid="{1DBB7AE5-BB86-489A-8864-C46BF4D7E5AD}"/>
    <cellStyle name="Normal 7 14" xfId="1350" xr:uid="{00000000-0005-0000-0000-000018070000}"/>
    <cellStyle name="Normal 7 14 2" xfId="4570" xr:uid="{4072DF07-EF14-43D3-B167-C35CAF4234D0}"/>
    <cellStyle name="Normal 7 14 2 2" xfId="9342" xr:uid="{B8A9AD22-3410-4FF4-83C7-E2DC3D14ED22}"/>
    <cellStyle name="Normal 7 14 2 2 2" xfId="29316" xr:uid="{A5799844-DFFA-455D-A86E-8427EBCB3714}"/>
    <cellStyle name="Normal 7 14 2 2 3" xfId="19722" xr:uid="{7C974998-D80F-4756-8AA6-8EBE02DE6977}"/>
    <cellStyle name="Normal 7 14 2 2 4" xfId="31105" xr:uid="{30963E68-DF7F-441E-B851-E7A8DAB34A08}"/>
    <cellStyle name="Normal 7 14 2 2 5" xfId="30420" xr:uid="{B8C63CF5-2E3D-473B-81DF-62C1DAE53521}"/>
    <cellStyle name="Normal 7 14 2 3" xfId="12175" xr:uid="{14EEB91B-D8F9-4F06-B344-22845EF1E6AA}"/>
    <cellStyle name="Normal 7 14 2 3 2" xfId="22555" xr:uid="{3B072E4D-49A0-409B-9BD9-9B2AAEACA31C}"/>
    <cellStyle name="Normal 7 14 2 4" xfId="24583" xr:uid="{5942702B-591C-4132-A5C1-66F61F49F937}"/>
    <cellStyle name="Normal 7 14 2 4 2" xfId="31153" xr:uid="{DFD19340-27A1-4EB4-9771-AFF3F37C5F8F}"/>
    <cellStyle name="Normal 7 14 2 4 3" xfId="30527" xr:uid="{097927A9-822F-4CE1-ABAF-BC40902279A8}"/>
    <cellStyle name="Normal 7 14 2 5" xfId="16889" xr:uid="{683ACCB9-7C62-4B63-B4F1-090AB6DAC786}"/>
    <cellStyle name="Normal 7 14 2 6" xfId="30415" xr:uid="{CAAFDBF3-936A-463B-A3A3-49A746E7DF3C}"/>
    <cellStyle name="Normal 7 14 3" xfId="5399" xr:uid="{FAC9975F-8F2F-4E63-A9C3-9F3C1010A589}"/>
    <cellStyle name="Normal 7 14 3 2" xfId="25773" xr:uid="{8D397C2B-E913-4504-B12F-1B0EE6347D16}"/>
    <cellStyle name="Normal 7 14 3 2 2" xfId="30608" xr:uid="{8CB35ADA-85AD-456B-A4A2-9E7935D7A153}"/>
    <cellStyle name="Normal 7 14 3 2 3" xfId="30627" xr:uid="{844DF4E4-5553-4C45-8863-EB680F88D5AA}"/>
    <cellStyle name="Normal 7 14 3 2 4" xfId="30933" xr:uid="{01A695C0-06D1-4038-BF9D-2C5EAC4E3B89}"/>
    <cellStyle name="Normal 7 14 3 3" xfId="27632" xr:uid="{07857877-B5B2-4CEB-A569-43A78CB1FF4C}"/>
    <cellStyle name="Normal 7 14 3 3 2" xfId="30636" xr:uid="{B264691C-E730-4EB5-8788-D14FC0F420C6}"/>
    <cellStyle name="Normal 7 14 3 3 3" xfId="30946" xr:uid="{6CD0E69B-2973-47A6-BAED-35F716DDA0C5}"/>
    <cellStyle name="Normal 7 14 3 4" xfId="14696" xr:uid="{15E50FBB-3C72-4F94-9257-EF48A0129430}"/>
    <cellStyle name="Normal 7 14 3 5" xfId="29615" xr:uid="{02CF52A5-91C5-41D2-A0F8-38F4DC89323C}"/>
    <cellStyle name="Normal 7 14 3 6" xfId="29611" xr:uid="{26C82F45-E903-4829-958C-65A95733CA82}"/>
    <cellStyle name="Normal 7 14 3 6 2" xfId="29651" xr:uid="{FAD90F05-E5B6-4B3C-A1D0-A7981FC7DD94}"/>
    <cellStyle name="Normal 7 14 3 6 3" xfId="30393" xr:uid="{FA523EAF-70B8-4AB1-B244-F2E2D64AD147}"/>
    <cellStyle name="Normal 7 14 3 6 4" xfId="30380" xr:uid="{D9D852A3-6220-47B4-992C-3A8987A5120D}"/>
    <cellStyle name="Normal 7 14 3 6 4 2" xfId="31719" xr:uid="{E0D828CE-13E3-40E8-9A67-00BAC0712D97}"/>
    <cellStyle name="Normal 7 14 3 7" xfId="29634" xr:uid="{34C97F94-45C7-4B15-9ED5-2C3B425DF668}"/>
    <cellStyle name="Normal 7 14 3 8" xfId="30367" xr:uid="{41672123-6C8D-4359-9C8E-48BF387564A2}"/>
    <cellStyle name="Normal 7 14 3 8 2" xfId="31706" xr:uid="{E814CD8D-8D5B-49AD-88A8-8E69D7486D14}"/>
    <cellStyle name="Normal 7 14 4" xfId="7149" xr:uid="{BDE5B7F9-0BFE-44EC-A692-1FD60098272B}"/>
    <cellStyle name="Normal 7 14 4 2" xfId="23784" xr:uid="{C36A6A98-8F2F-4C86-9EEE-E1C5209BFEB8}"/>
    <cellStyle name="Normal 7 14 4 3" xfId="25874" xr:uid="{A4AA3AA3-09A8-434A-A46E-2D81674CCE1A}"/>
    <cellStyle name="Normal 7 14 4 4" xfId="17529" xr:uid="{0CE44A9C-B3B6-4F7D-8D17-9610CFE16AA4}"/>
    <cellStyle name="Normal 7 14 4 5" xfId="30998" xr:uid="{2F8BC7AC-73B7-4F15-821E-FB071EE57409}"/>
    <cellStyle name="Normal 7 14 4 6" xfId="30419" xr:uid="{385EB25C-5F27-41F3-A609-38B7663A6BFD}"/>
    <cellStyle name="Normal 7 14 5" xfId="9982" xr:uid="{8235CE7C-372C-4318-A599-8E62C285DA7B}"/>
    <cellStyle name="Normal 7 14 5 2" xfId="29450" xr:uid="{AEDE9949-7169-4514-AE0E-4A891C24561E}"/>
    <cellStyle name="Normal 7 14 5 3" xfId="20362" xr:uid="{9449C78C-D33B-459C-BBF9-694343407FAB}"/>
    <cellStyle name="Normal 7 14 5 4" xfId="30938" xr:uid="{E0BCDBFB-8F60-42E5-B625-B2599670E8F5}"/>
    <cellStyle name="Normal 7 14 6" xfId="24135" xr:uid="{9092CC78-A25F-48A6-83D4-F44869564DEA}"/>
    <cellStyle name="Normal 7 14 7" xfId="13997" xr:uid="{0FCA37D2-3715-410D-9450-DBE88E718CBE}"/>
    <cellStyle name="Normal 7 15" xfId="2431" xr:uid="{00000000-0005-0000-0000-0000EF070000}"/>
    <cellStyle name="Normal 7 15 2" xfId="5728" xr:uid="{C5D7E416-4228-41E8-ABDC-EE69883A12CC}"/>
    <cellStyle name="Normal 7 15 2 2" xfId="23595" xr:uid="{65C6AC73-A0E6-4BCE-92BE-B668B8D5257A}"/>
    <cellStyle name="Normal 7 15 2 3" xfId="15103" xr:uid="{17D943AA-C222-4B4C-A18F-6CCE6BA583AE}"/>
    <cellStyle name="Normal 7 15 2 4" xfId="30934" xr:uid="{33745800-52FB-4055-8019-A260A36BC408}"/>
    <cellStyle name="Normal 7 15 3" xfId="7556" xr:uid="{F1E98D2C-5E23-44D7-A17A-E7E508629C08}"/>
    <cellStyle name="Normal 7 15 3 2" xfId="17936" xr:uid="{AE558860-C380-4D33-B8F4-BAFABF7E14FC}"/>
    <cellStyle name="Normal 7 15 3 3" xfId="30947" xr:uid="{0DCC9790-3146-4601-AB3F-28C8BDFFB878}"/>
    <cellStyle name="Normal 7 15 4" xfId="10389" xr:uid="{0365E554-FA94-4190-A1D6-9E0EE659857C}"/>
    <cellStyle name="Normal 7 15 4 2" xfId="20769" xr:uid="{2A88BA57-D2E1-463D-AEDB-D1CD92CC2019}"/>
    <cellStyle name="Normal 7 15 5" xfId="23727" xr:uid="{7232D1CA-690F-4D52-9D19-42CE68785447}"/>
    <cellStyle name="Normal 7 15 6" xfId="12818" xr:uid="{F5044BB9-43F3-49F3-B21A-9AD06E1D6815}"/>
    <cellStyle name="Normal 7 16" xfId="2158" xr:uid="{00000000-0005-0000-0000-0000D6070000}"/>
    <cellStyle name="Normal 7 16 2" xfId="7285" xr:uid="{487A9249-76DA-44C0-9FB7-C1ECCC926A3F}"/>
    <cellStyle name="Normal 7 16 2 2" xfId="17665" xr:uid="{E8531131-82DE-4A9C-9E7C-B57E41F8A0D7}"/>
    <cellStyle name="Normal 7 16 2 3" xfId="30949" xr:uid="{A45B824F-5108-4980-B469-78E9818C36B4}"/>
    <cellStyle name="Normal 7 16 3" xfId="10118" xr:uid="{55FE5E11-08C7-4A4A-B6B1-9A55D8442D61}"/>
    <cellStyle name="Normal 7 16 3 2" xfId="20498" xr:uid="{5B263FD6-644E-4205-BA6A-B5FA3C82A433}"/>
    <cellStyle name="Normal 7 16 4" xfId="24614" xr:uid="{3531CAC4-9557-447A-A968-11C6FD1FBF49}"/>
    <cellStyle name="Normal 7 16 5" xfId="14832" xr:uid="{EA3CD99F-CEAA-4377-8E06-36E914726435}"/>
    <cellStyle name="Normal 7 17" xfId="3783" xr:uid="{341F80F6-8699-4561-8A3C-2CE4C55CAADA}"/>
    <cellStyle name="Normal 7 17 2" xfId="8622" xr:uid="{1FC80999-4DDE-48CF-962D-7BAF4D6653EE}"/>
    <cellStyle name="Normal 7 17 2 2" xfId="19002" xr:uid="{ED9F5490-6BEC-49DB-B407-08529B63281F}"/>
    <cellStyle name="Normal 7 17 3" xfId="11455" xr:uid="{85BFA86A-976C-4244-B91D-A4A316DF7FAA}"/>
    <cellStyle name="Normal 7 17 3 2" xfId="21835" xr:uid="{EBB9E23C-1929-404A-8369-AB114746F9B3}"/>
    <cellStyle name="Normal 7 17 4" xfId="16169" xr:uid="{19ED6957-761A-498A-9DB7-0D4BB90DEA23}"/>
    <cellStyle name="Normal 7 18" xfId="23715" xr:uid="{275285CC-AC04-46B2-8894-D88E3A4793D8}"/>
    <cellStyle name="Normal 7 19" xfId="12390" xr:uid="{409BED8C-AD22-4BB5-AC49-DFFDB915DE9E}"/>
    <cellStyle name="Normal 7 2" xfId="1351" xr:uid="{00000000-0005-0000-0000-000019070000}"/>
    <cellStyle name="Normal 7 2 2" xfId="1352" xr:uid="{00000000-0005-0000-0000-00001A070000}"/>
    <cellStyle name="Normal 7 2 3" xfId="29578" xr:uid="{C9FAE160-566D-4193-A935-2D0DA2B23E4F}"/>
    <cellStyle name="Normal 7 20" xfId="29577" xr:uid="{642B267D-0DF7-40DE-B31F-199C69FB4D2F}"/>
    <cellStyle name="Normal 7 20 2" xfId="29833" xr:uid="{06A9DF73-34B1-440D-84B3-8A48C8702549}"/>
    <cellStyle name="Normal 7 20 2 2" xfId="31245" xr:uid="{209E63D4-6E49-46E2-AC41-4E8AA5C77F37}"/>
    <cellStyle name="Normal 7 21" xfId="29978" xr:uid="{9CE9C7A0-056C-44AD-A33D-E7968E3C6153}"/>
    <cellStyle name="Normal 7 21 2" xfId="31500" xr:uid="{FFA9F5D8-7DC6-4F24-B4CD-E82A02F1D2A8}"/>
    <cellStyle name="Normal 7 22" xfId="30110"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8" xr:uid="{3A610EB4-A016-4959-9696-204DE0AAB876}"/>
    <cellStyle name="Normal 7 3 3 2 3 2 2 3" xfId="25206"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8" xr:uid="{14F8C66C-3AFD-4960-8379-ECACDC0C00A0}"/>
    <cellStyle name="Normal 7 3 3 2 3 2 3 3 3" xfId="30285" xr:uid="{CC748A5D-0BEB-4944-8F3D-97F8CF0BB353}"/>
    <cellStyle name="Normal 7 3 3 2 3 2 3 3 3 2" xfId="31428" xr:uid="{6DA37E3D-007F-49C2-A12C-7354CDCD0FDC}"/>
    <cellStyle name="Normal 7 3 3 2 3 2 3 3 4" xfId="31625" xr:uid="{A591BBBB-0D4A-46D3-A04A-7C0B2D602A7C}"/>
    <cellStyle name="Normal 7 3 3 2 3 2 4" xfId="24307" xr:uid="{4F4781A6-ECE1-4C9E-AC58-6E5C10C0A2BA}"/>
    <cellStyle name="Normal 7 3 3 2 3 3" xfId="1362" xr:uid="{00000000-0005-0000-0000-000025070000}"/>
    <cellStyle name="Normal 7 3 3 2 3 4" xfId="2982" xr:uid="{00000000-0005-0000-0000-0000FA070000}"/>
    <cellStyle name="Normal 7 3 3 2 3 4 2" xfId="31275" xr:uid="{FE80F6DF-4597-4CFB-BBD3-5BE6A13FC5D1}"/>
    <cellStyle name="Normal 7 3 3 2 3 5" xfId="2144" xr:uid="{00000000-0005-0000-0000-0000F7020000}"/>
    <cellStyle name="Normal 7 3 3 2 3 5 2" xfId="4634" xr:uid="{4276D1A2-DC93-4587-8A35-0E2B48A1053D}"/>
    <cellStyle name="Normal 7 3 3 2 3 5 3" xfId="30225" xr:uid="{26797C4E-8D1E-4032-A1BF-A4CEED6C0C3E}"/>
    <cellStyle name="Normal 7 3 3 2 3 5 3 2" xfId="31369" xr:uid="{AE22E742-9D01-4013-99C2-F097DBB0C902}"/>
    <cellStyle name="Normal 7 3 3 2 3 5 4" xfId="31565" xr:uid="{44215A84-68FA-41D8-95CF-672B06952FBE}"/>
    <cellStyle name="Normal 7 3 3 2 3 6" xfId="4054" xr:uid="{B827FBD5-2E2E-4EC7-8D41-DDFF87CC148D}"/>
    <cellStyle name="Normal 7 3 3 2 3 6 2" xfId="4799" xr:uid="{41E9EAB1-F610-481E-9DBF-172EE15DBDDE}"/>
    <cellStyle name="Normal 7 3 3 2 3 6 3" xfId="30340" xr:uid="{1870D514-1782-4A72-924A-46F157C54A64}"/>
    <cellStyle name="Normal 7 3 3 2 3 6 3 2" xfId="31482" xr:uid="{10473CFF-088B-46C0-9F1B-6A43DFDE6F83}"/>
    <cellStyle name="Normal 7 3 3 2 3 6 4" xfId="31680" xr:uid="{A0C69ABB-68AB-49B8-8AA7-23CBE1147DF3}"/>
    <cellStyle name="Normal 7 3 3 2 3 7" xfId="30159" xr:uid="{780A71C4-DEF8-4E6E-ACC0-3655804A98B1}"/>
    <cellStyle name="Normal 7 3 3 2 3 7 2" xfId="30529" xr:uid="{0EEE45BB-0632-4849-9B3D-03E60AC02070}"/>
    <cellStyle name="Normal 7 3 3 2 4" xfId="1363" xr:uid="{00000000-0005-0000-0000-000026070000}"/>
    <cellStyle name="Normal 7 3 3 2 4 2" xfId="2981" xr:uid="{00000000-0005-0000-0000-0000FB070000}"/>
    <cellStyle name="Normal 7 3 3 2 4 3" xfId="25207" xr:uid="{B0C3B96C-3DDC-4AE2-9FBF-450A9524DC4A}"/>
    <cellStyle name="Normal 7 3 3 2 4 3 2" xfId="29623" xr:uid="{D5A67649-7538-431D-8D7A-5AD8C95F5258}"/>
    <cellStyle name="Normal 7 3 3 2 4 3 3" xfId="29612" xr:uid="{66300240-9CE0-4062-9E28-4F6B04AC2CFD}"/>
    <cellStyle name="Normal 7 3 3 2 4 3 3 2" xfId="29652" xr:uid="{6CAF7E09-E7DB-45FE-975B-5EBB75C74D81}"/>
    <cellStyle name="Normal 7 3 3 2 4 3 3 3" xfId="30394" xr:uid="{298B7D3F-FBD5-4460-93A9-F54645816E7E}"/>
    <cellStyle name="Normal 7 3 3 2 4 3 3 4" xfId="30381" xr:uid="{EB6E69B1-D944-4719-98E3-285669324B35}"/>
    <cellStyle name="Normal 7 3 3 2 4 3 3 4 2" xfId="31720" xr:uid="{C95F887A-0DE3-4885-9933-DFDC3C26B10C}"/>
    <cellStyle name="Normal 7 3 3 2 4 3 4" xfId="30368" xr:uid="{51F68BB7-1CBC-471B-8C45-133EBC2770D2}"/>
    <cellStyle name="Normal 7 3 3 2 4 3 4 2" xfId="31707" xr:uid="{9A461396-9683-439E-A844-9F185B081F12}"/>
    <cellStyle name="Normal 7 3 3 2 5" xfId="2143" xr:uid="{00000000-0005-0000-0000-0000F5020000}"/>
    <cellStyle name="Normal 7 3 3 2 5 2" xfId="4662" xr:uid="{8519FF03-5F6D-4EB4-B933-25C9AA886D70}"/>
    <cellStyle name="Normal 7 3 3 2 5 3" xfId="30224" xr:uid="{3961AF33-EFDD-4226-A841-E3976186FFD4}"/>
    <cellStyle name="Normal 7 3 3 2 5 3 2" xfId="31368" xr:uid="{16EBF1E3-7968-444B-8C3D-D7DC786844C8}"/>
    <cellStyle name="Normal 7 3 3 2 5 4" xfId="31564" xr:uid="{214AA77A-3A32-4BAE-847A-D697B49E96EA}"/>
    <cellStyle name="Normal 7 3 3 2 6" xfId="4053" xr:uid="{0F69AA1D-AABD-4773-8E71-6D7F88104E7D}"/>
    <cellStyle name="Normal 7 3 3 2 6 2" xfId="4705" xr:uid="{FBE10302-99A6-4D2B-BB8D-B20AC5081845}"/>
    <cellStyle name="Normal 7 3 3 2 6 3" xfId="30339" xr:uid="{A37C4874-8220-4154-9C48-359C73DA2E56}"/>
    <cellStyle name="Normal 7 3 3 2 6 3 2" xfId="31481" xr:uid="{1468B4C2-4CC6-4853-886D-572963C37F80}"/>
    <cellStyle name="Normal 7 3 3 2 6 4" xfId="31679" xr:uid="{70321CC2-308C-492B-9C17-C00F1D0D05E8}"/>
    <cellStyle name="Normal 7 3 3 2 7" xfId="30158" xr:uid="{FA8D9B86-1118-4618-BB6D-43B775B037D2}"/>
    <cellStyle name="Normal 7 3 3 2 7 2" xfId="30528"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2 2" xfId="30079" xr:uid="{3537F8E7-8F63-4952-A614-60ED7C47A13A}"/>
    <cellStyle name="Normal 7 3 3 4 2 2 2 3" xfId="3761" xr:uid="{00000000-0005-0000-0000-00008B060000}"/>
    <cellStyle name="Normal 7 3 3 4 2 2 2 3 2" xfId="4689" xr:uid="{FFDAA0C2-4A8B-4197-B6CC-922603129983}"/>
    <cellStyle name="Normal 7 3 3 4 2 2 2 3 3" xfId="30286" xr:uid="{A5F56370-D827-4B99-ABC8-6275F53DD26A}"/>
    <cellStyle name="Normal 7 3 3 4 2 2 2 3 3 2" xfId="31429" xr:uid="{1B7941D8-E613-4CAB-A60E-F55CDB998239}"/>
    <cellStyle name="Normal 7 3 3 4 2 2 2 3 4" xfId="31626" xr:uid="{07B95D85-B905-48E7-BD19-0355BFAB2114}"/>
    <cellStyle name="Normal 7 3 3 4 2 2 2 4" xfId="23537" xr:uid="{5DC698DF-1EB8-4352-991D-5DF81557D20A}"/>
    <cellStyle name="Normal 7 3 3 4 2 2 3" xfId="2027" xr:uid="{00000000-0005-0000-0000-00002D070000}"/>
    <cellStyle name="Normal 7 3 3 4 2 2 4" xfId="24127" xr:uid="{6B4D953D-C7AF-48CD-AB50-65538F78D7AC}"/>
    <cellStyle name="Normal 7 3 3 4 2 3" xfId="1369" xr:uid="{00000000-0005-0000-0000-00002E070000}"/>
    <cellStyle name="Normal 7 3 3 4 2 3 2" xfId="1370" xr:uid="{00000000-0005-0000-0000-00002F070000}"/>
    <cellStyle name="Normal 7 3 3 4 2 3 2 2" xfId="25759" xr:uid="{9FC1AC3D-9F28-4DA0-9380-BC7E4A0369FC}"/>
    <cellStyle name="Normal 7 3 3 4 2 3 2 3" xfId="23621" xr:uid="{84AE4A6D-2B0B-43BB-8CE5-1E2B5F205C09}"/>
    <cellStyle name="Normal 7 3 3 4 2 3 3" xfId="1371" xr:uid="{00000000-0005-0000-0000-000030070000}"/>
    <cellStyle name="Normal 7 3 3 4 2 3 3 2" xfId="23824" xr:uid="{CCE458EA-8A72-49FE-A77A-634330E76522}"/>
    <cellStyle name="Normal 7 3 3 4 2 3 3 3" xfId="22772" xr:uid="{D5AB1874-6DDC-44B8-AD25-F7B2D8D3E562}"/>
    <cellStyle name="Normal 7 3 3 4 2 3 4" xfId="2146" xr:uid="{00000000-0005-0000-0000-0000FD020000}"/>
    <cellStyle name="Normal 7 3 3 4 2 3 4 2" xfId="4812" xr:uid="{85B8BA1F-331D-494F-A0E7-481902D278F4}"/>
    <cellStyle name="Normal 7 3 3 4 2 3 4 3" xfId="30227" xr:uid="{F67EB70F-E06D-4EBB-9414-4F6A0ABDCA9A}"/>
    <cellStyle name="Normal 7 3 3 4 2 3 4 3 2" xfId="31371" xr:uid="{150FAA65-DC89-4157-9322-130B051ADE2F}"/>
    <cellStyle name="Normal 7 3 3 4 2 3 4 4" xfId="31567" xr:uid="{BC1256C2-D523-4DD4-AA26-053BFC807901}"/>
    <cellStyle name="Normal 7 3 3 4 2 3 5" xfId="24401" xr:uid="{AE0E1D6A-38CA-406E-AE73-788945631526}"/>
    <cellStyle name="Normal 7 3 3 4 2 3 6" xfId="30543" xr:uid="{AC01CEC4-5B95-4E42-8FF7-121F69B77E99}"/>
    <cellStyle name="Normal 7 3 3 4 2 4" xfId="23707" xr:uid="{E6762BC0-4988-4223-B09E-CC35F0BD73AE}"/>
    <cellStyle name="Normal 7 3 3 4 3" xfId="1372" xr:uid="{00000000-0005-0000-0000-000031070000}"/>
    <cellStyle name="Normal 7 3 3 4 4" xfId="2983" xr:uid="{00000000-0005-0000-0000-000003080000}"/>
    <cellStyle name="Normal 7 3 3 4 4 2" xfId="31289" xr:uid="{9F4A7FD4-2CC3-4D75-A163-54E002A5B431}"/>
    <cellStyle name="Normal 7 3 3 4 5" xfId="2145" xr:uid="{00000000-0005-0000-0000-0000FA020000}"/>
    <cellStyle name="Normal 7 3 3 4 5 2" xfId="4022" xr:uid="{6D2F6D47-4728-4B49-AE2E-D503982C4500}"/>
    <cellStyle name="Normal 7 3 3 4 5 3" xfId="30226" xr:uid="{B4C65A3C-9A2A-47E6-ACA6-EABEB7F3EC73}"/>
    <cellStyle name="Normal 7 3 3 4 5 3 2" xfId="31370" xr:uid="{16A1F998-BDD9-48F0-A1CA-3C3865A23834}"/>
    <cellStyle name="Normal 7 3 3 4 5 4" xfId="31566" xr:uid="{C81BDD7A-E442-49FA-9146-5D12360A9450}"/>
    <cellStyle name="Normal 7 3 3 4 6" xfId="4055" xr:uid="{3D663429-9E72-4EFF-8B04-88C376DF2815}"/>
    <cellStyle name="Normal 7 3 3 4 6 2" xfId="4795" xr:uid="{AEA4314F-DE64-4934-8CDE-F04585260C3B}"/>
    <cellStyle name="Normal 7 3 3 4 6 3" xfId="30341" xr:uid="{6116923A-F62C-4F9F-A326-D07A8FD4381A}"/>
    <cellStyle name="Normal 7 3 3 4 6 3 2" xfId="31483" xr:uid="{CDC4F293-C87D-4A0F-B788-8B9E787F9DF4}"/>
    <cellStyle name="Normal 7 3 3 4 6 4" xfId="31681" xr:uid="{85689CFE-9FF2-4DE3-9BD0-535F40259C97}"/>
    <cellStyle name="Normal 7 3 3 4 7" xfId="30160" xr:uid="{52394549-E29E-4278-9C6A-6C4AFCC85D43}"/>
    <cellStyle name="Normal 7 3 3 4 7 2" xfId="30530" xr:uid="{79991904-AF5C-4236-8DCF-6C2BEDC43AA3}"/>
    <cellStyle name="Normal 7 3 3 5" xfId="1373" xr:uid="{00000000-0005-0000-0000-000032070000}"/>
    <cellStyle name="Normal 7 3 3 5 2" xfId="1374" xr:uid="{00000000-0005-0000-0000-000033070000}"/>
    <cellStyle name="Normal 7 3 3 5 3" xfId="3762" xr:uid="{00000000-0005-0000-0000-000092060000}"/>
    <cellStyle name="Normal 7 3 3 5 3 2" xfId="4796" xr:uid="{E8168558-99C5-46A5-A612-2FC93BC3CDFD}"/>
    <cellStyle name="Normal 7 3 3 5 3 2 2" xfId="27331" xr:uid="{602079EF-2278-456C-B1D0-880B1CB11283}"/>
    <cellStyle name="Normal 7 3 3 5 3 3" xfId="25222" xr:uid="{B55B4F7C-6E21-48BE-9E2E-2D34FC86B976}"/>
    <cellStyle name="Normal 7 3 3 5 3 4" xfId="30287" xr:uid="{7DB1975E-D21E-4CBF-9637-4AE3E6D74C12}"/>
    <cellStyle name="Normal 7 3 3 5 3 4 2" xfId="31430" xr:uid="{99ECBF59-1354-4783-BEAE-B7E19B25B945}"/>
    <cellStyle name="Normal 7 3 3 5 3 5" xfId="31627" xr:uid="{7D588285-A419-4667-B536-46B1B8B1ACDD}"/>
    <cellStyle name="Normal 7 3 3 5 4" xfId="24260"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6" xr:uid="{D88E8471-D92D-49F6-980C-BD36AA4D314B}"/>
    <cellStyle name="Normal 7 3 4 3 2 2 3" xfId="25734"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20" xr:uid="{AF1FEBE8-E3EC-4326-BAB1-44332DCC67E2}"/>
    <cellStyle name="Normal 7 3 4 3 2 3 3 3" xfId="30288" xr:uid="{30109096-014C-4DA2-92E3-E5015E0ECB5D}"/>
    <cellStyle name="Normal 7 3 4 3 2 3 3 3 2" xfId="31431" xr:uid="{EAB0C2EA-DC67-4172-92E3-7F9D56EB00AD}"/>
    <cellStyle name="Normal 7 3 4 3 2 3 3 4" xfId="31628" xr:uid="{9BD9345E-9D68-4A3B-B175-A464CEC94D75}"/>
    <cellStyle name="Normal 7 3 4 3 2 4" xfId="25413" xr:uid="{F055F10B-64A1-40D8-B460-1A174561E6AE}"/>
    <cellStyle name="Normal 7 3 4 3 3" xfId="1381" xr:uid="{00000000-0005-0000-0000-00003B070000}"/>
    <cellStyle name="Normal 7 3 4 3 4" xfId="2984" xr:uid="{00000000-0005-0000-0000-000009080000}"/>
    <cellStyle name="Normal 7 3 4 3 4 2" xfId="31298" xr:uid="{51B7DBEA-ED31-4954-9F86-83029453074D}"/>
    <cellStyle name="Normal 7 3 4 3 5" xfId="2148" xr:uid="{00000000-0005-0000-0000-000001030000}"/>
    <cellStyle name="Normal 7 3 4 3 5 2" xfId="4668" xr:uid="{E82F8251-A2EF-493C-99EC-798453FDB072}"/>
    <cellStyle name="Normal 7 3 4 3 5 3" xfId="30229" xr:uid="{A6924A06-14A6-48AE-A85A-4DABC1CC13E5}"/>
    <cellStyle name="Normal 7 3 4 3 5 3 2" xfId="31373" xr:uid="{C8D4E907-8DE5-4032-99CD-497732C57A8C}"/>
    <cellStyle name="Normal 7 3 4 3 5 4" xfId="31569" xr:uid="{2AED3941-1FFB-4F03-B67E-AF20682A3540}"/>
    <cellStyle name="Normal 7 3 4 3 6" xfId="4057" xr:uid="{19AF6C94-1102-41EB-A615-06CFDA2F78F6}"/>
    <cellStyle name="Normal 7 3 4 3 6 2" xfId="4818" xr:uid="{0CC34133-4C51-4581-8706-421D8E52AF25}"/>
    <cellStyle name="Normal 7 3 4 3 6 3" xfId="30343" xr:uid="{F2BB3124-6AE4-40BC-B519-5A61E185E003}"/>
    <cellStyle name="Normal 7 3 4 3 6 3 2" xfId="31485" xr:uid="{6FDB91E1-41FC-4670-9B2F-D9DC69D295B1}"/>
    <cellStyle name="Normal 7 3 4 3 6 4" xfId="31683" xr:uid="{94F26B9A-DF18-4DFF-9BB3-356E8653AEE6}"/>
    <cellStyle name="Normal 7 3 4 3 7" xfId="30162" xr:uid="{8FB8729F-E256-4613-98CA-4EC4024F1636}"/>
    <cellStyle name="Normal 7 3 4 3 7 2" xfId="30532" xr:uid="{D8F8BCBD-9FA9-4694-BE0E-FA68B6A82F77}"/>
    <cellStyle name="Normal 7 3 4 4" xfId="1382" xr:uid="{00000000-0005-0000-0000-00003C070000}"/>
    <cellStyle name="Normal 7 3 4 4 2" xfId="2029" xr:uid="{00000000-0005-0000-0000-00003D070000}"/>
    <cellStyle name="Normal 7 3 4 4 3" xfId="3764" xr:uid="{00000000-0005-0000-0000-00009C060000}"/>
    <cellStyle name="Normal 7 3 4 4 3 2" xfId="4747" xr:uid="{0576D2F5-5022-46BF-A95D-FDE144D163B9}"/>
    <cellStyle name="Normal 7 3 4 4 3 3" xfId="30289" xr:uid="{33067305-5030-4C44-A096-EB1A04AB9E17}"/>
    <cellStyle name="Normal 7 3 4 4 3 3 2" xfId="31432" xr:uid="{5464B581-FC1F-4F05-88EE-62C6E6E88CAA}"/>
    <cellStyle name="Normal 7 3 4 4 3 4" xfId="31629" xr:uid="{0A8F1EDA-FA33-459B-B2F0-524CCFD0733E}"/>
    <cellStyle name="Normal 7 3 4 5" xfId="2147" xr:uid="{00000000-0005-0000-0000-0000FF020000}"/>
    <cellStyle name="Normal 7 3 4 5 2" xfId="4675" xr:uid="{62B191F5-1F42-4E10-9F64-94BCDEA70967}"/>
    <cellStyle name="Normal 7 3 4 5 3" xfId="30228" xr:uid="{754916DA-38F4-4DB4-AC60-276D3B784FE8}"/>
    <cellStyle name="Normal 7 3 4 5 3 2" xfId="31372" xr:uid="{044A87F7-8EA1-490E-9C8D-11D6D6BAE37E}"/>
    <cellStyle name="Normal 7 3 4 5 4" xfId="31568" xr:uid="{5DA86EC8-8286-4878-8542-77217A13FFA4}"/>
    <cellStyle name="Normal 7 3 4 6" xfId="4056" xr:uid="{FA0FC87F-FC4E-4E3F-98FE-B3C6B8313692}"/>
    <cellStyle name="Normal 7 3 4 6 2" xfId="4765" xr:uid="{56DF81AD-9939-4BBA-9856-A8B717C867ED}"/>
    <cellStyle name="Normal 7 3 4 6 3" xfId="30342" xr:uid="{B20B5A7A-FDC4-4249-8466-A745C0238C84}"/>
    <cellStyle name="Normal 7 3 4 6 3 2" xfId="31484" xr:uid="{A0200AC4-E0FC-4EF7-BE2C-B088557646B3}"/>
    <cellStyle name="Normal 7 3 4 6 4" xfId="31682" xr:uid="{3694F6B6-85D0-4B9D-A3E8-21FFBEDC8837}"/>
    <cellStyle name="Normal 7 3 4 7" xfId="30161" xr:uid="{547D83AB-00BA-499B-81A0-779EECACE4D6}"/>
    <cellStyle name="Normal 7 3 4 7 2" xfId="30531" xr:uid="{C34CEC2F-9910-42A5-A6D6-E9823FE39A10}"/>
    <cellStyle name="Normal 7 3 5" xfId="2071" xr:uid="{00000000-0005-0000-0000-0000F2020000}"/>
    <cellStyle name="Normal 7 3 5 2" xfId="4779" xr:uid="{2BC8EFBC-06F5-4C7E-B0DC-F1B8E24A78E5}"/>
    <cellStyle name="Normal 7 3 5 3" xfId="30171" xr:uid="{DECA1B29-BBE5-4B43-B1E4-970DDF40EAFE}"/>
    <cellStyle name="Normal 7 3 5 3 2" xfId="30533" xr:uid="{1E65DB43-42EC-4ED4-993E-326E053D0E1B}"/>
    <cellStyle name="Normal 7 3 5 4" xfId="31511" xr:uid="{62585BCE-F536-46B9-8EFD-7DDBD82F7D6A}"/>
    <cellStyle name="Normal 7 3 6" xfId="29579" xr:uid="{F508C06F-0760-4DB3-8A82-A860AE1FCD26}"/>
    <cellStyle name="Normal 7 3 6 2" xfId="31246" xr:uid="{35461E4B-121A-4F8F-8CB4-021E38307A97}"/>
    <cellStyle name="Normal 7 3 6 3" xfId="30476" xr:uid="{EA0BC44F-1276-48AD-906F-6873BECD3DA1}"/>
    <cellStyle name="Normal 7 3 7" xfId="30115" xr:uid="{AA681422-51CE-46B6-A8B2-24AE11AA003A}"/>
    <cellStyle name="Normal 7 3 7 2" xfId="31501" xr:uid="{57282A1B-C9B2-4738-A048-DE5BEE2B6052}"/>
    <cellStyle name="Normal 7 4" xfId="1383" xr:uid="{00000000-0005-0000-0000-00003E070000}"/>
    <cellStyle name="Normal 7 4 10" xfId="1384" xr:uid="{00000000-0005-0000-0000-00003F070000}"/>
    <cellStyle name="Normal 7 4 10 10" xfId="12625" xr:uid="{E39E0DB2-1C99-4921-9289-604FC440D3A7}"/>
    <cellStyle name="Normal 7 4 10 2" xfId="1385" xr:uid="{00000000-0005-0000-0000-000040070000}"/>
    <cellStyle name="Normal 7 4 10 2 2" xfId="2985" xr:uid="{00000000-0005-0000-0000-00000E080000}"/>
    <cellStyle name="Normal 7 4 10 2 2 2" xfId="6135" xr:uid="{58BC0567-405B-4413-914D-5689FA1AE9E6}"/>
    <cellStyle name="Normal 7 4 10 2 2 2 2" xfId="25974" xr:uid="{F32906AA-0510-44F9-AFF5-3E96B250F34E}"/>
    <cellStyle name="Normal 7 4 10 2 2 2 3" xfId="27350" xr:uid="{D1FF3C20-ECA0-445F-B991-2445EF58CA2F}"/>
    <cellStyle name="Normal 7 4 10 2 2 2 4" xfId="15613" xr:uid="{A53AFE9F-0E8E-4969-A9A4-79BCBB14F77E}"/>
    <cellStyle name="Normal 7 4 10 2 2 3" xfId="8066" xr:uid="{7212056B-159D-48BF-83C8-1347DB78FEC6}"/>
    <cellStyle name="Normal 7 4 10 2 2 3 2" xfId="28764" xr:uid="{0667C046-2EFC-4FAD-A0D1-FF6576649D79}"/>
    <cellStyle name="Normal 7 4 10 2 2 3 3" xfId="18446" xr:uid="{6262987E-DA53-4006-977A-3849AD0E8858}"/>
    <cellStyle name="Normal 7 4 10 2 2 4" xfId="10899" xr:uid="{F637C2E1-7753-4B4C-8F16-9AA66DDDAEF0}"/>
    <cellStyle name="Normal 7 4 10 2 2 4 2" xfId="21279" xr:uid="{6613C23C-B3E5-4227-8591-EB121E6D78E9}"/>
    <cellStyle name="Normal 7 4 10 2 2 5" xfId="22713" xr:uid="{3706A199-799F-4D6F-83FD-41BDE783AE20}"/>
    <cellStyle name="Normal 7 4 10 2 2 6" xfId="13481" xr:uid="{F64751DD-61FF-49E7-BFF5-F0A719CB7884}"/>
    <cellStyle name="Normal 7 4 10 2 3" xfId="5402" xr:uid="{5983E34B-CA1D-45DA-8353-366D5E3A0CB4}"/>
    <cellStyle name="Normal 7 4 10 2 3 2" xfId="23454" xr:uid="{225ACEA7-5C66-4905-85C6-E09D28963687}"/>
    <cellStyle name="Normal 7 4 10 2 3 3" xfId="26501" xr:uid="{EC4744C8-04D9-4EC6-8C7D-BD8F9EF2515F}"/>
    <cellStyle name="Normal 7 4 10 2 3 4" xfId="14699" xr:uid="{3D4EA00A-6101-40BC-B90B-10E6FC343E5C}"/>
    <cellStyle name="Normal 7 4 10 2 4" xfId="7152" xr:uid="{A7ECD047-1A9C-410E-881F-47F5A66CACB4}"/>
    <cellStyle name="Normal 7 4 10 2 4 2" xfId="28100" xr:uid="{ABDA0BE5-DD38-480E-92B7-0A0E036EF30E}"/>
    <cellStyle name="Normal 7 4 10 2 4 3" xfId="26537" xr:uid="{B3F0F765-866B-42F2-8B79-EDCEE9283A31}"/>
    <cellStyle name="Normal 7 4 10 2 4 4" xfId="17532" xr:uid="{A6A9B4F8-16F6-490E-AB24-06E45B887DEE}"/>
    <cellStyle name="Normal 7 4 10 2 5" xfId="9985" xr:uid="{B0E34A6C-8106-4A35-BE87-8A751D666FA6}"/>
    <cellStyle name="Normal 7 4 10 2 5 2" xfId="29451" xr:uid="{6D64EC46-F50E-44F4-860D-875C63C9FF2B}"/>
    <cellStyle name="Normal 7 4 10 2 5 3" xfId="20365" xr:uid="{B05791DD-FB82-4608-A729-E2967A40F98A}"/>
    <cellStyle name="Normal 7 4 10 2 6" xfId="23357" xr:uid="{BB82E11A-01DC-407C-BA19-8383DF702642}"/>
    <cellStyle name="Normal 7 4 10 2 7" xfId="12783" xr:uid="{2A40A123-DB6D-4CAD-B3EF-8D16581D2066}"/>
    <cellStyle name="Normal 7 4 10 3" xfId="1386" xr:uid="{00000000-0005-0000-0000-000041070000}"/>
    <cellStyle name="Normal 7 4 10 3 2" xfId="5403" xr:uid="{90229E99-CEEA-4005-976E-676561CE60D7}"/>
    <cellStyle name="Normal 7 4 10 3 2 2" xfId="27218" xr:uid="{68BD47C5-D462-4D85-B923-6CEFB2F05EF6}"/>
    <cellStyle name="Normal 7 4 10 3 2 3" xfId="28098" xr:uid="{DE055B0B-A8BE-45C7-ABC5-2C84D52B9FE3}"/>
    <cellStyle name="Normal 7 4 10 3 2 4" xfId="14700" xr:uid="{2D77293D-C59F-4086-931B-813966E04C5A}"/>
    <cellStyle name="Normal 7 4 10 3 3" xfId="7153" xr:uid="{F1967FBE-A3A8-4F88-8621-8D068AA57768}"/>
    <cellStyle name="Normal 7 4 10 3 3 2" xfId="28573" xr:uid="{2CE122AC-64CC-4038-8FB4-F43AAC17B16B}"/>
    <cellStyle name="Normal 7 4 10 3 3 3" xfId="26355" xr:uid="{B1A30EA3-D358-431D-A7CF-EDDD9E8E93B9}"/>
    <cellStyle name="Normal 7 4 10 3 3 4" xfId="17533" xr:uid="{50931B32-2847-4DB6-8D45-6F68A911D218}"/>
    <cellStyle name="Normal 7 4 10 3 4" xfId="9986" xr:uid="{D28DB7C0-0AF3-46D3-AC36-B9786005EE04}"/>
    <cellStyle name="Normal 7 4 10 3 4 2" xfId="29452" xr:uid="{D7534AF6-ADC2-493F-A75A-91233F6F7645}"/>
    <cellStyle name="Normal 7 4 10 3 4 3" xfId="20366" xr:uid="{E7C29FA1-E4CF-43C0-832F-7E082E95E71A}"/>
    <cellStyle name="Normal 7 4 10 3 5" xfId="23166" xr:uid="{BC4588E6-59EB-42D4-8C1A-C396DA859E20}"/>
    <cellStyle name="Normal 7 4 10 3 6" xfId="13288" xr:uid="{5FAD2BCB-9C26-4C51-BDB6-E0584DEC405D}"/>
    <cellStyle name="Normal 7 4 10 4" xfId="2391" xr:uid="{00000000-0005-0000-0000-00000C080000}"/>
    <cellStyle name="Normal 7 4 10 4 2" xfId="7518" xr:uid="{6071AF00-0683-4207-8FFF-1FA95E4222DF}"/>
    <cellStyle name="Normal 7 4 10 4 2 2" xfId="28090" xr:uid="{E8F543B3-88BC-48D6-AD29-96E64116D095}"/>
    <cellStyle name="Normal 7 4 10 4 2 3" xfId="17898" xr:uid="{3F714F41-FAB1-45A4-AEC1-FFFF63D53736}"/>
    <cellStyle name="Normal 7 4 10 4 3" xfId="10351" xr:uid="{AC62CA15-CE9F-470F-BF7F-19EFF0654FFD}"/>
    <cellStyle name="Normal 7 4 10 4 3 2" xfId="20731" xr:uid="{2B5476F8-1542-4A45-9B8B-CA77C4C773B9}"/>
    <cellStyle name="Normal 7 4 10 4 4" xfId="22886" xr:uid="{CEE392DA-D99F-41B2-9AB5-1684E1A933D9}"/>
    <cellStyle name="Normal 7 4 10 4 5" xfId="15065" xr:uid="{ECCB2C17-EA3D-4753-B88E-D1A79FC6BB59}"/>
    <cellStyle name="Normal 7 4 10 5" xfId="4059" xr:uid="{A47C9DAF-18CB-48BA-8AD7-5149BEA6F166}"/>
    <cellStyle name="Normal 7 4 10 5 2" xfId="8839" xr:uid="{93A520FB-BDD6-4069-BCED-3F1BC303313B}"/>
    <cellStyle name="Normal 7 4 10 5 2 2" xfId="28994" xr:uid="{0C8C64D4-78B4-42B4-8837-FAD504081FC6}"/>
    <cellStyle name="Normal 7 4 10 5 2 3" xfId="19219" xr:uid="{E0313ABF-E8D0-4EF3-B070-B58464E5B21E}"/>
    <cellStyle name="Normal 7 4 10 5 3" xfId="11672" xr:uid="{8B166987-21CC-4FE9-90CF-4B5C0D0BF008}"/>
    <cellStyle name="Normal 7 4 10 5 3 2" xfId="22052" xr:uid="{26496B1F-C615-4E80-8037-4D4E0929AD27}"/>
    <cellStyle name="Normal 7 4 10 5 4" xfId="24473" xr:uid="{BFEDEBE2-F864-495A-899E-53D5D1B5AB36}"/>
    <cellStyle name="Normal 7 4 10 5 5" xfId="16386" xr:uid="{36CBD321-650A-4674-8A2E-13B231E90F45}"/>
    <cellStyle name="Normal 7 4 10 6" xfId="5401" xr:uid="{15474A07-3C10-49DE-874C-C083673A395B}"/>
    <cellStyle name="Normal 7 4 10 6 2" xfId="27163" xr:uid="{D4D8E402-8606-4174-9130-005E070C7A57}"/>
    <cellStyle name="Normal 7 4 10 6 3" xfId="28700" xr:uid="{AAD42802-2F27-424F-890C-4FD7599FF5B0}"/>
    <cellStyle name="Normal 7 4 10 6 4" xfId="14698" xr:uid="{61584101-1BC3-499F-B444-1B5DC1EE4865}"/>
    <cellStyle name="Normal 7 4 10 7" xfId="7151" xr:uid="{04AB0BB5-814C-4F52-A8CA-8C1F0AE8867C}"/>
    <cellStyle name="Normal 7 4 10 7 2" xfId="27947" xr:uid="{C558BB38-0E73-4659-A8A0-91FE0F16FF06}"/>
    <cellStyle name="Normal 7 4 10 7 3" xfId="17531" xr:uid="{571B3FC1-21A8-45C8-93F5-0BA17E336227}"/>
    <cellStyle name="Normal 7 4 10 8" xfId="9984" xr:uid="{03793677-D02C-48A4-AB20-AB22B8E884A6}"/>
    <cellStyle name="Normal 7 4 10 8 2" xfId="20364" xr:uid="{81B37CF5-A956-49DE-BA6A-F3A156E5D91D}"/>
    <cellStyle name="Normal 7 4 10 9" xfId="23486" xr:uid="{70C65870-8499-4097-83B5-10365053E891}"/>
    <cellStyle name="Normal 7 4 11" xfId="1387" xr:uid="{00000000-0005-0000-0000-000042070000}"/>
    <cellStyle name="Normal 7 4 11 10" xfId="12501" xr:uid="{9BEF4524-4829-4979-8370-839308CFC792}"/>
    <cellStyle name="Normal 7 4 11 2" xfId="3417" xr:uid="{00000000-0005-0000-0000-000011080000}"/>
    <cellStyle name="Normal 7 4 11 2 2" xfId="6472" xr:uid="{56A464E2-F958-41E9-88E6-4F5E11A858F6}"/>
    <cellStyle name="Normal 7 4 11 2 2 2" xfId="23038" xr:uid="{5F7D9BE0-8BD6-482E-A322-C8983DFBAE09}"/>
    <cellStyle name="Normal 7 4 11 2 2 3" xfId="28008" xr:uid="{E9DC5484-2CC7-452C-8017-5982DB62A54E}"/>
    <cellStyle name="Normal 7 4 11 2 2 4" xfId="16043" xr:uid="{D4C3B72B-1C5A-4D24-A675-DFFD132575F8}"/>
    <cellStyle name="Normal 7 4 11 2 3" xfId="8496" xr:uid="{94706112-406A-44CD-B0C2-467DC57FC4CB}"/>
    <cellStyle name="Normal 7 4 11 2 3 2" xfId="28615" xr:uid="{F10440D7-0FA7-43DA-8767-2FC1B0B01ED3}"/>
    <cellStyle name="Normal 7 4 11 2 3 3" xfId="28933" xr:uid="{DF0F9BB2-3AE3-43A8-89B5-647D76FA9FF3}"/>
    <cellStyle name="Normal 7 4 11 2 3 4" xfId="18876" xr:uid="{3A6FFCC7-DE6A-4B74-8ACA-2BBC545E5CAD}"/>
    <cellStyle name="Normal 7 4 11 2 4" xfId="11329" xr:uid="{0CE2380F-264F-420E-8716-A243A9787FB4}"/>
    <cellStyle name="Normal 7 4 11 2 4 2" xfId="29482" xr:uid="{C6EF1CE8-29B6-4241-9DD1-64ED89631239}"/>
    <cellStyle name="Normal 7 4 11 2 4 3" xfId="21709" xr:uid="{41EB82DA-43E0-441F-92C5-EC986F91CB76}"/>
    <cellStyle name="Normal 7 4 11 2 5" xfId="23271" xr:uid="{E66039F7-CF61-4055-93B1-FB74E638F62E}"/>
    <cellStyle name="Normal 7 4 11 2 6" xfId="13998" xr:uid="{DCDACEC0-61C6-4FE1-A6AE-D95E55FECA20}"/>
    <cellStyle name="Normal 7 4 11 3" xfId="2817" xr:uid="{00000000-0005-0000-0000-000012080000}"/>
    <cellStyle name="Normal 7 4 11 3 2" xfId="6033" xr:uid="{015F607C-C5BA-47F0-9077-B6A5367B7857}"/>
    <cellStyle name="Normal 7 4 11 3 2 2" xfId="26513" xr:uid="{1DB3F147-0DF4-4A67-89A2-0EE7A9ECB8EA}"/>
    <cellStyle name="Normal 7 4 11 3 2 3" xfId="15487" xr:uid="{EF31F597-F30B-4827-BB92-323198C7688A}"/>
    <cellStyle name="Normal 7 4 11 3 3" xfId="7940" xr:uid="{1B610E9B-1938-4DEB-99B5-75A8D02A9270}"/>
    <cellStyle name="Normal 7 4 11 3 3 2" xfId="18320" xr:uid="{B31BC9A6-5186-46A9-96DD-538B165E66A0}"/>
    <cellStyle name="Normal 7 4 11 3 4" xfId="10773" xr:uid="{795713ED-7E30-4ABB-B50C-E0BE9BC9BFFC}"/>
    <cellStyle name="Normal 7 4 11 3 4 2" xfId="21153" xr:uid="{215CED11-D531-4524-B3EA-9CAD4873CAC5}"/>
    <cellStyle name="Normal 7 4 11 3 5" xfId="24597" xr:uid="{972C80E3-438F-4583-93A7-502503F64D0D}"/>
    <cellStyle name="Normal 7 4 11 3 6" xfId="13287" xr:uid="{FE607638-FDCE-4126-B7F9-101AC49FE9D4}"/>
    <cellStyle name="Normal 7 4 11 4" xfId="2269" xr:uid="{00000000-0005-0000-0000-000010080000}"/>
    <cellStyle name="Normal 7 4 11 4 2" xfId="7396" xr:uid="{7BB7EF9D-4851-44A7-9510-1CB0FFF6EF85}"/>
    <cellStyle name="Normal 7 4 11 4 2 2" xfId="28274" xr:uid="{DA11D543-0EE4-47D6-94AF-349B46E85CAC}"/>
    <cellStyle name="Normal 7 4 11 4 2 3" xfId="17776" xr:uid="{623B9985-75AE-4679-9B67-34BF13072187}"/>
    <cellStyle name="Normal 7 4 11 4 3" xfId="10229" xr:uid="{9ECD19C3-FFB6-4740-B8CB-9CFA90730B94}"/>
    <cellStyle name="Normal 7 4 11 4 3 2" xfId="20609" xr:uid="{A88319F0-B6A7-49DD-A3BB-D23EF6CC62D0}"/>
    <cellStyle name="Normal 7 4 11 4 4" xfId="25471" xr:uid="{F4304C93-9A1A-4AC7-B4C1-4683D0AE4DA4}"/>
    <cellStyle name="Normal 7 4 11 4 5" xfId="14943" xr:uid="{E5EE7506-D514-4CF9-BFB6-F53C9628D025}"/>
    <cellStyle name="Normal 7 4 11 5" xfId="4058" xr:uid="{3893B720-22DE-418C-BCFF-F939857B3691}"/>
    <cellStyle name="Normal 7 4 11 5 2" xfId="8838" xr:uid="{8C77606E-F367-4C2C-847B-E32170DA67E2}"/>
    <cellStyle name="Normal 7 4 11 5 2 2" xfId="19218" xr:uid="{D809E49E-C5B7-43B8-9B85-796BE2E323F0}"/>
    <cellStyle name="Normal 7 4 11 5 3" xfId="11671" xr:uid="{49EF51CA-0745-482E-BCAE-346B1E3DD61C}"/>
    <cellStyle name="Normal 7 4 11 5 3 2" xfId="22051" xr:uid="{634DCD8F-7447-42B4-B51C-F73E018D1D91}"/>
    <cellStyle name="Normal 7 4 11 5 4" xfId="26608" xr:uid="{6607F834-8310-4FAB-AF3A-C987064EBA7D}"/>
    <cellStyle name="Normal 7 4 11 5 5" xfId="16385" xr:uid="{2807DCF7-21C1-402B-A4C1-263FC1FE6DD6}"/>
    <cellStyle name="Normal 7 4 11 6" xfId="5404" xr:uid="{8E270C27-9D00-4E1B-8BBC-4ED1D11CCD4D}"/>
    <cellStyle name="Normal 7 4 11 6 2" xfId="14701" xr:uid="{5ED0D250-85DA-463A-9268-20A15AB5B81F}"/>
    <cellStyle name="Normal 7 4 11 7" xfId="7154" xr:uid="{722FA43A-6E4C-4E77-80C2-9CAD274880D3}"/>
    <cellStyle name="Normal 7 4 11 7 2" xfId="17534" xr:uid="{7097922A-8254-4B00-A4DE-A162705755B0}"/>
    <cellStyle name="Normal 7 4 11 8" xfId="9987" xr:uid="{E70B3B93-5916-4254-97DA-345D84BACCDF}"/>
    <cellStyle name="Normal 7 4 11 8 2" xfId="20367" xr:uid="{0D389D67-370B-4658-8F72-5D2ECED72B84}"/>
    <cellStyle name="Normal 7 4 11 9" xfId="23664" xr:uid="{B1565FF6-FCBB-4338-8555-D139FA72E5D0}"/>
    <cellStyle name="Normal 7 4 12" xfId="1388" xr:uid="{00000000-0005-0000-0000-000043070000}"/>
    <cellStyle name="Normal 7 4 12 2" xfId="3418" xr:uid="{00000000-0005-0000-0000-000014080000}"/>
    <cellStyle name="Normal 7 4 12 2 2" xfId="6473" xr:uid="{C53A0368-3BD9-4648-86B9-9FBDB991B38C}"/>
    <cellStyle name="Normal 7 4 12 2 2 2" xfId="27725" xr:uid="{95B83E74-EF60-4EAD-A6C9-C0ED5BA194DF}"/>
    <cellStyle name="Normal 7 4 12 2 2 3" xfId="16044" xr:uid="{6A35A00E-3B8B-4927-B9D1-49897D5041D7}"/>
    <cellStyle name="Normal 7 4 12 2 3" xfId="8497" xr:uid="{27B2C5E9-D1AE-4620-AC38-BC35C286A93C}"/>
    <cellStyle name="Normal 7 4 12 2 3 2" xfId="18877" xr:uid="{D4654E81-1D4D-4809-A2F5-0484A441C4A9}"/>
    <cellStyle name="Normal 7 4 12 2 4" xfId="11330" xr:uid="{73E84DC8-78B2-4A3A-80AE-C6FC2D7B9558}"/>
    <cellStyle name="Normal 7 4 12 2 4 2" xfId="21710" xr:uid="{D11AF022-3223-4726-9A85-68D8E66554E0}"/>
    <cellStyle name="Normal 7 4 12 2 5" xfId="23834" xr:uid="{C8093F53-6DCE-40E7-9C84-186F93EFBB1A}"/>
    <cellStyle name="Normal 7 4 12 2 6" xfId="13999" xr:uid="{553E88FE-93CB-4E52-B1E2-B8F82EDC187A}"/>
    <cellStyle name="Normal 7 4 12 3" xfId="4116" xr:uid="{CF6AE729-3400-4866-8295-14C644B958B1}"/>
    <cellStyle name="Normal 7 4 12 3 2" xfId="8888" xr:uid="{5C20B8B2-50A4-4906-8756-31284492D646}"/>
    <cellStyle name="Normal 7 4 12 3 2 2" xfId="29003" xr:uid="{453A5423-36A4-4D82-9A42-1748DE6B5DD1}"/>
    <cellStyle name="Normal 7 4 12 3 2 3" xfId="19268" xr:uid="{7DA8253D-3D21-4D9A-8A93-E030AC3F2F3F}"/>
    <cellStyle name="Normal 7 4 12 3 3" xfId="11721" xr:uid="{3A48A19B-3F2D-4760-869D-835E5A68682C}"/>
    <cellStyle name="Normal 7 4 12 3 3 2" xfId="22101" xr:uid="{67781054-8DFF-4D16-BA03-FE53DAF3ABE9}"/>
    <cellStyle name="Normal 7 4 12 3 4" xfId="25606" xr:uid="{EDD4C9DD-27EE-49A8-84B3-85C72607E545}"/>
    <cellStyle name="Normal 7 4 12 3 5" xfId="16435" xr:uid="{5720CED4-1D1D-437E-98FE-8D030602EA43}"/>
    <cellStyle name="Normal 7 4 12 4" xfId="5405" xr:uid="{D423420C-71DF-4A48-93C3-1B18F353F3EE}"/>
    <cellStyle name="Normal 7 4 12 4 2" xfId="25605" xr:uid="{086AB1D6-2839-417D-910A-3E22595AB373}"/>
    <cellStyle name="Normal 7 4 12 4 3" xfId="26548" xr:uid="{79BF2465-24BC-4F16-972F-782A852D7926}"/>
    <cellStyle name="Normal 7 4 12 4 4" xfId="14702" xr:uid="{DFD2889B-EE37-4557-BA49-D391147A3CC0}"/>
    <cellStyle name="Normal 7 4 12 5" xfId="7155" xr:uid="{E86D86D3-D11B-4CA0-8F5A-37140ECB7C13}"/>
    <cellStyle name="Normal 7 4 12 5 2" xfId="26462" xr:uid="{99809174-949D-475C-A707-19CB4C775426}"/>
    <cellStyle name="Normal 7 4 12 5 3" xfId="17535" xr:uid="{FFF0C2B8-6A3F-4202-AEF0-9FD2712E1A76}"/>
    <cellStyle name="Normal 7 4 12 6" xfId="9988" xr:uid="{96AD20DD-F12E-4CAD-8298-2BFB0780256B}"/>
    <cellStyle name="Normal 7 4 12 6 2" xfId="20368" xr:uid="{697AD989-A40B-40AB-A6ED-F1463052333B}"/>
    <cellStyle name="Normal 7 4 12 7" xfId="25415" xr:uid="{A71B0B51-9961-4A1B-8B03-2AD732A86524}"/>
    <cellStyle name="Normal 7 4 12 8" xfId="12659" xr:uid="{E40EC2A3-C163-47D6-B782-3F5EABD0688A}"/>
    <cellStyle name="Normal 7 4 13" xfId="1389" xr:uid="{00000000-0005-0000-0000-000044070000}"/>
    <cellStyle name="Normal 7 4 13 2" xfId="5406" xr:uid="{26788EDD-418F-4E1C-9DCD-CED5B9F56936}"/>
    <cellStyle name="Normal 7 4 13 2 2" xfId="23571" xr:uid="{33F23C0F-79EB-4A7F-B8A1-245C3DA1E51F}"/>
    <cellStyle name="Normal 7 4 13 2 3" xfId="28326" xr:uid="{036C5285-F597-488E-8D2B-9530BA725187}"/>
    <cellStyle name="Normal 7 4 13 2 4" xfId="14703" xr:uid="{3118D945-0194-4CE5-9FE1-9FC8EB95E9C6}"/>
    <cellStyle name="Normal 7 4 13 3" xfId="7156" xr:uid="{9377453A-6ED2-4A9C-8041-8CDDD80AC99E}"/>
    <cellStyle name="Normal 7 4 13 3 2" xfId="25331" xr:uid="{D5C8EE71-B73A-4B2D-BCBB-AF26FF13E38B}"/>
    <cellStyle name="Normal 7 4 13 3 3" xfId="17536" xr:uid="{87865F9E-9231-4361-899D-88FB39190BB3}"/>
    <cellStyle name="Normal 7 4 13 4" xfId="9989" xr:uid="{1E5E9B8A-4DC2-4DC3-9BA3-BC349DC9D373}"/>
    <cellStyle name="Normal 7 4 13 4 2" xfId="20369" xr:uid="{A2FBD245-1426-4591-9B7F-8E4D5790A08B}"/>
    <cellStyle name="Normal 7 4 13 5" xfId="25351" xr:uid="{6C027075-70AD-4093-92FC-3B16D5CE26C3}"/>
    <cellStyle name="Normal 7 4 13 6" xfId="13357" xr:uid="{04EA1659-C33E-44CB-A130-87D58BBB89D5}"/>
    <cellStyle name="Normal 7 4 14" xfId="2432" xr:uid="{00000000-0005-0000-0000-000016080000}"/>
    <cellStyle name="Normal 7 4 14 2" xfId="5729" xr:uid="{C84917D8-661A-4DF3-9292-38E074A869A2}"/>
    <cellStyle name="Normal 7 4 14 2 2" xfId="28175" xr:uid="{454898D2-36CA-4CAC-825D-DFFE598FCDE9}"/>
    <cellStyle name="Normal 7 4 14 2 3" xfId="15104" xr:uid="{BFFD30BA-1915-43A2-B593-BE77E98D0E0F}"/>
    <cellStyle name="Normal 7 4 14 3" xfId="7557" xr:uid="{36F7DBAC-847F-4235-9CAC-C21825755F5C}"/>
    <cellStyle name="Normal 7 4 14 3 2" xfId="17937" xr:uid="{1213D01D-F1E9-4B79-B43F-CED2C27A9937}"/>
    <cellStyle name="Normal 7 4 14 4" xfId="10390" xr:uid="{83821BF0-1014-4935-9284-D3A32CE8B058}"/>
    <cellStyle name="Normal 7 4 14 4 2" xfId="20770" xr:uid="{2CEBC873-2637-4ACE-9411-EE3B78AC1970}"/>
    <cellStyle name="Normal 7 4 14 5" xfId="24151" xr:uid="{808ACA6E-43F7-4D0E-8708-8534AAB96C6F}"/>
    <cellStyle name="Normal 7 4 14 6" xfId="12819" xr:uid="{D165B4CD-8F0C-4025-B281-6729F877C19E}"/>
    <cellStyle name="Normal 7 4 15" xfId="2159" xr:uid="{00000000-0005-0000-0000-00000B080000}"/>
    <cellStyle name="Normal 7 4 15 2" xfId="7286" xr:uid="{A1D9749D-AA1F-4C7B-8E4B-FDE3E7D745A1}"/>
    <cellStyle name="Normal 7 4 15 2 2" xfId="27851" xr:uid="{404C3E8C-AE5A-4434-918B-8C31DDDA27C6}"/>
    <cellStyle name="Normal 7 4 15 2 3" xfId="17666" xr:uid="{F6D6B153-70C7-4B43-BF28-1826DBA583C5}"/>
    <cellStyle name="Normal 7 4 15 3" xfId="10119" xr:uid="{DF3F9963-4E60-4007-B72C-6B8F9A98951C}"/>
    <cellStyle name="Normal 7 4 15 3 2" xfId="20499" xr:uid="{D25CB1A1-CB9C-4466-A48A-FC54E50F2F5A}"/>
    <cellStyle name="Normal 7 4 15 4" xfId="24794" xr:uid="{6EC9E56A-F77C-441C-BFC3-8BCFDB60924E}"/>
    <cellStyle name="Normal 7 4 15 5" xfId="14833" xr:uid="{A175781E-297D-4418-B069-1F62AA874812}"/>
    <cellStyle name="Normal 7 4 16" xfId="3784" xr:uid="{81EF1548-4C16-47BF-BF10-25113C404E93}"/>
    <cellStyle name="Normal 7 4 16 2" xfId="8623" xr:uid="{19D7927A-4375-4499-ADB9-430C7C019806}"/>
    <cellStyle name="Normal 7 4 16 2 2" xfId="19003" xr:uid="{F2ECE25F-CF2B-4EED-970A-53DBF76CE5EE}"/>
    <cellStyle name="Normal 7 4 16 3" xfId="11456" xr:uid="{47F1BCB7-C5EC-4E1C-B846-A8A092D2D81B}"/>
    <cellStyle name="Normal 7 4 16 3 2" xfId="21836" xr:uid="{9E2E5B5B-3FD1-4659-ACEE-A960D12B4ECC}"/>
    <cellStyle name="Normal 7 4 16 4" xfId="24922" xr:uid="{DEB5D9B5-18EC-4772-9D52-1F1FE0439B11}"/>
    <cellStyle name="Normal 7 4 16 5" xfId="16170" xr:uid="{477ADB08-19B0-4E67-AB1B-27FFD2786841}"/>
    <cellStyle name="Normal 7 4 17" xfId="5400" xr:uid="{690F1435-7DE8-4925-9F66-0628E9CBD82C}"/>
    <cellStyle name="Normal 7 4 17 2" xfId="14697" xr:uid="{727F5B02-50AC-4BFD-8BF7-8F22A0FD67C4}"/>
    <cellStyle name="Normal 7 4 18" xfId="7150" xr:uid="{7CAAF367-0132-4C7E-AEF8-5CEFDC4924E3}"/>
    <cellStyle name="Normal 7 4 18 2" xfId="17530" xr:uid="{BA9E2749-73E0-42D0-877C-FC3362712D9C}"/>
    <cellStyle name="Normal 7 4 19" xfId="9983" xr:uid="{69D094E0-89BE-41C0-91FE-B3D34D4F5A3E}"/>
    <cellStyle name="Normal 7 4 19 2" xfId="20363"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4" xr:uid="{326DA066-606D-4A6F-81A5-7393C513F2D5}"/>
    <cellStyle name="Normal 7 4 2 10 2 2 2" xfId="26864" xr:uid="{516BE980-12FE-4044-9D3F-5BA13CD2085E}"/>
    <cellStyle name="Normal 7 4 2 10 2 2 3" xfId="16045" xr:uid="{7F7F1EDD-CDE6-490F-8330-0456F1444D76}"/>
    <cellStyle name="Normal 7 4 2 10 2 3" xfId="8498" xr:uid="{EB0523FF-7D02-453C-A773-C50BBEFD07B5}"/>
    <cellStyle name="Normal 7 4 2 10 2 3 2" xfId="18878" xr:uid="{625D427A-F717-4599-82F5-33DD73340015}"/>
    <cellStyle name="Normal 7 4 2 10 2 4" xfId="11331" xr:uid="{F9C60D2A-364D-4923-8195-EA68D3532E69}"/>
    <cellStyle name="Normal 7 4 2 10 2 4 2" xfId="21711" xr:uid="{5CDF6532-6CDB-451F-93D4-EA356A37AA50}"/>
    <cellStyle name="Normal 7 4 2 10 2 5" xfId="22667" xr:uid="{C5BE352D-7F0C-40C2-BFA1-BD7FAD1A0E8A}"/>
    <cellStyle name="Normal 7 4 2 10 2 6" xfId="14000" xr:uid="{5CCE3A02-F844-4C4B-81FA-ADDC7E513042}"/>
    <cellStyle name="Normal 7 4 2 10 3" xfId="4212" xr:uid="{2FDC487A-39A3-470F-B49B-EC1A9D081FDE}"/>
    <cellStyle name="Normal 7 4 2 10 3 2" xfId="8984" xr:uid="{A3AB1BF2-6BE2-4370-BD23-DD1782EE57FB}"/>
    <cellStyle name="Normal 7 4 2 10 3 2 2" xfId="29065" xr:uid="{6503F4A7-8A46-488C-B990-EFB6EEB6D363}"/>
    <cellStyle name="Normal 7 4 2 10 3 2 3" xfId="19364" xr:uid="{A9337CC3-2831-4699-8F03-C1229443EDA7}"/>
    <cellStyle name="Normal 7 4 2 10 3 3" xfId="11817" xr:uid="{D1B2F3AF-8E11-4E5E-A133-5F096E3E2F38}"/>
    <cellStyle name="Normal 7 4 2 10 3 3 2" xfId="22197" xr:uid="{B185E9CA-C730-4B5C-A4D6-3205FA860155}"/>
    <cellStyle name="Normal 7 4 2 10 3 4" xfId="23541" xr:uid="{63ACD1BA-4F2A-4A66-9C39-A623DB27C9F0}"/>
    <cellStyle name="Normal 7 4 2 10 3 5" xfId="16531" xr:uid="{FA13A13D-A3AE-471A-89E9-A5917BF8E08A}"/>
    <cellStyle name="Normal 7 4 2 10 4" xfId="5408" xr:uid="{E8955726-9D9A-4ADC-B24B-48ACF6178402}"/>
    <cellStyle name="Normal 7 4 2 10 4 2" xfId="23204" xr:uid="{6EC121F8-F564-4D79-A6EC-6C882CC04332}"/>
    <cellStyle name="Normal 7 4 2 10 4 3" xfId="28565" xr:uid="{D600E24F-2772-499C-8F12-5F346802DE5F}"/>
    <cellStyle name="Normal 7 4 2 10 4 4" xfId="14705" xr:uid="{A6166809-6A5A-4DAF-88E0-611DEF6FCC24}"/>
    <cellStyle name="Normal 7 4 2 10 5" xfId="7158" xr:uid="{E9758D8C-D6E5-4E66-A396-52FABC3BDC4F}"/>
    <cellStyle name="Normal 7 4 2 10 5 2" xfId="28579" xr:uid="{FE4A5594-827C-4716-A4D4-FACBFDCD9897}"/>
    <cellStyle name="Normal 7 4 2 10 5 3" xfId="17538" xr:uid="{124C9572-1BE1-461A-AAB7-3F7FB7B43BE1}"/>
    <cellStyle name="Normal 7 4 2 10 6" xfId="9991" xr:uid="{9A48B0D7-F318-4E58-9ACD-139FF626719D}"/>
    <cellStyle name="Normal 7 4 2 10 6 2" xfId="20371" xr:uid="{BCD9409F-361E-4FED-9036-95356DABF1A3}"/>
    <cellStyle name="Normal 7 4 2 10 7" xfId="22798" xr:uid="{6B5C48F1-0C89-4841-B7B0-C96EB1372B0C}"/>
    <cellStyle name="Normal 7 4 2 10 8" xfId="12784" xr:uid="{C9A5AD2C-0E08-4DF4-83FF-F49C3E235C16}"/>
    <cellStyle name="Normal 7 4 2 11" xfId="1392" xr:uid="{00000000-0005-0000-0000-000047070000}"/>
    <cellStyle name="Normal 7 4 2 11 2" xfId="5409" xr:uid="{B2818A0B-3226-4E9A-A6DB-2902C1C321C0}"/>
    <cellStyle name="Normal 7 4 2 11 2 2" xfId="22744" xr:uid="{7C46150B-D20C-4138-A989-B899F15D0020}"/>
    <cellStyle name="Normal 7 4 2 11 2 3" xfId="27399" xr:uid="{DA955C69-C619-4E89-866A-99FC71794A6A}"/>
    <cellStyle name="Normal 7 4 2 11 2 4" xfId="14706" xr:uid="{DC394850-23FD-4BC1-AE7C-B243455E5BFE}"/>
    <cellStyle name="Normal 7 4 2 11 3" xfId="7159" xr:uid="{8F07DAEF-A773-4BC8-8493-43E703161E6C}"/>
    <cellStyle name="Normal 7 4 2 11 3 2" xfId="28747" xr:uid="{F4EDA823-90FF-4654-9102-8028CA743AB7}"/>
    <cellStyle name="Normal 7 4 2 11 3 3" xfId="17539" xr:uid="{4BA17A94-8B40-48FA-8E07-1131E1FD5466}"/>
    <cellStyle name="Normal 7 4 2 11 4" xfId="9992" xr:uid="{0B784868-CED5-413E-8599-BC9795D9C71E}"/>
    <cellStyle name="Normal 7 4 2 11 4 2" xfId="20372" xr:uid="{BDF57F71-1963-401E-B664-CC14C5C6772F}"/>
    <cellStyle name="Normal 7 4 2 11 5" xfId="25460" xr:uid="{F4A7E4C1-1C5F-486B-84AF-2AE5F4F66ED4}"/>
    <cellStyle name="Normal 7 4 2 11 6" xfId="13482" xr:uid="{B3475F9D-CEB3-4B6D-A7A0-ED5ECEEBB213}"/>
    <cellStyle name="Normal 7 4 2 12" xfId="2441" xr:uid="{00000000-0005-0000-0000-00001B080000}"/>
    <cellStyle name="Normal 7 4 2 12 2" xfId="5736" xr:uid="{F802D390-8974-4741-A616-85DF37F57A94}"/>
    <cellStyle name="Normal 7 4 2 12 2 2" xfId="27462" xr:uid="{FE3DADE7-BA77-471C-B666-80231FFE0D12}"/>
    <cellStyle name="Normal 7 4 2 12 2 3" xfId="15113" xr:uid="{27FAF4B7-29D2-4EEB-B8EC-41B4FBE301D4}"/>
    <cellStyle name="Normal 7 4 2 12 3" xfId="7566" xr:uid="{BAC59092-22A6-444D-AA12-82517F30C920}"/>
    <cellStyle name="Normal 7 4 2 12 3 2" xfId="17946" xr:uid="{EBFEE1AF-C45F-463B-B94A-DF1507751316}"/>
    <cellStyle name="Normal 7 4 2 12 4" xfId="10399" xr:uid="{C2E2FDC4-C132-488F-9028-088E677F6C7A}"/>
    <cellStyle name="Normal 7 4 2 12 4 2" xfId="20779" xr:uid="{7F26E151-12B5-4364-A2E3-12A91E743A80}"/>
    <cellStyle name="Normal 7 4 2 12 5" xfId="24563" xr:uid="{6978E79D-05B2-4DAA-9844-11905C1D9E82}"/>
    <cellStyle name="Normal 7 4 2 12 6" xfId="12828" xr:uid="{23C034C9-8E69-405D-91FD-BCD5C34BF8FB}"/>
    <cellStyle name="Normal 7 4 2 13" xfId="2171" xr:uid="{00000000-0005-0000-0000-000017080000}"/>
    <cellStyle name="Normal 7 4 2 13 2" xfId="7298" xr:uid="{56B5096C-C4E8-4DC5-96DC-1895B036C687}"/>
    <cellStyle name="Normal 7 4 2 13 2 2" xfId="26406" xr:uid="{BB44E6A2-BCF9-4550-B02B-40C106B3E225}"/>
    <cellStyle name="Normal 7 4 2 13 2 3" xfId="17678" xr:uid="{E5AA7D10-29B5-434D-8755-3A02B5CA15BA}"/>
    <cellStyle name="Normal 7 4 2 13 3" xfId="10131" xr:uid="{3DAC6334-6E8E-4C5F-A1DC-4115783478A2}"/>
    <cellStyle name="Normal 7 4 2 13 3 2" xfId="20511" xr:uid="{A318CEA3-2CFA-4422-8E9E-D6651C2F9AD0}"/>
    <cellStyle name="Normal 7 4 2 13 4" xfId="24906" xr:uid="{1A9502AB-86C5-44AB-8357-D8B4DF11BDDF}"/>
    <cellStyle name="Normal 7 4 2 13 5" xfId="14845" xr:uid="{1BD20AEE-596E-4290-9730-036968BFBF81}"/>
    <cellStyle name="Normal 7 4 2 14" xfId="4060" xr:uid="{A52C928B-0856-4A01-A9BB-4449A1D1B8B3}"/>
    <cellStyle name="Normal 7 4 2 14 2" xfId="8840" xr:uid="{FB30465F-B7CC-4F28-A063-BCC281A06B9F}"/>
    <cellStyle name="Normal 7 4 2 14 2 2" xfId="19220" xr:uid="{32B52E39-52B1-4CB8-AC61-1D9D5D33F77B}"/>
    <cellStyle name="Normal 7 4 2 14 3" xfId="11673" xr:uid="{96CC59EF-D42B-464E-AC7E-0233127F020C}"/>
    <cellStyle name="Normal 7 4 2 14 3 2" xfId="22053" xr:uid="{50F0EC97-0FF3-4EA3-8098-DB91A8AD16C0}"/>
    <cellStyle name="Normal 7 4 2 14 4" xfId="28487" xr:uid="{0E4F3AB4-D552-4CA0-A239-6F2EEB860CEA}"/>
    <cellStyle name="Normal 7 4 2 14 5" xfId="16387" xr:uid="{B3186367-6A9D-4680-8A0E-F7529DB54631}"/>
    <cellStyle name="Normal 7 4 2 15" xfId="5407" xr:uid="{79D4F8DE-5A10-4E99-B27D-9889D740562A}"/>
    <cellStyle name="Normal 7 4 2 15 2" xfId="14704" xr:uid="{A71FBF59-8740-450F-8FF6-396BF640BEFF}"/>
    <cellStyle name="Normal 7 4 2 16" xfId="7157" xr:uid="{D4533FCC-9BC1-4F1F-977D-AF718844C10E}"/>
    <cellStyle name="Normal 7 4 2 16 2" xfId="17537" xr:uid="{B8F27E90-A354-4925-A8CA-661F7482FC7D}"/>
    <cellStyle name="Normal 7 4 2 17" xfId="9990" xr:uid="{B470953D-E08F-4A8D-B6E4-39CD18B6BC23}"/>
    <cellStyle name="Normal 7 4 2 17 2" xfId="20370" xr:uid="{3D9F4D91-CB94-499B-87C0-B00147E1E8DA}"/>
    <cellStyle name="Normal 7 4 2 18" xfId="24593" xr:uid="{1796535B-5A62-45B6-8751-25DBCD745909}"/>
    <cellStyle name="Normal 7 4 2 19" xfId="12403" xr:uid="{DAA70829-EF14-479D-847E-D32B374477F0}"/>
    <cellStyle name="Normal 7 4 2 2" xfId="1393" xr:uid="{00000000-0005-0000-0000-000048070000}"/>
    <cellStyle name="Normal 7 4 2 2 10" xfId="5410" xr:uid="{E97C6693-A0A6-445A-ACF3-2EDAE9C7C0C5}"/>
    <cellStyle name="Normal 7 4 2 2 10 2" xfId="14707" xr:uid="{E686141F-7619-48D9-B4DF-B2D3975BA336}"/>
    <cellStyle name="Normal 7 4 2 2 11" xfId="7160" xr:uid="{3078900C-0F6E-4EF1-A5C6-9A490BE7798A}"/>
    <cellStyle name="Normal 7 4 2 2 11 2" xfId="17540" xr:uid="{53F6BD4D-E911-4F6E-BA75-1713252FBBB0}"/>
    <cellStyle name="Normal 7 4 2 2 12" xfId="9993" xr:uid="{0AF1A047-3E7B-422C-8AA3-8721B1313F7A}"/>
    <cellStyle name="Normal 7 4 2 2 12 2" xfId="20373" xr:uid="{9F1E3723-DE9B-4694-9019-A5B51B998673}"/>
    <cellStyle name="Normal 7 4 2 2 13" xfId="23135" xr:uid="{5DA3417C-B410-4F90-BDC1-5BEB3381B700}"/>
    <cellStyle name="Normal 7 4 2 2 14" xfId="12426" xr:uid="{6621C35F-B735-4972-A4AE-7273D70F2315}"/>
    <cellStyle name="Normal 7 4 2 2 2" xfId="1394" xr:uid="{00000000-0005-0000-0000-000049070000}"/>
    <cellStyle name="Normal 7 4 2 2 2 10" xfId="7161" xr:uid="{D0A072D4-8F60-47E2-A223-B65122EA8217}"/>
    <cellStyle name="Normal 7 4 2 2 2 10 2" xfId="17541" xr:uid="{A4273BB8-873A-4994-9C25-8E879758E895}"/>
    <cellStyle name="Normal 7 4 2 2 2 11" xfId="9994" xr:uid="{69E11266-35BE-4819-B7C9-1AF0AB0F913D}"/>
    <cellStyle name="Normal 7 4 2 2 2 11 2" xfId="20374" xr:uid="{6FF9A40D-BE4F-48A7-ACA8-DFEA8147D2F0}"/>
    <cellStyle name="Normal 7 4 2 2 2 12" xfId="24609" xr:uid="{EE61ED54-3AE3-4231-B2FF-D558C7454AF3}"/>
    <cellStyle name="Normal 7 4 2 2 2 13" xfId="12486" xr:uid="{BCE1313A-25B7-4100-BB87-A1D57C9031C6}"/>
    <cellStyle name="Normal 7 4 2 2 2 2" xfId="1395" xr:uid="{00000000-0005-0000-0000-00004A070000}"/>
    <cellStyle name="Normal 7 4 2 2 2 2 10" xfId="13051" xr:uid="{C2FBA6EB-B97E-45E2-A289-B4E94C86452C}"/>
    <cellStyle name="Normal 7 4 2 2 2 2 2" xfId="2821" xr:uid="{00000000-0005-0000-0000-00001F080000}"/>
    <cellStyle name="Normal 7 4 2 2 2 2 2 2" xfId="3422" xr:uid="{00000000-0005-0000-0000-000020080000}"/>
    <cellStyle name="Normal 7 4 2 2 2 2 2 2 2" xfId="6477" xr:uid="{9DB5A884-C42E-4013-A577-F942EA5D9517}"/>
    <cellStyle name="Normal 7 4 2 2 2 2 2 2 2 2" xfId="26347" xr:uid="{8B79CBA3-CC95-4806-980F-151F8701DC98}"/>
    <cellStyle name="Normal 7 4 2 2 2 2 2 2 2 3" xfId="16048" xr:uid="{2BAA1D17-0A06-4EBA-BD0C-970DED256A9E}"/>
    <cellStyle name="Normal 7 4 2 2 2 2 2 2 3" xfId="8501" xr:uid="{350BAA97-AD0C-47B6-A5F4-A0031EA88E71}"/>
    <cellStyle name="Normal 7 4 2 2 2 2 2 2 3 2" xfId="18881" xr:uid="{0663128D-6438-4678-A1F1-DA39B199FEDE}"/>
    <cellStyle name="Normal 7 4 2 2 2 2 2 2 4" xfId="11334" xr:uid="{6D06BC0B-4DDF-48B2-8E87-E56E6E0ADDE9}"/>
    <cellStyle name="Normal 7 4 2 2 2 2 2 2 4 2" xfId="21714" xr:uid="{3C007C49-D1D0-4C63-B0F3-AE1C8B2EDE17}"/>
    <cellStyle name="Normal 7 4 2 2 2 2 2 2 5" xfId="24376" xr:uid="{EAAC9070-6E16-454B-8250-8EC1BCCA33A0}"/>
    <cellStyle name="Normal 7 4 2 2 2 2 2 2 6" xfId="14003" xr:uid="{46FA7D6B-4CC6-40A7-8F6D-B85CB83ABB70}"/>
    <cellStyle name="Normal 7 4 2 2 2 2 2 3" xfId="4360" xr:uid="{7618CF6F-B551-476E-BF60-9D787EE11522}"/>
    <cellStyle name="Normal 7 4 2 2 2 2 2 3 2" xfId="9132" xr:uid="{4B8F598B-2DE0-47F6-8010-F63673C3FDB5}"/>
    <cellStyle name="Normal 7 4 2 2 2 2 2 3 2 2" xfId="29175" xr:uid="{C4FAD623-B4F6-439E-AEE9-C90E3D983ED5}"/>
    <cellStyle name="Normal 7 4 2 2 2 2 2 3 2 3" xfId="19512" xr:uid="{259F11FE-C71C-4611-9872-1D050DF15678}"/>
    <cellStyle name="Normal 7 4 2 2 2 2 2 3 3" xfId="11965" xr:uid="{C696BDEC-5101-487A-A045-2186A71EB81B}"/>
    <cellStyle name="Normal 7 4 2 2 2 2 2 3 3 2" xfId="22345" xr:uid="{BCC3F565-609E-4568-9C8B-C8F9FAEB5B31}"/>
    <cellStyle name="Normal 7 4 2 2 2 2 2 3 4" xfId="23851" xr:uid="{A03A40A1-3F18-4F11-A602-FAF727CEA6AA}"/>
    <cellStyle name="Normal 7 4 2 2 2 2 2 3 5" xfId="16679" xr:uid="{FB6C811E-6D33-4420-BAC9-9667C0A24723}"/>
    <cellStyle name="Normal 7 4 2 2 2 2 2 4" xfId="6037" xr:uid="{F82B1844-7875-4A3A-946F-B2BF492040F6}"/>
    <cellStyle name="Normal 7 4 2 2 2 2 2 4 2" xfId="26038" xr:uid="{2104FDDF-11D3-41FE-89BA-AD2749EB9FA8}"/>
    <cellStyle name="Normal 7 4 2 2 2 2 2 4 3" xfId="15491" xr:uid="{98B0D481-5FCD-4D9E-ACC3-BC16D58EB69C}"/>
    <cellStyle name="Normal 7 4 2 2 2 2 2 5" xfId="7944" xr:uid="{5E752987-CD79-433C-BD4F-9DD79F3A3F3C}"/>
    <cellStyle name="Normal 7 4 2 2 2 2 2 5 2" xfId="18324" xr:uid="{F31E17DC-0938-4580-B372-6268F07F118A}"/>
    <cellStyle name="Normal 7 4 2 2 2 2 2 6" xfId="10777" xr:uid="{4EE02466-A072-42A4-87CA-AA77CD60B9B7}"/>
    <cellStyle name="Normal 7 4 2 2 2 2 2 6 2" xfId="21157" xr:uid="{429CD86E-1AC9-4703-B0B1-79E9078F28AD}"/>
    <cellStyle name="Normal 7 4 2 2 2 2 2 7" xfId="22659" xr:uid="{7EE7DD84-AC34-4D76-826F-B52EBC30D9D6}"/>
    <cellStyle name="Normal 7 4 2 2 2 2 2 8" xfId="13292" xr:uid="{CB5164C9-11FD-4E6D-A315-CF0C51CA88AE}"/>
    <cellStyle name="Normal 7 4 2 2 2 2 3" xfId="3423" xr:uid="{00000000-0005-0000-0000-000021080000}"/>
    <cellStyle name="Normal 7 4 2 2 2 2 3 2" xfId="4571" xr:uid="{E8CD83E8-39C3-4597-AD00-8F712650C686}"/>
    <cellStyle name="Normal 7 4 2 2 2 2 3 2 2" xfId="9343" xr:uid="{31402AB5-9741-4485-95CE-983BC9A30A84}"/>
    <cellStyle name="Normal 7 4 2 2 2 2 3 2 2 2" xfId="19723" xr:uid="{4106608D-C9E2-4C5F-82B2-7EEB49042C6A}"/>
    <cellStyle name="Normal 7 4 2 2 2 2 3 2 3" xfId="12176" xr:uid="{EA1BB4BC-83D8-419A-9A09-90147BD747CD}"/>
    <cellStyle name="Normal 7 4 2 2 2 2 3 2 3 2" xfId="22556" xr:uid="{F6A73EC7-FCA8-48BF-90B8-A1C98BE65EEC}"/>
    <cellStyle name="Normal 7 4 2 2 2 2 3 2 4" xfId="28507" xr:uid="{B6E554A5-CC5A-44F0-B1B8-C88ED5AF629C}"/>
    <cellStyle name="Normal 7 4 2 2 2 2 3 2 5" xfId="16890" xr:uid="{DDD27565-7F34-4A6A-B6C8-73754A5F256C}"/>
    <cellStyle name="Normal 7 4 2 2 2 2 3 3" xfId="6478" xr:uid="{EBA8060D-8A02-40AE-BF3A-909FF341D408}"/>
    <cellStyle name="Normal 7 4 2 2 2 2 3 3 2" xfId="16049" xr:uid="{874C42DF-C533-4C26-9A18-C2C2FD5E1FFE}"/>
    <cellStyle name="Normal 7 4 2 2 2 2 3 4" xfId="8502" xr:uid="{3BE78970-22FE-45EB-B7D0-520689C46016}"/>
    <cellStyle name="Normal 7 4 2 2 2 2 3 4 2" xfId="18882" xr:uid="{F59E80A7-74F4-43D8-849D-DBF8D08F32D4}"/>
    <cellStyle name="Normal 7 4 2 2 2 2 3 5" xfId="11335" xr:uid="{6CF761E3-E685-41DC-9EBC-3944EDC8493C}"/>
    <cellStyle name="Normal 7 4 2 2 2 2 3 5 2" xfId="21715" xr:uid="{1CFDD384-FC7A-47D7-B5D4-16BCC68B229A}"/>
    <cellStyle name="Normal 7 4 2 2 2 2 3 6" xfId="25311" xr:uid="{9F3E0816-F682-4556-8D03-6E4B80BBE9FD}"/>
    <cellStyle name="Normal 7 4 2 2 2 2 3 7" xfId="14004" xr:uid="{041DE4A5-9581-4AD7-86EF-2AC5CDAF2527}"/>
    <cellStyle name="Normal 7 4 2 2 2 2 4" xfId="3421" xr:uid="{00000000-0005-0000-0000-000022080000}"/>
    <cellStyle name="Normal 7 4 2 2 2 2 4 2" xfId="6476" xr:uid="{365EBB34-4B86-44C8-BE0E-D8AFAE23C9B7}"/>
    <cellStyle name="Normal 7 4 2 2 2 2 4 2 2" xfId="28620" xr:uid="{F169F04B-1425-46B0-A3A8-79CEBB963A8D}"/>
    <cellStyle name="Normal 7 4 2 2 2 2 4 2 3" xfId="16047" xr:uid="{07A9171C-89E2-450F-ADA2-B9F1A2960BE5}"/>
    <cellStyle name="Normal 7 4 2 2 2 2 4 3" xfId="8500" xr:uid="{66256638-9C37-4B9D-9538-6A4FF2DE26F3}"/>
    <cellStyle name="Normal 7 4 2 2 2 2 4 3 2" xfId="18880" xr:uid="{F301AD12-95A0-47D3-8C4A-88CF6DF10456}"/>
    <cellStyle name="Normal 7 4 2 2 2 2 4 4" xfId="11333" xr:uid="{A373D0C9-97CA-4660-AC04-F2A14FE5EDF3}"/>
    <cellStyle name="Normal 7 4 2 2 2 2 4 4 2" xfId="21713" xr:uid="{E45BEC5E-B2B4-4E64-9F12-3723BA308CFD}"/>
    <cellStyle name="Normal 7 4 2 2 2 2 4 5" xfId="23009" xr:uid="{ABD75A91-B6DE-45C8-9DB1-FCA22F3AF19D}"/>
    <cellStyle name="Normal 7 4 2 2 2 2 4 6" xfId="14002" xr:uid="{52D16831-D2D6-47D2-B855-6E6367A2BFF4}"/>
    <cellStyle name="Normal 7 4 2 2 2 2 5" xfId="4248" xr:uid="{4CEA5DAE-F98B-4028-99C5-1EB4F184FF54}"/>
    <cellStyle name="Normal 7 4 2 2 2 2 5 2" xfId="9020" xr:uid="{AE02046C-D4E9-47FB-ABDF-DF8070D58B89}"/>
    <cellStyle name="Normal 7 4 2 2 2 2 5 2 2" xfId="29091" xr:uid="{747F736F-8D93-4752-8732-23EFC4B6BC1B}"/>
    <cellStyle name="Normal 7 4 2 2 2 2 5 2 3" xfId="19400" xr:uid="{0DCBF49C-C2D2-4B80-88DC-08C554BDB373}"/>
    <cellStyle name="Normal 7 4 2 2 2 2 5 3" xfId="11853" xr:uid="{2FBE3C4A-802D-4BB0-9C23-7FAA3E225DC4}"/>
    <cellStyle name="Normal 7 4 2 2 2 2 5 3 2" xfId="22233" xr:uid="{8DFFE79F-12FC-43F4-AA39-83E2599868A4}"/>
    <cellStyle name="Normal 7 4 2 2 2 2 5 4" xfId="23657" xr:uid="{86C4A63B-F4D7-441D-A5D9-FE1BD347C99D}"/>
    <cellStyle name="Normal 7 4 2 2 2 2 5 5" xfId="16567" xr:uid="{29D65DFE-F5A3-4F00-BCF9-7AC14A2AADD5}"/>
    <cellStyle name="Normal 7 4 2 2 2 2 6" xfId="5412" xr:uid="{441167E8-C8C1-4F7C-966C-DE5E26C0616C}"/>
    <cellStyle name="Normal 7 4 2 2 2 2 6 2" xfId="26016" xr:uid="{640D8094-D2FD-4E58-AF9C-0DAB8550FB35}"/>
    <cellStyle name="Normal 7 4 2 2 2 2 6 3" xfId="14709" xr:uid="{C86A33A9-0A95-454A-8E2E-B7E5402BFC74}"/>
    <cellStyle name="Normal 7 4 2 2 2 2 7" xfId="7162" xr:uid="{85B3AEDE-9A0F-4911-81AA-EF0F892ECA8D}"/>
    <cellStyle name="Normal 7 4 2 2 2 2 7 2" xfId="17542" xr:uid="{217D8332-7F9B-4126-B4B6-9921FE1C82CC}"/>
    <cellStyle name="Normal 7 4 2 2 2 2 8" xfId="9995" xr:uid="{8D104A86-C533-4E1B-9BF2-E6B4A17AC7DE}"/>
    <cellStyle name="Normal 7 4 2 2 2 2 8 2" xfId="20375" xr:uid="{F4F8EE0B-21D5-45EB-B477-44448C935CF3}"/>
    <cellStyle name="Normal 7 4 2 2 2 2 9" xfId="23597" xr:uid="{77143F0D-C34D-497E-82D7-9C93806EB824}"/>
    <cellStyle name="Normal 7 4 2 2 2 3" xfId="2820" xr:uid="{00000000-0005-0000-0000-000023080000}"/>
    <cellStyle name="Normal 7 4 2 2 2 3 2" xfId="3424" xr:uid="{00000000-0005-0000-0000-000024080000}"/>
    <cellStyle name="Normal 7 4 2 2 2 3 2 2" xfId="6479" xr:uid="{751BBC07-FC1F-4266-A173-3742C65CAA13}"/>
    <cellStyle name="Normal 7 4 2 2 2 3 2 2 2" xfId="27066" xr:uid="{6A9BE188-2741-4FF0-9C2E-82E96EC7ED63}"/>
    <cellStyle name="Normal 7 4 2 2 2 3 2 2 3" xfId="16050" xr:uid="{5E918990-EAFF-47A3-AE20-759332379613}"/>
    <cellStyle name="Normal 7 4 2 2 2 3 2 3" xfId="8503" xr:uid="{431474CD-4DA2-42AC-8DE9-2EC29FBAC298}"/>
    <cellStyle name="Normal 7 4 2 2 2 3 2 3 2" xfId="18883" xr:uid="{B11B2FFD-2EB7-4AA1-BBE0-FF4D516FDF28}"/>
    <cellStyle name="Normal 7 4 2 2 2 3 2 4" xfId="11336" xr:uid="{5EFF34A0-4386-434F-871E-E005BDD61BC6}"/>
    <cellStyle name="Normal 7 4 2 2 2 3 2 4 2" xfId="21716" xr:uid="{9D95512A-BA48-481E-929B-DBF73959CEF7}"/>
    <cellStyle name="Normal 7 4 2 2 2 3 2 5" xfId="23932" xr:uid="{C57A0D18-3635-448D-A425-BC17FE8EF434}"/>
    <cellStyle name="Normal 7 4 2 2 2 3 2 6" xfId="14005" xr:uid="{73E3BEF1-B1DB-4E4F-B932-496FB082A623}"/>
    <cellStyle name="Normal 7 4 2 2 2 3 3" xfId="4359" xr:uid="{ACFA9AD0-8409-4D8E-A291-B85E88EF8D53}"/>
    <cellStyle name="Normal 7 4 2 2 2 3 3 2" xfId="9131" xr:uid="{473F704A-E7CB-4407-8185-BEB1C2E7F553}"/>
    <cellStyle name="Normal 7 4 2 2 2 3 3 2 2" xfId="29174" xr:uid="{92548F11-FB3C-4417-A085-9463E509CA6B}"/>
    <cellStyle name="Normal 7 4 2 2 2 3 3 2 3" xfId="19511" xr:uid="{A1E6184C-C969-4EC7-A521-5ED4BE1E38AD}"/>
    <cellStyle name="Normal 7 4 2 2 2 3 3 3" xfId="11964" xr:uid="{0CB7AED7-3ED8-4CA6-B9D7-849FC551AD05}"/>
    <cellStyle name="Normal 7 4 2 2 2 3 3 3 2" xfId="22344" xr:uid="{7457421F-D9CE-4E38-8F2A-229727C2EC6D}"/>
    <cellStyle name="Normal 7 4 2 2 2 3 3 4" xfId="24417" xr:uid="{00CFCE18-F01B-4BE7-9DFD-1D0D03B9FCD2}"/>
    <cellStyle name="Normal 7 4 2 2 2 3 3 5" xfId="16678" xr:uid="{15A74BA4-CCF7-48C2-8708-F1C4E0B0B690}"/>
    <cellStyle name="Normal 7 4 2 2 2 3 4" xfId="6036" xr:uid="{B96C9871-83A7-4052-8445-18A546C5FEC1}"/>
    <cellStyle name="Normal 7 4 2 2 2 3 4 2" xfId="28657" xr:uid="{ACB739D5-8B98-4492-B8EF-154EE673C33A}"/>
    <cellStyle name="Normal 7 4 2 2 2 3 4 3" xfId="15490" xr:uid="{505EFCAB-6CC6-4E06-9E7F-8EC4F049CC3B}"/>
    <cellStyle name="Normal 7 4 2 2 2 3 5" xfId="7943" xr:uid="{0AFE0305-CF3F-41C0-B0CE-C64A8A66D827}"/>
    <cellStyle name="Normal 7 4 2 2 2 3 5 2" xfId="18323" xr:uid="{ED70B86F-81DC-45AE-8C41-AED2E1F586B8}"/>
    <cellStyle name="Normal 7 4 2 2 2 3 6" xfId="10776" xr:uid="{8171CDEC-30BE-467C-940E-D81AB8C6E2CB}"/>
    <cellStyle name="Normal 7 4 2 2 2 3 6 2" xfId="21156" xr:uid="{D102A5F4-3C71-4C9A-9CB5-0A04ADFC0743}"/>
    <cellStyle name="Normal 7 4 2 2 2 3 7" xfId="24439" xr:uid="{B4595E0A-868C-440B-96B8-1A86B5746850}"/>
    <cellStyle name="Normal 7 4 2 2 2 3 8" xfId="13291" xr:uid="{462CE7B5-789F-4232-BEBC-ED90A7E02A07}"/>
    <cellStyle name="Normal 7 4 2 2 2 4" xfId="3425" xr:uid="{00000000-0005-0000-0000-000025080000}"/>
    <cellStyle name="Normal 7 4 2 2 2 4 2" xfId="4572" xr:uid="{7E911584-0241-48AA-B8E2-B4838F58EF93}"/>
    <cellStyle name="Normal 7 4 2 2 2 4 2 2" xfId="9344" xr:uid="{1452BFD8-9755-4DAF-85E8-5C8545B85020}"/>
    <cellStyle name="Normal 7 4 2 2 2 4 2 2 2" xfId="19724" xr:uid="{CC2C5E72-894C-4D1F-9601-E93F43823751}"/>
    <cellStyle name="Normal 7 4 2 2 2 4 2 3" xfId="12177" xr:uid="{2A7A4FC3-B834-4CC2-AEC6-FC2B41D252DE}"/>
    <cellStyle name="Normal 7 4 2 2 2 4 2 3 2" xfId="22557" xr:uid="{EAFEFD2C-85AA-4525-A30F-33A3EDEDFC84}"/>
    <cellStyle name="Normal 7 4 2 2 2 4 2 4" xfId="27054" xr:uid="{E18E7140-5060-48E4-805B-2065C05B0A6E}"/>
    <cellStyle name="Normal 7 4 2 2 2 4 2 5" xfId="16891" xr:uid="{4BDF8A7E-5659-4431-9EB1-D9C4F57A625C}"/>
    <cellStyle name="Normal 7 4 2 2 2 4 3" xfId="6480" xr:uid="{2FC4531C-524E-4E99-9F41-216830B5F3FA}"/>
    <cellStyle name="Normal 7 4 2 2 2 4 3 2" xfId="16051" xr:uid="{81BF171A-83BB-42E9-A0EC-8A3CD7F46993}"/>
    <cellStyle name="Normal 7 4 2 2 2 4 4" xfId="8504" xr:uid="{FA954154-0875-42F9-83D1-2EDBF4A71932}"/>
    <cellStyle name="Normal 7 4 2 2 2 4 4 2" xfId="18884" xr:uid="{D704BA3E-FF1E-4DB8-B560-4701177AC587}"/>
    <cellStyle name="Normal 7 4 2 2 2 4 5" xfId="11337" xr:uid="{EC9D3C0F-2FC6-4422-B55F-CB83786AF623}"/>
    <cellStyle name="Normal 7 4 2 2 2 4 5 2" xfId="21717" xr:uid="{68C1A300-A360-413A-B024-41D728334F75}"/>
    <cellStyle name="Normal 7 4 2 2 2 4 6" xfId="25529" xr:uid="{1B5054C0-0BBB-4C59-AE6C-5F82FD104C0A}"/>
    <cellStyle name="Normal 7 4 2 2 2 4 7" xfId="14006" xr:uid="{25153F54-D0C2-4E69-B6AC-118CF42C3125}"/>
    <cellStyle name="Normal 7 4 2 2 2 5" xfId="3420" xr:uid="{00000000-0005-0000-0000-000026080000}"/>
    <cellStyle name="Normal 7 4 2 2 2 5 2" xfId="6475" xr:uid="{69F26A8D-6EA4-4AD9-A05B-8101BD1F3AC8}"/>
    <cellStyle name="Normal 7 4 2 2 2 5 2 2" xfId="27349" xr:uid="{A0732357-EA89-4CC4-BB8E-D3540250B67E}"/>
    <cellStyle name="Normal 7 4 2 2 2 5 2 3" xfId="16046" xr:uid="{FD2BE1D0-20E5-4597-8AC2-2F0B903A77D7}"/>
    <cellStyle name="Normal 7 4 2 2 2 5 3" xfId="8499" xr:uid="{79D07E95-2BF7-4A12-9594-75EC639FE02C}"/>
    <cellStyle name="Normal 7 4 2 2 2 5 3 2" xfId="18879" xr:uid="{7A992CC1-2E56-4D12-8E3B-A010DC535A9C}"/>
    <cellStyle name="Normal 7 4 2 2 2 5 4" xfId="11332" xr:uid="{CD90C17F-5F87-40A6-8701-DD45B6B3477E}"/>
    <cellStyle name="Normal 7 4 2 2 2 5 4 2" xfId="21712" xr:uid="{5E8E6086-DAF4-44DB-8DCD-B517316D4B08}"/>
    <cellStyle name="Normal 7 4 2 2 2 5 5" xfId="25448" xr:uid="{B6305010-B7E6-4630-82C6-A237BE99E17D}"/>
    <cellStyle name="Normal 7 4 2 2 2 5 6" xfId="14001" xr:uid="{E2116394-3E7C-4B6E-B09F-9240F52A11F2}"/>
    <cellStyle name="Normal 7 4 2 2 2 6" xfId="2560" xr:uid="{00000000-0005-0000-0000-000027080000}"/>
    <cellStyle name="Normal 7 4 2 2 2 6 2" xfId="5830" xr:uid="{29EF99E2-33E9-4033-9C15-5658E548A985}"/>
    <cellStyle name="Normal 7 4 2 2 2 6 2 2" xfId="27776" xr:uid="{68DC6E2F-3D57-49C2-ACEC-F9AAE377A6ED}"/>
    <cellStyle name="Normal 7 4 2 2 2 6 2 3" xfId="15232" xr:uid="{6ACAFE22-71B7-40B7-89D9-E0FB4B33B7B2}"/>
    <cellStyle name="Normal 7 4 2 2 2 6 3" xfId="7685" xr:uid="{C1A9B3FD-0C4C-4068-97F1-41A6F6E1EE18}"/>
    <cellStyle name="Normal 7 4 2 2 2 6 3 2" xfId="18065" xr:uid="{0D8F78E0-7F47-41CB-B681-C04C951AFF05}"/>
    <cellStyle name="Normal 7 4 2 2 2 6 4" xfId="10518" xr:uid="{221309B4-F85C-4292-82EC-52589DA9EFC9}"/>
    <cellStyle name="Normal 7 4 2 2 2 6 4 2" xfId="20898" xr:uid="{A169671E-D307-42E9-897E-D7C795292C71}"/>
    <cellStyle name="Normal 7 4 2 2 2 6 5" xfId="23921" xr:uid="{118BA637-206A-45C7-A144-472FDB774D34}"/>
    <cellStyle name="Normal 7 4 2 2 2 6 6" xfId="12948" xr:uid="{9B5E3005-D847-4A39-B865-4AC36EFD2211}"/>
    <cellStyle name="Normal 7 4 2 2 2 7" xfId="2254" xr:uid="{00000000-0005-0000-0000-00001D080000}"/>
    <cellStyle name="Normal 7 4 2 2 2 7 2" xfId="7381" xr:uid="{A5EBBC8A-4805-4A9B-BA14-7CBC58D0B94A}"/>
    <cellStyle name="Normal 7 4 2 2 2 7 2 2" xfId="17761" xr:uid="{CDE19C63-C84D-499C-A704-294050396E7E}"/>
    <cellStyle name="Normal 7 4 2 2 2 7 3" xfId="10214" xr:uid="{EEE9846A-CD04-4A6C-8A2E-8F2E93C33E2E}"/>
    <cellStyle name="Normal 7 4 2 2 2 7 3 2" xfId="20594" xr:uid="{469C99EE-3774-49F4-B9E6-63C1FE617EA8}"/>
    <cellStyle name="Normal 7 4 2 2 2 7 4" xfId="23213" xr:uid="{80D87983-121B-4533-AB2F-EC71820C58D4}"/>
    <cellStyle name="Normal 7 4 2 2 2 7 5" xfId="14928" xr:uid="{B7738474-AD97-410C-97D7-E114AF9835D1}"/>
    <cellStyle name="Normal 7 4 2 2 2 8" xfId="3804" xr:uid="{C06BE601-6E8E-4A23-ABC6-8F4090D579EF}"/>
    <cellStyle name="Normal 7 4 2 2 2 8 2" xfId="8640" xr:uid="{ED98D8F4-215C-4854-9C8C-8FC00A7CA332}"/>
    <cellStyle name="Normal 7 4 2 2 2 8 2 2" xfId="19020" xr:uid="{D30E7302-09BA-48F3-B231-088960639BD7}"/>
    <cellStyle name="Normal 7 4 2 2 2 8 3" xfId="11473" xr:uid="{9B563F5F-436B-453A-A53D-5031617CF4B8}"/>
    <cellStyle name="Normal 7 4 2 2 2 8 3 2" xfId="21853" xr:uid="{AA8431B8-E743-464F-9C6F-FC6E94CD75C1}"/>
    <cellStyle name="Normal 7 4 2 2 2 8 4" xfId="16187" xr:uid="{2CCFB5AC-359E-4515-A89D-75537072F78A}"/>
    <cellStyle name="Normal 7 4 2 2 2 9" xfId="5411" xr:uid="{2355B753-38F0-4078-B7EB-D469F37F6941}"/>
    <cellStyle name="Normal 7 4 2 2 2 9 2" xfId="14708" xr:uid="{9D6CCB3C-B122-4CB8-81F0-1094DB384043}"/>
    <cellStyle name="Normal 7 4 2 2 3" xfId="1396" xr:uid="{00000000-0005-0000-0000-00004B070000}"/>
    <cellStyle name="Normal 7 4 2 2 3 10" xfId="9996" xr:uid="{5A9B2C81-54B8-452F-8F8F-F6172776B0DD}"/>
    <cellStyle name="Normal 7 4 2 2 3 10 2" xfId="20376" xr:uid="{272E0C47-6312-4C18-8087-F58E67B999E8}"/>
    <cellStyle name="Normal 7 4 2 2 3 11" xfId="23417" xr:uid="{EF93F634-64F0-4801-8009-65803AD2F6F6}"/>
    <cellStyle name="Normal 7 4 2 2 3 12" xfId="12627" xr:uid="{F4F620AB-BDE0-491C-A958-483F4B9217CD}"/>
    <cellStyle name="Normal 7 4 2 2 3 2" xfId="2822" xr:uid="{00000000-0005-0000-0000-000029080000}"/>
    <cellStyle name="Normal 7 4 2 2 3 2 2" xfId="3427" xr:uid="{00000000-0005-0000-0000-00002A080000}"/>
    <cellStyle name="Normal 7 4 2 2 3 2 2 2" xfId="6482" xr:uid="{A6713F29-DF43-4476-8040-A1B679734DF4}"/>
    <cellStyle name="Normal 7 4 2 2 3 2 2 2 2" xfId="27564" xr:uid="{BD817701-15C7-4FA8-A681-D7E444A6CF06}"/>
    <cellStyle name="Normal 7 4 2 2 3 2 2 2 3" xfId="16053" xr:uid="{2127FE21-5172-47CE-A5C5-06F26AEE7F0C}"/>
    <cellStyle name="Normal 7 4 2 2 3 2 2 3" xfId="8506" xr:uid="{AAEBE416-2D34-4D93-B5A1-D016C1EEE794}"/>
    <cellStyle name="Normal 7 4 2 2 3 2 2 3 2" xfId="18886" xr:uid="{C6B85F41-2AC5-421C-B6D3-1FA9153B6167}"/>
    <cellStyle name="Normal 7 4 2 2 3 2 2 4" xfId="11339" xr:uid="{0AC66F81-689E-403F-91F1-D626B2712D79}"/>
    <cellStyle name="Normal 7 4 2 2 3 2 2 4 2" xfId="21719" xr:uid="{7063A65A-6731-4C67-AD6E-5810ED16A8DC}"/>
    <cellStyle name="Normal 7 4 2 2 3 2 2 5" xfId="23712" xr:uid="{65CC995D-D2B4-4080-8660-B3E5D6BE333E}"/>
    <cellStyle name="Normal 7 4 2 2 3 2 2 6" xfId="14008" xr:uid="{E4D5CF5D-9322-413D-9900-8FB9F33D2D09}"/>
    <cellStyle name="Normal 7 4 2 2 3 2 3" xfId="4361" xr:uid="{30083B50-655D-432F-A489-CF466DF1233B}"/>
    <cellStyle name="Normal 7 4 2 2 3 2 3 2" xfId="9133" xr:uid="{703B93D3-B8EB-4365-850A-C35CD90CAA5C}"/>
    <cellStyle name="Normal 7 4 2 2 3 2 3 2 2" xfId="29176" xr:uid="{290FDF88-8899-42B6-B214-55C5994F08B1}"/>
    <cellStyle name="Normal 7 4 2 2 3 2 3 2 3" xfId="19513" xr:uid="{CBBF34DB-388E-4EE0-8BB9-F2C19E3FA127}"/>
    <cellStyle name="Normal 7 4 2 2 3 2 3 3" xfId="11966" xr:uid="{12042743-E2DB-4EB3-8857-9EFB8C83F3C7}"/>
    <cellStyle name="Normal 7 4 2 2 3 2 3 3 2" xfId="22346" xr:uid="{8BA8EABC-E430-40D6-8C8D-E58989733B0B}"/>
    <cellStyle name="Normal 7 4 2 2 3 2 3 4" xfId="23566" xr:uid="{4213CC80-EA2C-4779-BCEF-8F4C4148B347}"/>
    <cellStyle name="Normal 7 4 2 2 3 2 3 5" xfId="16680" xr:uid="{F6DCD515-7737-4905-881D-C2027CF92F34}"/>
    <cellStyle name="Normal 7 4 2 2 3 2 4" xfId="6038" xr:uid="{8E80E5D4-1C58-4FF9-A7B1-7D6A0FD516DB}"/>
    <cellStyle name="Normal 7 4 2 2 3 2 4 2" xfId="27984" xr:uid="{2F3415E5-A939-43D6-85F3-14522630F9A7}"/>
    <cellStyle name="Normal 7 4 2 2 3 2 4 3" xfId="15492" xr:uid="{A1C27591-4548-4CE6-AD20-E04609B14B8A}"/>
    <cellStyle name="Normal 7 4 2 2 3 2 5" xfId="7945" xr:uid="{DE92313A-E0E9-4F3D-B7DD-8444C18CDCE9}"/>
    <cellStyle name="Normal 7 4 2 2 3 2 5 2" xfId="18325" xr:uid="{B2F22FEE-0C06-46A4-B925-0857560DBFD9}"/>
    <cellStyle name="Normal 7 4 2 2 3 2 6" xfId="10778" xr:uid="{CD1B608E-6C5A-431D-9416-1B26ED6C560C}"/>
    <cellStyle name="Normal 7 4 2 2 3 2 6 2" xfId="21158" xr:uid="{450140B4-0E01-4E0D-B982-C89A2EDEAA49}"/>
    <cellStyle name="Normal 7 4 2 2 3 2 7" xfId="25055" xr:uid="{EDBBF258-F243-4C65-9EF4-584622AF04AD}"/>
    <cellStyle name="Normal 7 4 2 2 3 2 8" xfId="13293" xr:uid="{B87B94FD-A80A-4C21-92F3-6CF851190746}"/>
    <cellStyle name="Normal 7 4 2 2 3 3" xfId="3428" xr:uid="{00000000-0005-0000-0000-00002B080000}"/>
    <cellStyle name="Normal 7 4 2 2 3 3 2" xfId="4573" xr:uid="{DF868D83-B479-41C7-BBF9-4DEC8D2ADE13}"/>
    <cellStyle name="Normal 7 4 2 2 3 3 2 2" xfId="9345" xr:uid="{EE5F999E-67FD-4448-80AC-1B1AAE322601}"/>
    <cellStyle name="Normal 7 4 2 2 3 3 2 2 2" xfId="29317" xr:uid="{E08D3D1E-337C-4329-801C-9A94A6342583}"/>
    <cellStyle name="Normal 7 4 2 2 3 3 2 2 3" xfId="19725" xr:uid="{5B5A4B99-454D-4546-BB5B-28DDC77971D3}"/>
    <cellStyle name="Normal 7 4 2 2 3 3 2 3" xfId="12178" xr:uid="{DC9A6113-08A3-4C8E-B76F-82FAB69C23C4}"/>
    <cellStyle name="Normal 7 4 2 2 3 3 2 3 2" xfId="22558" xr:uid="{1F11548D-FE78-41C2-B7B6-50586DEB291E}"/>
    <cellStyle name="Normal 7 4 2 2 3 3 2 4" xfId="23903" xr:uid="{10B4EE47-E4B6-4C9F-8F9B-E813072D0750}"/>
    <cellStyle name="Normal 7 4 2 2 3 3 2 5" xfId="16892" xr:uid="{560846C8-E1DE-46FA-84D5-6E0A1E87E781}"/>
    <cellStyle name="Normal 7 4 2 2 3 3 3" xfId="6483" xr:uid="{E644DBE3-541B-40C8-92B4-979B48CAF419}"/>
    <cellStyle name="Normal 7 4 2 2 3 3 3 2" xfId="26758" xr:uid="{EF29B157-3F28-427A-9A60-427013D02E7B}"/>
    <cellStyle name="Normal 7 4 2 2 3 3 3 3" xfId="16054" xr:uid="{1FE06237-B8EF-4B4A-87DF-8D30256DE294}"/>
    <cellStyle name="Normal 7 4 2 2 3 3 4" xfId="8507" xr:uid="{131BA1FF-2F34-4CAB-9FAF-FFD263B8D5CF}"/>
    <cellStyle name="Normal 7 4 2 2 3 3 4 2" xfId="18887" xr:uid="{5DD33F91-AF1E-4728-9FD2-0619C4D30824}"/>
    <cellStyle name="Normal 7 4 2 2 3 3 5" xfId="11340" xr:uid="{F2118075-934A-4B2D-9D52-8849DE4DFAC5}"/>
    <cellStyle name="Normal 7 4 2 2 3 3 5 2" xfId="21720" xr:uid="{65AD0D76-46D5-49A7-96BA-698378B9A6D9}"/>
    <cellStyle name="Normal 7 4 2 2 3 3 6" xfId="25450" xr:uid="{19931D9B-BC78-4DC3-9C5D-8AB011A869F4}"/>
    <cellStyle name="Normal 7 4 2 2 3 3 7" xfId="14009" xr:uid="{30436FE3-E892-4A3C-9AAF-5127EB420200}"/>
    <cellStyle name="Normal 7 4 2 2 3 4" xfId="3426" xr:uid="{00000000-0005-0000-0000-00002C080000}"/>
    <cellStyle name="Normal 7 4 2 2 3 4 2" xfId="6481" xr:uid="{0145A01A-8C0D-4942-9FE8-22F0171AF744}"/>
    <cellStyle name="Normal 7 4 2 2 3 4 2 2" xfId="27844" xr:uid="{3410E0E1-AE14-45A2-889A-52221ACFC69D}"/>
    <cellStyle name="Normal 7 4 2 2 3 4 2 3" xfId="16052" xr:uid="{A52495A6-5AA9-4E9E-BDF0-EFF8276F89F3}"/>
    <cellStyle name="Normal 7 4 2 2 3 4 3" xfId="8505" xr:uid="{56280F35-4E24-439D-840E-B4707D391AB0}"/>
    <cellStyle name="Normal 7 4 2 2 3 4 3 2" xfId="18885" xr:uid="{7D4D6F9E-9B54-49DA-A1EA-598AAF4A23C1}"/>
    <cellStyle name="Normal 7 4 2 2 3 4 4" xfId="11338" xr:uid="{D82DF37B-D578-41D8-8329-6A00A5FAE09B}"/>
    <cellStyle name="Normal 7 4 2 2 3 4 4 2" xfId="21718" xr:uid="{0C655F18-F268-41BB-B435-AE9C8265B927}"/>
    <cellStyle name="Normal 7 4 2 2 3 4 5" xfId="24067" xr:uid="{6F5EA0A9-2A0F-402E-AC19-145AD149419F}"/>
    <cellStyle name="Normal 7 4 2 2 3 4 6" xfId="14007" xr:uid="{7C98B0AC-F8F6-48AF-8D84-5BC1B3825922}"/>
    <cellStyle name="Normal 7 4 2 2 3 5" xfId="2603" xr:uid="{00000000-0005-0000-0000-00002D080000}"/>
    <cellStyle name="Normal 7 4 2 2 3 5 2" xfId="5868" xr:uid="{9B980913-7909-488A-A96A-307B69F95091}"/>
    <cellStyle name="Normal 7 4 2 2 3 5 2 2" xfId="26064" xr:uid="{F8FEBCFA-722C-4CE6-B57A-9C376528233E}"/>
    <cellStyle name="Normal 7 4 2 2 3 5 2 3" xfId="15275" xr:uid="{7959C7C0-617C-4C49-847E-D4CE00F20B44}"/>
    <cellStyle name="Normal 7 4 2 2 3 5 3" xfId="7728" xr:uid="{AA5525FD-ABD2-4936-B2C9-A3EA766D674A}"/>
    <cellStyle name="Normal 7 4 2 2 3 5 3 2" xfId="18108" xr:uid="{20327EAC-25A8-4D66-99C1-C5B6B9320D74}"/>
    <cellStyle name="Normal 7 4 2 2 3 5 4" xfId="10561" xr:uid="{FBAAF576-CC6E-4A56-BE24-05C54B2B0106}"/>
    <cellStyle name="Normal 7 4 2 2 3 5 4 2" xfId="20941" xr:uid="{F781C4F9-E94B-4941-95EA-98CAAB8B43DF}"/>
    <cellStyle name="Normal 7 4 2 2 3 5 5" xfId="24933" xr:uid="{37FFB7F8-A60D-44E6-9594-5221A65F1DD6}"/>
    <cellStyle name="Normal 7 4 2 2 3 5 6" xfId="12991" xr:uid="{1B9030B5-E6E5-487A-B343-DEDBFDAA41E5}"/>
    <cellStyle name="Normal 7 4 2 2 3 6" xfId="2393" xr:uid="{00000000-0005-0000-0000-000028080000}"/>
    <cellStyle name="Normal 7 4 2 2 3 6 2" xfId="7520" xr:uid="{5DE4D045-B16F-40E7-A2C9-09EAD26E002E}"/>
    <cellStyle name="Normal 7 4 2 2 3 6 2 2" xfId="17900" xr:uid="{8E32F77A-B3A8-4D1C-A761-C9EC20219E4A}"/>
    <cellStyle name="Normal 7 4 2 2 3 6 3" xfId="10353" xr:uid="{B4AA0635-3228-4837-852E-7E65F4CD2EE9}"/>
    <cellStyle name="Normal 7 4 2 2 3 6 3 2" xfId="20733" xr:uid="{3C551813-CA7E-44BF-AA87-3BEE9180A3FA}"/>
    <cellStyle name="Normal 7 4 2 2 3 6 4" xfId="25117" xr:uid="{F9AA9969-2FC7-478B-A171-64D56D51EFB0}"/>
    <cellStyle name="Normal 7 4 2 2 3 6 5" xfId="15067" xr:uid="{E6CD36DB-B9D7-430B-A8D6-9ED3605181F6}"/>
    <cellStyle name="Normal 7 4 2 2 3 7" xfId="4097" xr:uid="{84B31C01-A54F-4449-BFB1-7622A40FD18D}"/>
    <cellStyle name="Normal 7 4 2 2 3 7 2" xfId="8871" xr:uid="{B5A4DAD8-1C92-4A7D-9E26-C3C3B3CEA1D9}"/>
    <cellStyle name="Normal 7 4 2 2 3 7 2 2" xfId="19251" xr:uid="{A5C368C7-1931-4781-84D1-53CC9C081BF4}"/>
    <cellStyle name="Normal 7 4 2 2 3 7 3" xfId="11704" xr:uid="{E8EE0E5B-E995-465C-ACFE-0CD6E5F87805}"/>
    <cellStyle name="Normal 7 4 2 2 3 7 3 2" xfId="22084" xr:uid="{82B95611-9FE1-4F48-AC51-E361B86E0326}"/>
    <cellStyle name="Normal 7 4 2 2 3 7 4" xfId="16418" xr:uid="{8FC2B307-1BAE-4FFC-B76C-D8E2F45EAFFA}"/>
    <cellStyle name="Normal 7 4 2 2 3 8" xfId="5413" xr:uid="{81B71814-46F5-410E-98DE-E01ABE410EC1}"/>
    <cellStyle name="Normal 7 4 2 2 3 8 2" xfId="14710" xr:uid="{0E5E79B4-AABA-40D1-93D0-96EC3DF21040}"/>
    <cellStyle name="Normal 7 4 2 2 3 9" xfId="7163" xr:uid="{8E7A57FE-91E2-4C45-90E3-D3EA47C763DD}"/>
    <cellStyle name="Normal 7 4 2 2 3 9 2" xfId="17543" xr:uid="{6315F027-416A-4259-8AB1-F01E008A2841}"/>
    <cellStyle name="Normal 7 4 2 2 4" xfId="1397" xr:uid="{00000000-0005-0000-0000-00004C070000}"/>
    <cellStyle name="Normal 7 4 2 2 4 2" xfId="3429" xr:uid="{00000000-0005-0000-0000-00002F080000}"/>
    <cellStyle name="Normal 7 4 2 2 4 2 2" xfId="6484" xr:uid="{DE854B9F-C7C3-4C98-AB57-A65A52D2292B}"/>
    <cellStyle name="Normal 7 4 2 2 4 2 2 2" xfId="26211" xr:uid="{DBFCD840-845A-4E84-9B73-86D0152B4E16}"/>
    <cellStyle name="Normal 7 4 2 2 4 2 2 3" xfId="16055" xr:uid="{A03A2A70-9C9C-4120-A79C-63172CE1B671}"/>
    <cellStyle name="Normal 7 4 2 2 4 2 3" xfId="8508" xr:uid="{C3E4B5E2-5EC1-48B1-87D3-4CD766EE9313}"/>
    <cellStyle name="Normal 7 4 2 2 4 2 3 2" xfId="18888" xr:uid="{7113B987-0C1C-4905-91A9-0380A806233F}"/>
    <cellStyle name="Normal 7 4 2 2 4 2 4" xfId="11341" xr:uid="{E324CF82-4DF2-4155-96CE-89F1E366D390}"/>
    <cellStyle name="Normal 7 4 2 2 4 2 4 2" xfId="21721" xr:uid="{2363E80A-D10F-4807-8ED4-1C6C39B1E359}"/>
    <cellStyle name="Normal 7 4 2 2 4 2 5" xfId="25582" xr:uid="{E1E348D3-57BD-4DD6-9AB5-EB901E0FAB6C}"/>
    <cellStyle name="Normal 7 4 2 2 4 2 6" xfId="14010" xr:uid="{0DA4CF78-0F83-4406-A67A-CF9DE8F73E01}"/>
    <cellStyle name="Normal 7 4 2 2 4 3" xfId="2819" xr:uid="{00000000-0005-0000-0000-000030080000}"/>
    <cellStyle name="Normal 7 4 2 2 4 3 2" xfId="6035" xr:uid="{24275F97-422E-4BB1-91DF-37D0F599D8FB}"/>
    <cellStyle name="Normal 7 4 2 2 4 3 2 2" xfId="27539" xr:uid="{F6968377-A792-4BAA-8DEF-25671046BD29}"/>
    <cellStyle name="Normal 7 4 2 2 4 3 2 3" xfId="15489" xr:uid="{06849532-8AD2-4245-B3BA-0A39C89CAE1C}"/>
    <cellStyle name="Normal 7 4 2 2 4 3 3" xfId="7942" xr:uid="{15C81E93-7640-4B2D-9DE8-A36ECEE0310C}"/>
    <cellStyle name="Normal 7 4 2 2 4 3 3 2" xfId="18322" xr:uid="{99A9ACD3-9FDE-4DAB-8425-0B5051A27DBE}"/>
    <cellStyle name="Normal 7 4 2 2 4 3 4" xfId="10775" xr:uid="{4A543769-6BA3-41B0-B877-B40BFFE14845}"/>
    <cellStyle name="Normal 7 4 2 2 4 3 4 2" xfId="21155" xr:uid="{DD5E8543-D42A-4F51-AA02-9BA778198B7C}"/>
    <cellStyle name="Normal 7 4 2 2 4 3 5" xfId="25023" xr:uid="{27C6B879-2A9B-4C8D-BA52-667BE9BBFD24}"/>
    <cellStyle name="Normal 7 4 2 2 4 3 6" xfId="13290" xr:uid="{3F1C9EFF-1EE5-468D-98E4-2A027A15C17F}"/>
    <cellStyle name="Normal 7 4 2 2 4 4" xfId="4213" xr:uid="{AF788927-74F5-452F-99D4-A4013529F547}"/>
    <cellStyle name="Normal 7 4 2 2 4 4 2" xfId="8985" xr:uid="{B0EBA951-AD08-4382-8B05-A2DD518631AB}"/>
    <cellStyle name="Normal 7 4 2 2 4 4 2 2" xfId="19365" xr:uid="{D7301CE1-D93C-4CD9-A072-15625D17B8F2}"/>
    <cellStyle name="Normal 7 4 2 2 4 4 3" xfId="11818" xr:uid="{D12483FF-D19F-4649-82D2-9B54E11F3A5E}"/>
    <cellStyle name="Normal 7 4 2 2 4 4 3 2" xfId="22198" xr:uid="{2C2FABCD-4C85-4A66-B964-3063584DC531}"/>
    <cellStyle name="Normal 7 4 2 2 4 4 4" xfId="23218" xr:uid="{FFDB1CA5-507F-4DAB-A0B9-501CABACAD1B}"/>
    <cellStyle name="Normal 7 4 2 2 4 4 5" xfId="16532" xr:uid="{BB82FAA5-5C46-4744-8BAC-0FF1BD15A412}"/>
    <cellStyle name="Normal 7 4 2 2 4 5" xfId="5414" xr:uid="{A32B5EEA-BC34-40B9-95D1-4302E6D87236}"/>
    <cellStyle name="Normal 7 4 2 2 4 5 2" xfId="14711" xr:uid="{9F8BB946-6348-4420-9392-37B627CEE59A}"/>
    <cellStyle name="Normal 7 4 2 2 4 6" xfId="7164" xr:uid="{DAEC77F3-1C8C-4B74-98CD-5F3CF2656F7A}"/>
    <cellStyle name="Normal 7 4 2 2 4 6 2" xfId="17544" xr:uid="{C5F6AB9A-C603-467E-A82C-1D4F7268A796}"/>
    <cellStyle name="Normal 7 4 2 2 4 7" xfId="9997" xr:uid="{7B4F8D55-E74C-4B87-85DF-E6E0103E8E29}"/>
    <cellStyle name="Normal 7 4 2 2 4 7 2" xfId="20377" xr:uid="{80880717-1857-4E6D-AAA6-489A85F61717}"/>
    <cellStyle name="Normal 7 4 2 2 4 8" xfId="22730" xr:uid="{467A0ED2-EC90-473C-98DC-8255A53B9A0D}"/>
    <cellStyle name="Normal 7 4 2 2 4 9" xfId="12785" xr:uid="{B8EB3723-98B9-4927-8220-58823A7A3EA0}"/>
    <cellStyle name="Normal 7 4 2 2 5" xfId="3430" xr:uid="{00000000-0005-0000-0000-000031080000}"/>
    <cellStyle name="Normal 7 4 2 2 5 2" xfId="4574" xr:uid="{78168C4A-73C4-480C-89BC-17406287FD18}"/>
    <cellStyle name="Normal 7 4 2 2 5 2 2" xfId="9346" xr:uid="{9A97ED38-B380-4A83-8B19-F1B614E449DD}"/>
    <cellStyle name="Normal 7 4 2 2 5 2 2 2" xfId="29318" xr:uid="{5003FBDD-1731-48B2-8AD5-7F21002AA236}"/>
    <cellStyle name="Normal 7 4 2 2 5 2 2 3" xfId="19726" xr:uid="{3BD19DB3-E67B-4479-98D3-B893BEFF38DC}"/>
    <cellStyle name="Normal 7 4 2 2 5 2 3" xfId="12179" xr:uid="{43C039E7-7DFE-49E4-AE7F-5826F816AEB2}"/>
    <cellStyle name="Normal 7 4 2 2 5 2 3 2" xfId="22559" xr:uid="{096BA791-6996-4584-84AA-D9CBE0015F90}"/>
    <cellStyle name="Normal 7 4 2 2 5 2 4" xfId="24723" xr:uid="{DD6C1391-E73C-4931-8157-1A3511B235BB}"/>
    <cellStyle name="Normal 7 4 2 2 5 2 5" xfId="16893" xr:uid="{D3DA5277-97A8-4766-BC4F-4591FF1ACF9D}"/>
    <cellStyle name="Normal 7 4 2 2 5 3" xfId="6485" xr:uid="{D2CECFD3-E3E1-45D4-B8D5-C698C07FAC0C}"/>
    <cellStyle name="Normal 7 4 2 2 5 3 2" xfId="27892" xr:uid="{8B952244-3AE7-4AC9-B92D-1F402A016B3F}"/>
    <cellStyle name="Normal 7 4 2 2 5 3 3" xfId="16056" xr:uid="{84468F57-E048-4D2F-9D4D-9B0384BCA31B}"/>
    <cellStyle name="Normal 7 4 2 2 5 4" xfId="8509" xr:uid="{1050905F-D263-49CF-BF7D-503786B0BF0B}"/>
    <cellStyle name="Normal 7 4 2 2 5 4 2" xfId="18889" xr:uid="{AC6EDFB1-A6BB-42AB-B4C0-8FBAC5FED5F5}"/>
    <cellStyle name="Normal 7 4 2 2 5 5" xfId="11342" xr:uid="{91EA5473-DB12-4F7C-8707-EE41C8752789}"/>
    <cellStyle name="Normal 7 4 2 2 5 5 2" xfId="21722" xr:uid="{C27FBEAE-9812-4C1F-BCEB-9EB6BFBFF436}"/>
    <cellStyle name="Normal 7 4 2 2 5 6" xfId="24658" xr:uid="{55DEF902-AC61-48A3-9936-6030E825129F}"/>
    <cellStyle name="Normal 7 4 2 2 5 7" xfId="14011" xr:uid="{4A793EBF-9B30-41E3-90F2-E8F159926CFF}"/>
    <cellStyle name="Normal 7 4 2 2 6" xfId="2986" xr:uid="{00000000-0005-0000-0000-000032080000}"/>
    <cellStyle name="Normal 7 4 2 2 6 2" xfId="6136" xr:uid="{885CA862-FE87-40D5-ADAC-98BB7D68F214}"/>
    <cellStyle name="Normal 7 4 2 2 6 2 2" xfId="27497" xr:uid="{49ACB948-396A-49AA-A870-7044B3EA911B}"/>
    <cellStyle name="Normal 7 4 2 2 6 2 3" xfId="15614" xr:uid="{D202C4EE-4D65-4753-BFC1-FBE788747F3B}"/>
    <cellStyle name="Normal 7 4 2 2 6 3" xfId="8067" xr:uid="{0833C992-0921-49C4-A389-00BC17432EBA}"/>
    <cellStyle name="Normal 7 4 2 2 6 3 2" xfId="18447" xr:uid="{9F9D0E9F-93E3-45FC-A672-4611CF490A61}"/>
    <cellStyle name="Normal 7 4 2 2 6 4" xfId="10900" xr:uid="{8C3220A2-8012-4D07-8A6D-9380A4412557}"/>
    <cellStyle name="Normal 7 4 2 2 6 4 2" xfId="21280" xr:uid="{AFC20936-6F30-4750-9EFA-29108B1E674E}"/>
    <cellStyle name="Normal 7 4 2 2 6 5" xfId="23468" xr:uid="{B5523BE2-1C84-426B-9C30-1F58411441F7}"/>
    <cellStyle name="Normal 7 4 2 2 6 6" xfId="13483" xr:uid="{0CE8DA17-6CAF-48C4-B2FB-797ADB368D48}"/>
    <cellStyle name="Normal 7 4 2 2 7" xfId="2500" xr:uid="{00000000-0005-0000-0000-000033080000}"/>
    <cellStyle name="Normal 7 4 2 2 7 2" xfId="5781" xr:uid="{46C9377F-DD9E-44D5-8F35-C6BE65A25261}"/>
    <cellStyle name="Normal 7 4 2 2 7 2 2" xfId="25869" xr:uid="{72470397-EAC5-47B9-B3E6-E56D2566D9C7}"/>
    <cellStyle name="Normal 7 4 2 2 7 2 3" xfId="15172" xr:uid="{FCED73FE-439C-4FA6-9E9D-25114E9837FD}"/>
    <cellStyle name="Normal 7 4 2 2 7 3" xfId="7625" xr:uid="{E1DFBAD9-539B-4F59-92DF-03573E5E2357}"/>
    <cellStyle name="Normal 7 4 2 2 7 3 2" xfId="18005" xr:uid="{F14037E4-6CBB-464A-B082-F6994BEBFE73}"/>
    <cellStyle name="Normal 7 4 2 2 7 4" xfId="10458" xr:uid="{5C931ABC-546B-4A56-8B6E-95BF9B3E6AFE}"/>
    <cellStyle name="Normal 7 4 2 2 7 4 2" xfId="20838" xr:uid="{BC1A531E-9CA5-48AA-9694-781BE8B092DC}"/>
    <cellStyle name="Normal 7 4 2 2 7 5" xfId="22859" xr:uid="{15607B7D-18B4-4FBC-85CD-EB9D6D36980A}"/>
    <cellStyle name="Normal 7 4 2 2 7 6" xfId="12888" xr:uid="{367BFB58-CAD3-4BEE-B092-49B682FDD40F}"/>
    <cellStyle name="Normal 7 4 2 2 8" xfId="2194" xr:uid="{00000000-0005-0000-0000-00001C080000}"/>
    <cellStyle name="Normal 7 4 2 2 8 2" xfId="7321" xr:uid="{64345797-C159-489C-B9AB-E90EFDDCC77B}"/>
    <cellStyle name="Normal 7 4 2 2 8 2 2" xfId="17701" xr:uid="{83898018-8C4E-49CD-AB1F-68F2D2107E22}"/>
    <cellStyle name="Normal 7 4 2 2 8 3" xfId="10154" xr:uid="{AEE4DB54-113D-496D-A6BA-21276E3D7174}"/>
    <cellStyle name="Normal 7 4 2 2 8 3 2" xfId="20534" xr:uid="{E20F4350-BDB8-4826-B5DD-03E6AAC176D1}"/>
    <cellStyle name="Normal 7 4 2 2 8 4" xfId="24476" xr:uid="{6748E8E5-C49F-4643-B884-0DF9EA494750}"/>
    <cellStyle name="Normal 7 4 2 2 8 5" xfId="14868" xr:uid="{2F78EB13-F436-4C1B-AB68-EA67F7FD673A}"/>
    <cellStyle name="Normal 7 4 2 2 9" xfId="4061" xr:uid="{B46ABEFD-6A47-473A-8BDD-11556DF654C9}"/>
    <cellStyle name="Normal 7 4 2 2 9 2" xfId="8841" xr:uid="{6A88DBD8-B30B-495C-9794-291636DE9245}"/>
    <cellStyle name="Normal 7 4 2 2 9 2 2" xfId="19221" xr:uid="{56DD4781-EC25-48C9-8956-143684A094E4}"/>
    <cellStyle name="Normal 7 4 2 2 9 3" xfId="11674" xr:uid="{96E2148F-38BA-4368-9C18-4583791661D9}"/>
    <cellStyle name="Normal 7 4 2 2 9 3 2" xfId="22054" xr:uid="{56527C18-0767-4D85-8767-7287DF8BF451}"/>
    <cellStyle name="Normal 7 4 2 2 9 4" xfId="16388" xr:uid="{E56B323C-EBC0-46DD-A85E-3742D3AE952D}"/>
    <cellStyle name="Normal 7 4 2 3" xfId="1398" xr:uid="{00000000-0005-0000-0000-00004D070000}"/>
    <cellStyle name="Normal 7 4 2 3 10" xfId="5415" xr:uid="{8C8B1CD1-B6A5-467A-AF9D-289D82C2FFFB}"/>
    <cellStyle name="Normal 7 4 2 3 10 2" xfId="14712" xr:uid="{21D404C2-C36B-4169-9640-42A10BE97DDF}"/>
    <cellStyle name="Normal 7 4 2 3 11" xfId="7165" xr:uid="{F92BC005-23EB-41B2-B765-2A0FE05AC736}"/>
    <cellStyle name="Normal 7 4 2 3 11 2" xfId="17545" xr:uid="{65E3839C-1678-4AEC-8D8C-51D5A32A56E8}"/>
    <cellStyle name="Normal 7 4 2 3 12" xfId="9998" xr:uid="{0EC2392F-3625-4F96-9DAB-9E858D9CC39D}"/>
    <cellStyle name="Normal 7 4 2 3 12 2" xfId="20378" xr:uid="{5E763089-B5F7-403B-A0B8-4A022F793850}"/>
    <cellStyle name="Normal 7 4 2 3 13" xfId="25306" xr:uid="{EF046668-5702-44D2-A5A8-4FA36487B8F4}"/>
    <cellStyle name="Normal 7 4 2 3 14" xfId="12463" xr:uid="{926B9C07-A69D-46C1-8504-A0DB3191A336}"/>
    <cellStyle name="Normal 7 4 2 3 2" xfId="1399" xr:uid="{00000000-0005-0000-0000-00004E070000}"/>
    <cellStyle name="Normal 7 4 2 3 2 10" xfId="9999" xr:uid="{5588C031-AFDD-4BE2-9229-BC3BD3EBC009}"/>
    <cellStyle name="Normal 7 4 2 3 2 10 2" xfId="20379" xr:uid="{F217E0CF-C98E-4E1A-8A60-62A17BF0C8CD}"/>
    <cellStyle name="Normal 7 4 2 3 2 11" xfId="23984" xr:uid="{01B31655-4E45-48D9-9082-25E466419FA4}"/>
    <cellStyle name="Normal 7 4 2 3 2 12" xfId="12628" xr:uid="{E49CE596-0D0E-40CB-BEE2-1F84B8F33F28}"/>
    <cellStyle name="Normal 7 4 2 3 2 2" xfId="1400" xr:uid="{00000000-0005-0000-0000-00004F070000}"/>
    <cellStyle name="Normal 7 4 2 3 2 2 2" xfId="3432" xr:uid="{00000000-0005-0000-0000-000037080000}"/>
    <cellStyle name="Normal 7 4 2 3 2 2 2 2" xfId="6487" xr:uid="{B5711F0C-69AE-405C-82A4-C50BB7635633}"/>
    <cellStyle name="Normal 7 4 2 3 2 2 2 2 2" xfId="26504" xr:uid="{4F476C45-06B1-4A1C-8FBE-97090F2C0ADB}"/>
    <cellStyle name="Normal 7 4 2 3 2 2 2 2 3" xfId="26717" xr:uid="{A1CC0F1C-2CDE-4CEF-A835-41421DF29779}"/>
    <cellStyle name="Normal 7 4 2 3 2 2 2 2 4" xfId="16058" xr:uid="{1D09D644-9147-4F27-BED0-6864D311252F}"/>
    <cellStyle name="Normal 7 4 2 3 2 2 2 3" xfId="8511" xr:uid="{1C1CC2A1-1791-44D2-9246-28DEAE3821D5}"/>
    <cellStyle name="Normal 7 4 2 3 2 2 2 3 2" xfId="28934" xr:uid="{F1D6C972-A649-4FD9-B89B-CBDEF201CAB7}"/>
    <cellStyle name="Normal 7 4 2 3 2 2 2 3 3" xfId="18891" xr:uid="{5C5434A2-6896-4D07-B9E7-D8D82C5C623A}"/>
    <cellStyle name="Normal 7 4 2 3 2 2 2 4" xfId="11344" xr:uid="{FDAF0EA0-01A3-4844-8556-E87D3F1E5ACD}"/>
    <cellStyle name="Normal 7 4 2 3 2 2 2 4 2" xfId="21724" xr:uid="{9C519726-F498-488E-8980-E268B30F4178}"/>
    <cellStyle name="Normal 7 4 2 3 2 2 2 5" xfId="22685" xr:uid="{87F2C3F5-A3D9-46E5-9054-DB46D45E0E43}"/>
    <cellStyle name="Normal 7 4 2 3 2 2 2 6" xfId="14013" xr:uid="{2443BE42-3CF5-49B0-A3F3-FF7D45A9F30F}"/>
    <cellStyle name="Normal 7 4 2 3 2 2 3" xfId="4363" xr:uid="{94ED94A1-9A2F-43F9-AD2A-2B7E741A6D11}"/>
    <cellStyle name="Normal 7 4 2 3 2 2 3 2" xfId="9135" xr:uid="{9D0221DB-8492-4F03-9F62-C2E33F5D3E44}"/>
    <cellStyle name="Normal 7 4 2 3 2 2 3 2 2" xfId="29178" xr:uid="{73FD9858-82EC-48B7-BFC1-460341C59EFC}"/>
    <cellStyle name="Normal 7 4 2 3 2 2 3 2 3" xfId="19515" xr:uid="{611FEC59-E05B-4872-AAB2-BA060EE4B03C}"/>
    <cellStyle name="Normal 7 4 2 3 2 2 3 3" xfId="11968" xr:uid="{EB953968-C471-4F4C-BB25-E40106971C45}"/>
    <cellStyle name="Normal 7 4 2 3 2 2 3 3 2" xfId="22348" xr:uid="{B6CFFBD0-63E0-4BCC-969D-A7B6D53C40F3}"/>
    <cellStyle name="Normal 7 4 2 3 2 2 3 4" xfId="25022" xr:uid="{4A5EC857-2DC5-43FA-A0AC-A85F6EE6E7D8}"/>
    <cellStyle name="Normal 7 4 2 3 2 2 3 5" xfId="16682" xr:uid="{3B099161-2D2C-429D-96F3-9C20BEF4CDE6}"/>
    <cellStyle name="Normal 7 4 2 3 2 2 4" xfId="5417" xr:uid="{96CF66A8-42E5-4B3B-96C8-8A517147CC2B}"/>
    <cellStyle name="Normal 7 4 2 3 2 2 4 2" xfId="27815" xr:uid="{AD6500D6-0323-4E3D-BFB9-FE86937C92D9}"/>
    <cellStyle name="Normal 7 4 2 3 2 2 4 3" xfId="14714" xr:uid="{E967BE07-A5EB-44DD-80AF-7B7F90E96CE9}"/>
    <cellStyle name="Normal 7 4 2 3 2 2 5" xfId="7167" xr:uid="{4A58DC75-3200-4A55-BF2E-8D02B3B3027A}"/>
    <cellStyle name="Normal 7 4 2 3 2 2 5 2" xfId="17547" xr:uid="{B4DBFDA8-F731-44B4-A5C8-38B1A02EFB99}"/>
    <cellStyle name="Normal 7 4 2 3 2 2 6" xfId="10000" xr:uid="{3BB54544-8FBE-4D44-8549-7B26B4B44331}"/>
    <cellStyle name="Normal 7 4 2 3 2 2 6 2" xfId="20380" xr:uid="{AC76AF71-A62D-486B-A89B-3B19ECAB6D74}"/>
    <cellStyle name="Normal 7 4 2 3 2 2 7" xfId="24751" xr:uid="{7A7D9510-388F-40E2-93BA-E578E4F7EB8A}"/>
    <cellStyle name="Normal 7 4 2 3 2 2 8" xfId="13295" xr:uid="{E20C0592-D624-47A1-8A09-3E08B884C0C3}"/>
    <cellStyle name="Normal 7 4 2 3 2 3" xfId="3433" xr:uid="{00000000-0005-0000-0000-000038080000}"/>
    <cellStyle name="Normal 7 4 2 3 2 3 2" xfId="4575" xr:uid="{2642E171-E0CB-448E-A027-84AFC3E96FF0}"/>
    <cellStyle name="Normal 7 4 2 3 2 3 2 2" xfId="9347" xr:uid="{E3CF8F99-F321-47E5-8144-93F8FFDF976B}"/>
    <cellStyle name="Normal 7 4 2 3 2 3 2 2 2" xfId="29319" xr:uid="{2AFC9CEB-FECE-483F-953A-ABED321E6D20}"/>
    <cellStyle name="Normal 7 4 2 3 2 3 2 2 3" xfId="19727" xr:uid="{9E02E87D-686E-4317-A85D-2D4A33FB2F14}"/>
    <cellStyle name="Normal 7 4 2 3 2 3 2 3" xfId="12180" xr:uid="{EA7BD2D8-D8F8-40C1-9999-4CA79988ED7C}"/>
    <cellStyle name="Normal 7 4 2 3 2 3 2 3 2" xfId="22560" xr:uid="{7AEC5018-3A1E-4DA7-9E36-844371F7337F}"/>
    <cellStyle name="Normal 7 4 2 3 2 3 2 4" xfId="25098" xr:uid="{613729BE-7B7A-48DF-A98A-0324D9CC7896}"/>
    <cellStyle name="Normal 7 4 2 3 2 3 2 5" xfId="16894" xr:uid="{08FDC1C4-6ABA-4A7B-9145-1036EAE26631}"/>
    <cellStyle name="Normal 7 4 2 3 2 3 3" xfId="6488" xr:uid="{A85781ED-52CB-4A90-A96A-E63D87C24D21}"/>
    <cellStyle name="Normal 7 4 2 3 2 3 3 2" xfId="27451" xr:uid="{E8747902-D10F-4291-A934-5E04B75CFAE1}"/>
    <cellStyle name="Normal 7 4 2 3 2 3 3 3" xfId="16059" xr:uid="{4C667BEE-63E7-4B09-92CA-0572ADDEB1EC}"/>
    <cellStyle name="Normal 7 4 2 3 2 3 4" xfId="8512" xr:uid="{DB351BA3-2D9D-48BF-B486-C6C168BBEB17}"/>
    <cellStyle name="Normal 7 4 2 3 2 3 4 2" xfId="18892" xr:uid="{E44ED893-5F25-4E3F-BE3A-67E7D345A5EC}"/>
    <cellStyle name="Normal 7 4 2 3 2 3 5" xfId="11345" xr:uid="{B587B2D2-AFDD-4667-88BF-2211E7ED11D2}"/>
    <cellStyle name="Normal 7 4 2 3 2 3 5 2" xfId="21725" xr:uid="{5A319EE7-CECC-42E9-A6E7-D127ED4CD35D}"/>
    <cellStyle name="Normal 7 4 2 3 2 3 6" xfId="25300" xr:uid="{CF1B8EA8-E6A9-405A-B0B1-88D81E32A375}"/>
    <cellStyle name="Normal 7 4 2 3 2 3 7" xfId="14014" xr:uid="{B01ACE33-B4E8-43F8-BFDB-E16A54A75E6D}"/>
    <cellStyle name="Normal 7 4 2 3 2 4" xfId="3431" xr:uid="{00000000-0005-0000-0000-000039080000}"/>
    <cellStyle name="Normal 7 4 2 3 2 4 2" xfId="6486" xr:uid="{0F5A270F-CC57-4C4F-8E41-A53C6D61C272}"/>
    <cellStyle name="Normal 7 4 2 3 2 4 2 2" xfId="26271" xr:uid="{D6E1A9D1-6A68-4A92-9169-C0FA00208013}"/>
    <cellStyle name="Normal 7 4 2 3 2 4 2 3" xfId="16057" xr:uid="{AC5BD39D-70ED-499C-9F51-3E20DE39736E}"/>
    <cellStyle name="Normal 7 4 2 3 2 4 3" xfId="8510" xr:uid="{B706C03C-E70D-4BCA-9CE0-4834839726DE}"/>
    <cellStyle name="Normal 7 4 2 3 2 4 3 2" xfId="18890" xr:uid="{E048BDE4-74AA-49D5-B59D-D9B122159339}"/>
    <cellStyle name="Normal 7 4 2 3 2 4 4" xfId="11343" xr:uid="{DEDFD41D-4637-49F9-BFC8-CC4D2E008799}"/>
    <cellStyle name="Normal 7 4 2 3 2 4 4 2" xfId="21723" xr:uid="{4DA0E474-79B4-4059-B33A-2081634E2A56}"/>
    <cellStyle name="Normal 7 4 2 3 2 4 5" xfId="23470" xr:uid="{8C0CA739-0F46-4DDD-87A1-47C7895853FE}"/>
    <cellStyle name="Normal 7 4 2 3 2 4 6" xfId="14012" xr:uid="{737988B7-65EB-407D-A127-003ECFEE0F2E}"/>
    <cellStyle name="Normal 7 4 2 3 2 5" xfId="2537" xr:uid="{00000000-0005-0000-0000-00003A080000}"/>
    <cellStyle name="Normal 7 4 2 3 2 5 2" xfId="5811" xr:uid="{1FF86231-FF17-4F99-9AA4-D3098D8340C4}"/>
    <cellStyle name="Normal 7 4 2 3 2 5 2 2" xfId="26909" xr:uid="{1652A80E-0B7D-4869-A929-DC2770F88CCD}"/>
    <cellStyle name="Normal 7 4 2 3 2 5 2 3" xfId="15209" xr:uid="{9E8D374D-BAA5-48ED-BB4D-D94F454DEAB9}"/>
    <cellStyle name="Normal 7 4 2 3 2 5 3" xfId="7662" xr:uid="{E1E3EA2A-6393-4AC6-88C9-53712DCC99DC}"/>
    <cellStyle name="Normal 7 4 2 3 2 5 3 2" xfId="18042" xr:uid="{52BA3E61-3442-48B0-B883-612F079E78EA}"/>
    <cellStyle name="Normal 7 4 2 3 2 5 4" xfId="10495" xr:uid="{2D002C16-09DD-442E-AAE6-5C36392980DF}"/>
    <cellStyle name="Normal 7 4 2 3 2 5 4 2" xfId="20875" xr:uid="{B5904AE0-E809-4B49-A05D-121E783BAB2C}"/>
    <cellStyle name="Normal 7 4 2 3 2 5 5" xfId="23656" xr:uid="{A8F13F01-3955-4204-94B5-CBA77FE6FEF6}"/>
    <cellStyle name="Normal 7 4 2 3 2 5 6" xfId="12925" xr:uid="{F3CD5672-035A-4289-B6D9-3CE91F6189F6}"/>
    <cellStyle name="Normal 7 4 2 3 2 6" xfId="2394" xr:uid="{00000000-0005-0000-0000-000035080000}"/>
    <cellStyle name="Normal 7 4 2 3 2 6 2" xfId="7521" xr:uid="{0F39950D-8652-4161-ABDC-3F642EF46C94}"/>
    <cellStyle name="Normal 7 4 2 3 2 6 2 2" xfId="17901" xr:uid="{213839AF-EC2F-4D5D-9374-405FAC963988}"/>
    <cellStyle name="Normal 7 4 2 3 2 6 3" xfId="10354" xr:uid="{80B4AC85-96A1-4097-92B0-A8BF0291253D}"/>
    <cellStyle name="Normal 7 4 2 3 2 6 3 2" xfId="20734" xr:uid="{D46D3BF5-6AB5-4BC9-813A-92A4BF4D2CCB}"/>
    <cellStyle name="Normal 7 4 2 3 2 6 4" xfId="23910" xr:uid="{962BD4BA-EE7D-4E41-A1DB-0FC519780464}"/>
    <cellStyle name="Normal 7 4 2 3 2 6 5" xfId="15068" xr:uid="{A9A21AE6-B312-4991-9739-5ADFDAE34C66}"/>
    <cellStyle name="Normal 7 4 2 3 2 7" xfId="4098" xr:uid="{C102413C-8FEF-4D40-933E-3702638B6733}"/>
    <cellStyle name="Normal 7 4 2 3 2 7 2" xfId="8872" xr:uid="{EA41D6F8-913E-4966-A34F-2E0387505A15}"/>
    <cellStyle name="Normal 7 4 2 3 2 7 2 2" xfId="19252" xr:uid="{1E98A5DD-80D7-432B-922E-17A65C89C845}"/>
    <cellStyle name="Normal 7 4 2 3 2 7 3" xfId="11705" xr:uid="{7F139A08-1225-4F51-B75A-DD915D734B23}"/>
    <cellStyle name="Normal 7 4 2 3 2 7 3 2" xfId="22085" xr:uid="{FD6D2266-D976-4DC2-ACE7-23BB555E0D56}"/>
    <cellStyle name="Normal 7 4 2 3 2 7 4" xfId="16419" xr:uid="{3E15CA83-7512-407A-9EF5-1D6F5C6CEF29}"/>
    <cellStyle name="Normal 7 4 2 3 2 8" xfId="5416" xr:uid="{DE81DCA1-8885-4BEF-852E-1027D0916375}"/>
    <cellStyle name="Normal 7 4 2 3 2 8 2" xfId="14713" xr:uid="{CFE9DFE0-EF44-4FBE-8B56-133E5B4BEDD9}"/>
    <cellStyle name="Normal 7 4 2 3 2 9" xfId="7166" xr:uid="{1B4BA926-DEEE-4563-AF66-B8E391B5C91A}"/>
    <cellStyle name="Normal 7 4 2 3 2 9 2" xfId="17546" xr:uid="{DF10D89F-BCCA-4387-80B6-AB7E05C0C1C7}"/>
    <cellStyle name="Normal 7 4 2 3 3" xfId="1401" xr:uid="{00000000-0005-0000-0000-000050070000}"/>
    <cellStyle name="Normal 7 4 2 3 3 10" xfId="25004" xr:uid="{74A6D7E1-902E-4E7E-BB83-92D9A50C5297}"/>
    <cellStyle name="Normal 7 4 2 3 3 11" xfId="12786" xr:uid="{DF1EF04B-825C-4097-B6A5-99B5D581394A}"/>
    <cellStyle name="Normal 7 4 2 3 3 2" xfId="2823" xr:uid="{00000000-0005-0000-0000-00003C080000}"/>
    <cellStyle name="Normal 7 4 2 3 3 2 2" xfId="3435" xr:uid="{00000000-0005-0000-0000-00003D080000}"/>
    <cellStyle name="Normal 7 4 2 3 3 2 2 2" xfId="6490" xr:uid="{01988EE1-718A-4D93-8EA9-01FEC39B7208}"/>
    <cellStyle name="Normal 7 4 2 3 3 2 2 2 2" xfId="27743" xr:uid="{DDDDBCEC-506F-4A4E-8ADA-6C2ED5B7708E}"/>
    <cellStyle name="Normal 7 4 2 3 3 2 2 2 3" xfId="16061" xr:uid="{89BA0241-2803-49ED-BE9F-8943AE6E1206}"/>
    <cellStyle name="Normal 7 4 2 3 3 2 2 3" xfId="8514" xr:uid="{57CC34DA-9FBC-43E8-B8D4-EE855EA529F4}"/>
    <cellStyle name="Normal 7 4 2 3 3 2 2 3 2" xfId="18894" xr:uid="{70373274-7FA2-4375-8681-1D2E5ABC0984}"/>
    <cellStyle name="Normal 7 4 2 3 3 2 2 4" xfId="11347" xr:uid="{96B8BDCB-0773-48FE-B053-58ECC4AE6CA5}"/>
    <cellStyle name="Normal 7 4 2 3 3 2 2 4 2" xfId="21727" xr:uid="{3DD57718-6B56-4187-80A9-86ECE7EB5B36}"/>
    <cellStyle name="Normal 7 4 2 3 3 2 2 5" xfId="25257" xr:uid="{2709D340-B516-41A4-B702-79E3836CB00E}"/>
    <cellStyle name="Normal 7 4 2 3 3 2 2 6" xfId="14016" xr:uid="{FC196B02-C99F-4F05-AF34-81F7EDF26714}"/>
    <cellStyle name="Normal 7 4 2 3 3 2 3" xfId="4364" xr:uid="{044F8DE7-ED5B-44A8-8944-6EEABE281F31}"/>
    <cellStyle name="Normal 7 4 2 3 3 2 3 2" xfId="9136" xr:uid="{9EC70713-1A6D-4A67-AF71-358173D64B51}"/>
    <cellStyle name="Normal 7 4 2 3 3 2 3 2 2" xfId="29179" xr:uid="{E676AA79-59EC-4D99-BA27-D7C7A3D23B77}"/>
    <cellStyle name="Normal 7 4 2 3 3 2 3 2 3" xfId="19516" xr:uid="{93731995-B6CE-4607-83F9-73A445DC8241}"/>
    <cellStyle name="Normal 7 4 2 3 3 2 3 3" xfId="11969" xr:uid="{FD7213D9-84F2-45D8-9669-3B61C7E6F6B6}"/>
    <cellStyle name="Normal 7 4 2 3 3 2 3 3 2" xfId="22349" xr:uid="{41AD50BB-7707-40C2-8171-0850E08E0658}"/>
    <cellStyle name="Normal 7 4 2 3 3 2 3 4" xfId="24559" xr:uid="{98B05C9D-ACE6-429A-BFF4-DE3CDFB4569C}"/>
    <cellStyle name="Normal 7 4 2 3 3 2 3 5" xfId="16683" xr:uid="{73E77EB9-E214-455C-8263-A7ED96CD922A}"/>
    <cellStyle name="Normal 7 4 2 3 3 2 4" xfId="6039" xr:uid="{97B9107C-B400-43A1-94BE-40E8FCF146F7}"/>
    <cellStyle name="Normal 7 4 2 3 3 2 4 2" xfId="26454" xr:uid="{8603C08A-6BAE-48DD-AC36-B7AFF09BD670}"/>
    <cellStyle name="Normal 7 4 2 3 3 2 4 3" xfId="15493" xr:uid="{8C9EFA2E-B869-4243-AA5B-9CDAB3C94349}"/>
    <cellStyle name="Normal 7 4 2 3 3 2 5" xfId="7946" xr:uid="{968E5FC0-D0EB-4CA0-95F7-57CF3055E9F1}"/>
    <cellStyle name="Normal 7 4 2 3 3 2 5 2" xfId="18326" xr:uid="{993F9A40-5237-4F93-A0F2-099B4A3B0164}"/>
    <cellStyle name="Normal 7 4 2 3 3 2 6" xfId="10779" xr:uid="{B31B16F7-43DD-48E9-96C0-21C8479A3D7D}"/>
    <cellStyle name="Normal 7 4 2 3 3 2 6 2" xfId="21159" xr:uid="{36FB3E83-4021-4952-B75D-573410442A6A}"/>
    <cellStyle name="Normal 7 4 2 3 3 2 7" xfId="23930" xr:uid="{6B5F3540-BA25-469E-81B0-2DF3A40D8EB9}"/>
    <cellStyle name="Normal 7 4 2 3 3 2 8" xfId="13296" xr:uid="{732B9084-E958-4E44-B824-C9EA722BEF3B}"/>
    <cellStyle name="Normal 7 4 2 3 3 3" xfId="3436" xr:uid="{00000000-0005-0000-0000-00003E080000}"/>
    <cellStyle name="Normal 7 4 2 3 3 3 2" xfId="4576" xr:uid="{1DE9A599-11DA-4A6B-B5D2-21E553D70940}"/>
    <cellStyle name="Normal 7 4 2 3 3 3 2 2" xfId="9348" xr:uid="{49E7BF0F-4AAC-4702-AD80-471A65E7758E}"/>
    <cellStyle name="Normal 7 4 2 3 3 3 2 2 2" xfId="29320" xr:uid="{3B0DCB07-3523-46FB-9843-9AE8184E369C}"/>
    <cellStyle name="Normal 7 4 2 3 3 3 2 2 3" xfId="19728" xr:uid="{AD2E44D6-2FBD-4923-88D1-488B7DA0CCDE}"/>
    <cellStyle name="Normal 7 4 2 3 3 3 2 3" xfId="12181" xr:uid="{35C721A0-2FB9-46B8-A96C-0ACB99ED22D6}"/>
    <cellStyle name="Normal 7 4 2 3 3 3 2 3 2" xfId="22561" xr:uid="{4B4D8D67-3A9A-4762-B45E-9A02DE558232}"/>
    <cellStyle name="Normal 7 4 2 3 3 3 2 4" xfId="25151" xr:uid="{0CB06BCC-FE1E-4396-84B4-96541123C57E}"/>
    <cellStyle name="Normal 7 4 2 3 3 3 2 5" xfId="16895" xr:uid="{5669AC14-9F07-49DE-8DB0-48D0A5DCE652}"/>
    <cellStyle name="Normal 7 4 2 3 3 3 3" xfId="6491" xr:uid="{6E004533-E227-4A58-982A-FC863249EA28}"/>
    <cellStyle name="Normal 7 4 2 3 3 3 3 2" xfId="27090" xr:uid="{C7D07C9F-5701-46BE-A5D6-5D77DCF51F32}"/>
    <cellStyle name="Normal 7 4 2 3 3 3 3 3" xfId="16062" xr:uid="{8BEB9FAD-E7A7-4220-BF00-42F898B98964}"/>
    <cellStyle name="Normal 7 4 2 3 3 3 4" xfId="8515" xr:uid="{FC7C918C-5F82-4FD3-BB2C-2A53357A39F8}"/>
    <cellStyle name="Normal 7 4 2 3 3 3 4 2" xfId="18895" xr:uid="{8CABCAA1-2F74-4979-9477-FD78D1234EE4}"/>
    <cellStyle name="Normal 7 4 2 3 3 3 5" xfId="11348" xr:uid="{925745D4-0F3C-4630-9E3A-01AA31B7C960}"/>
    <cellStyle name="Normal 7 4 2 3 3 3 5 2" xfId="21728" xr:uid="{2F7FDD73-9CF4-4B93-972F-C3131E21665D}"/>
    <cellStyle name="Normal 7 4 2 3 3 3 6" xfId="22707" xr:uid="{F47530FB-C22E-481F-B2EB-AB0C7C194DCE}"/>
    <cellStyle name="Normal 7 4 2 3 3 3 7" xfId="14017" xr:uid="{3F06C1D1-5B71-4E2B-B2C2-FA72A14FBE59}"/>
    <cellStyle name="Normal 7 4 2 3 3 4" xfId="3434" xr:uid="{00000000-0005-0000-0000-00003F080000}"/>
    <cellStyle name="Normal 7 4 2 3 3 4 2" xfId="6489" xr:uid="{FE52D829-CEA9-43C9-9D05-BBE66D0237DF}"/>
    <cellStyle name="Normal 7 4 2 3 3 4 2 2" xfId="27046" xr:uid="{BB9D64A2-FF5A-434D-A24C-5D893C99AFCB}"/>
    <cellStyle name="Normal 7 4 2 3 3 4 2 3" xfId="16060" xr:uid="{5CBC3A4C-9AB1-4197-9072-4BE3E22218D5}"/>
    <cellStyle name="Normal 7 4 2 3 3 4 3" xfId="8513" xr:uid="{95B1BDFE-76EF-48D5-AE18-97DF9EAC4EF1}"/>
    <cellStyle name="Normal 7 4 2 3 3 4 3 2" xfId="18893" xr:uid="{E65410F0-F8B8-44EE-A42E-4231B11984F9}"/>
    <cellStyle name="Normal 7 4 2 3 3 4 4" xfId="11346" xr:uid="{FFCBB6BC-06D1-4F6E-B3AD-2CAE67AF6682}"/>
    <cellStyle name="Normal 7 4 2 3 3 4 4 2" xfId="21726" xr:uid="{6D36AA51-6251-47A6-BEA6-E61346442579}"/>
    <cellStyle name="Normal 7 4 2 3 3 4 5" xfId="23529" xr:uid="{CA63C1D9-529A-4458-A521-F58739AAC9A2}"/>
    <cellStyle name="Normal 7 4 2 3 3 4 6" xfId="14015" xr:uid="{34CE9732-A922-4B0C-813D-1BA3CCDE518D}"/>
    <cellStyle name="Normal 7 4 2 3 3 5" xfId="2639" xr:uid="{00000000-0005-0000-0000-000040080000}"/>
    <cellStyle name="Normal 7 4 2 3 3 5 2" xfId="5901" xr:uid="{06DEE614-DB1E-40C6-98B8-655A5BC840AD}"/>
    <cellStyle name="Normal 7 4 2 3 3 5 2 2" xfId="28084" xr:uid="{E73C0A48-5010-4AF4-BFF8-2779B38CAAE9}"/>
    <cellStyle name="Normal 7 4 2 3 3 5 2 3" xfId="15311" xr:uid="{CD10D29B-1BB9-4033-A72C-20650EA7939B}"/>
    <cellStyle name="Normal 7 4 2 3 3 5 3" xfId="7764" xr:uid="{AAF63A09-5ED6-4AC6-B134-9B9A07206138}"/>
    <cellStyle name="Normal 7 4 2 3 3 5 3 2" xfId="18144" xr:uid="{C28E0031-6504-4AF1-8743-859347CDA388}"/>
    <cellStyle name="Normal 7 4 2 3 3 5 4" xfId="10597" xr:uid="{10CF1869-835D-47E8-8557-5FB1FB45379C}"/>
    <cellStyle name="Normal 7 4 2 3 3 5 4 2" xfId="20977" xr:uid="{02BFD86F-D7FB-4B45-AD29-59895ECBED70}"/>
    <cellStyle name="Normal 7 4 2 3 3 5 5" xfId="24391" xr:uid="{3642CC08-061D-412D-B772-B9BBC8C52747}"/>
    <cellStyle name="Normal 7 4 2 3 3 5 6" xfId="13028" xr:uid="{F2805A81-7243-41C4-92ED-D905A26F3587}"/>
    <cellStyle name="Normal 7 4 2 3 3 6" xfId="4214" xr:uid="{2B11B9DA-3A35-4419-B17F-06112D4DA6AE}"/>
    <cellStyle name="Normal 7 4 2 3 3 6 2" xfId="8986" xr:uid="{55144603-3E18-4EA5-90FC-CC93302FD65D}"/>
    <cellStyle name="Normal 7 4 2 3 3 6 2 2" xfId="19366" xr:uid="{7E7540F5-7CC3-4663-A2BB-5954148FA671}"/>
    <cellStyle name="Normal 7 4 2 3 3 6 3" xfId="11819" xr:uid="{848B8CAE-D016-4566-9EB8-B0DB71A665C1}"/>
    <cellStyle name="Normal 7 4 2 3 3 6 3 2" xfId="22199" xr:uid="{A73647F4-93CF-430B-B492-4A6BD9BE71CC}"/>
    <cellStyle name="Normal 7 4 2 3 3 6 4" xfId="22747" xr:uid="{1023BC0F-D3FA-4D97-B691-C203FC4AE763}"/>
    <cellStyle name="Normal 7 4 2 3 3 6 5" xfId="16533" xr:uid="{45CFAB6B-5A5A-4FBC-A74B-53002E84D396}"/>
    <cellStyle name="Normal 7 4 2 3 3 7" xfId="5418" xr:uid="{35CB26D5-D276-425C-BAEA-79EE79A1F237}"/>
    <cellStyle name="Normal 7 4 2 3 3 7 2" xfId="14715" xr:uid="{33CBB5DD-991C-4EF6-BD53-3DB90CCF121C}"/>
    <cellStyle name="Normal 7 4 2 3 3 8" xfId="7168" xr:uid="{AC6F9BAC-8D75-4682-834E-C6C99FF0AE1D}"/>
    <cellStyle name="Normal 7 4 2 3 3 8 2" xfId="17548" xr:uid="{C320B0C3-2ADA-4F75-B0F5-3D83AFF2FB73}"/>
    <cellStyle name="Normal 7 4 2 3 3 9" xfId="10001" xr:uid="{DE4E08E6-0590-4940-A5A1-118E1F7254D1}"/>
    <cellStyle name="Normal 7 4 2 3 3 9 2" xfId="20381" xr:uid="{EAAF0476-701F-43F9-935E-525B6C9B205C}"/>
    <cellStyle name="Normal 7 4 2 3 4" xfId="1402" xr:uid="{00000000-0005-0000-0000-000051070000}"/>
    <cellStyle name="Normal 7 4 2 3 4 2" xfId="3437" xr:uid="{00000000-0005-0000-0000-000042080000}"/>
    <cellStyle name="Normal 7 4 2 3 4 2 2" xfId="6492" xr:uid="{6B211D80-0DCD-44B2-BE9D-58814ECC93F8}"/>
    <cellStyle name="Normal 7 4 2 3 4 2 2 2" xfId="26408" xr:uid="{105A0BFE-232B-4E6F-9EFD-C683CCCE8D3D}"/>
    <cellStyle name="Normal 7 4 2 3 4 2 2 3" xfId="16063" xr:uid="{0853C75B-EACD-4A0D-B8A4-3BB768EA7535}"/>
    <cellStyle name="Normal 7 4 2 3 4 2 3" xfId="8516" xr:uid="{C5E36588-58E5-4EDA-B035-E11519CAF348}"/>
    <cellStyle name="Normal 7 4 2 3 4 2 3 2" xfId="18896" xr:uid="{4B35EC2E-817E-4379-9348-55F7384F7A7A}"/>
    <cellStyle name="Normal 7 4 2 3 4 2 4" xfId="11349" xr:uid="{D795733E-893B-43A1-9D31-A3FD808972AA}"/>
    <cellStyle name="Normal 7 4 2 3 4 2 4 2" xfId="21729" xr:uid="{2B197E8E-C719-42DD-80FA-C4863AF729E3}"/>
    <cellStyle name="Normal 7 4 2 3 4 2 5" xfId="23233" xr:uid="{B2433BA5-93B2-48C3-8C0E-A022BC6B3F0A}"/>
    <cellStyle name="Normal 7 4 2 3 4 2 6" xfId="14018" xr:uid="{ECBC3F6B-B96E-4288-8DBF-45F6589C947D}"/>
    <cellStyle name="Normal 7 4 2 3 4 3" xfId="4362" xr:uid="{B22B2C28-8B7E-4D9A-BB80-121388E1EADB}"/>
    <cellStyle name="Normal 7 4 2 3 4 3 2" xfId="9134" xr:uid="{5B75D42C-5855-4C09-BEF3-B16F1CBAB7EF}"/>
    <cellStyle name="Normal 7 4 2 3 4 3 2 2" xfId="29177" xr:uid="{D601270E-C94E-4453-8AEC-A0E2E3E7B2DD}"/>
    <cellStyle name="Normal 7 4 2 3 4 3 2 3" xfId="19514" xr:uid="{38CD3105-4B2E-4FDD-A5F6-05B6BDEBF0E9}"/>
    <cellStyle name="Normal 7 4 2 3 4 3 3" xfId="11967" xr:uid="{07E7D6A9-7F3B-4D4E-99DA-E2D69A5D965E}"/>
    <cellStyle name="Normal 7 4 2 3 4 3 3 2" xfId="22347" xr:uid="{A733B062-B38B-4F97-8EB3-53E8DB504F27}"/>
    <cellStyle name="Normal 7 4 2 3 4 3 4" xfId="23167" xr:uid="{8077C8A8-E37E-4916-99C0-B66DCD9059A0}"/>
    <cellStyle name="Normal 7 4 2 3 4 3 5" xfId="16681" xr:uid="{27FA9808-82E3-4143-9A84-50137F7EE0A4}"/>
    <cellStyle name="Normal 7 4 2 3 4 4" xfId="5419" xr:uid="{1CCA2808-F3D0-43BE-BE99-EB7EE5FA592C}"/>
    <cellStyle name="Normal 7 4 2 3 4 4 2" xfId="27407" xr:uid="{546EEC58-C751-4718-B1A5-0437D059B702}"/>
    <cellStyle name="Normal 7 4 2 3 4 4 3" xfId="14716" xr:uid="{3AEDFBEE-A180-493C-B1DF-3CB2C9B06A58}"/>
    <cellStyle name="Normal 7 4 2 3 4 5" xfId="7169" xr:uid="{3AE37D08-FF7A-4EAD-B0AC-1357A731F114}"/>
    <cellStyle name="Normal 7 4 2 3 4 5 2" xfId="17549" xr:uid="{815136FD-09BE-4716-8114-FC0E2378FBE7}"/>
    <cellStyle name="Normal 7 4 2 3 4 6" xfId="10002" xr:uid="{CF8D9611-3354-4D0A-B242-9C205EA5DAED}"/>
    <cellStyle name="Normal 7 4 2 3 4 6 2" xfId="20382" xr:uid="{56A197B3-D2B5-430A-8BDC-862329EFB3C6}"/>
    <cellStyle name="Normal 7 4 2 3 4 7" xfId="25146" xr:uid="{42C3A5EB-114C-451B-90D0-B1C48D26644D}"/>
    <cellStyle name="Normal 7 4 2 3 4 8" xfId="13294" xr:uid="{66E7FE57-C50F-473F-A48E-83E2AAFD69B6}"/>
    <cellStyle name="Normal 7 4 2 3 5" xfId="3438" xr:uid="{00000000-0005-0000-0000-000043080000}"/>
    <cellStyle name="Normal 7 4 2 3 5 2" xfId="4577" xr:uid="{8D41DCDF-9867-4A7F-9391-7F4DE0309B96}"/>
    <cellStyle name="Normal 7 4 2 3 5 2 2" xfId="9349" xr:uid="{394D0FF3-3020-43A5-B7E3-326A51684203}"/>
    <cellStyle name="Normal 7 4 2 3 5 2 2 2" xfId="29321" xr:uid="{8876C79D-FF2C-4A1F-BC0C-11645524FAFF}"/>
    <cellStyle name="Normal 7 4 2 3 5 2 2 3" xfId="19729" xr:uid="{859E6A7D-14EE-45E3-8CA4-EBA984483543}"/>
    <cellStyle name="Normal 7 4 2 3 5 2 3" xfId="12182" xr:uid="{0A929E14-F3C2-4BC2-B93F-36482BBA9C07}"/>
    <cellStyle name="Normal 7 4 2 3 5 2 3 2" xfId="22562" xr:uid="{56FC7E13-67D6-44D1-A502-931184BA5298}"/>
    <cellStyle name="Normal 7 4 2 3 5 2 4" xfId="22797" xr:uid="{DF4B6DC9-CDB8-4A61-977F-D668ECD7A265}"/>
    <cellStyle name="Normal 7 4 2 3 5 2 5" xfId="16896" xr:uid="{5EEF3B0A-42C2-4CCE-B7E6-6FC59218785A}"/>
    <cellStyle name="Normal 7 4 2 3 5 3" xfId="6493" xr:uid="{E64F39CB-9B25-44E1-9DAA-51A89B2615E2}"/>
    <cellStyle name="Normal 7 4 2 3 5 3 2" xfId="26952" xr:uid="{73A7E2FD-9F60-45BE-B5F3-8EFD0A60A280}"/>
    <cellStyle name="Normal 7 4 2 3 5 3 3" xfId="16064" xr:uid="{FD54B8D9-1ACF-4D0A-81FC-B6C623754D97}"/>
    <cellStyle name="Normal 7 4 2 3 5 4" xfId="8517" xr:uid="{F3A3247E-1F8B-4CF6-8C0D-421FDFA5BBAD}"/>
    <cellStyle name="Normal 7 4 2 3 5 4 2" xfId="18897" xr:uid="{BE9CB8BE-3158-4E13-9692-25B98293D676}"/>
    <cellStyle name="Normal 7 4 2 3 5 5" xfId="11350" xr:uid="{9F13FFA7-DB84-4346-BFF7-B01B3F23E21E}"/>
    <cellStyle name="Normal 7 4 2 3 5 5 2" xfId="21730" xr:uid="{3CA28E00-BC65-4934-BF57-8354A2966191}"/>
    <cellStyle name="Normal 7 4 2 3 5 6" xfId="25511" xr:uid="{C46F287D-3C82-4069-AD2C-BEFBDD3A6D7B}"/>
    <cellStyle name="Normal 7 4 2 3 5 7" xfId="14019" xr:uid="{5B6BC0C1-901D-4342-9972-37A67B926C80}"/>
    <cellStyle name="Normal 7 4 2 3 6" xfId="2987" xr:uid="{00000000-0005-0000-0000-000044080000}"/>
    <cellStyle name="Normal 7 4 2 3 6 2" xfId="6137" xr:uid="{01E3796D-D798-48FE-9C0C-E4A00DDA0B07}"/>
    <cellStyle name="Normal 7 4 2 3 6 2 2" xfId="28500" xr:uid="{B49D196C-F27B-4945-A279-8C8D3D7969FE}"/>
    <cellStyle name="Normal 7 4 2 3 6 2 3" xfId="15615" xr:uid="{FFE3F257-7A6B-4386-A5EE-044B6274A04B}"/>
    <cellStyle name="Normal 7 4 2 3 6 3" xfId="8068" xr:uid="{5CDCC030-ED7E-404A-8EB4-4195BA0A9905}"/>
    <cellStyle name="Normal 7 4 2 3 6 3 2" xfId="18448" xr:uid="{6728291F-1EA2-414E-99AC-C1AF79F89D77}"/>
    <cellStyle name="Normal 7 4 2 3 6 4" xfId="10901" xr:uid="{28123847-7C3C-45B0-86FE-4A2C73DDAB30}"/>
    <cellStyle name="Normal 7 4 2 3 6 4 2" xfId="21281" xr:uid="{0B46FCF6-E7D4-4F9A-AFAB-7EC8AAEA7E70}"/>
    <cellStyle name="Normal 7 4 2 3 6 5" xfId="23160" xr:uid="{1AAEDB47-B1A5-420D-B674-153C8B07D0D6}"/>
    <cellStyle name="Normal 7 4 2 3 6 6" xfId="13484" xr:uid="{1ADD431F-70F2-44A6-81E0-DAA66D789110}"/>
    <cellStyle name="Normal 7 4 2 3 7" xfId="2477" xr:uid="{00000000-0005-0000-0000-000045080000}"/>
    <cellStyle name="Normal 7 4 2 3 7 2" xfId="5765" xr:uid="{0F3E1F4B-AB2E-4AE5-8439-F1D7EF399285}"/>
    <cellStyle name="Normal 7 4 2 3 7 2 2" xfId="26815" xr:uid="{75FF0B01-19AC-4C89-8180-56355C6ECBA7}"/>
    <cellStyle name="Normal 7 4 2 3 7 2 3" xfId="15149" xr:uid="{74D3FD33-3603-4E3B-B24D-B6ED820152BA}"/>
    <cellStyle name="Normal 7 4 2 3 7 3" xfId="7602" xr:uid="{0FEB3F89-9078-4CB6-AE8F-29C654BECED4}"/>
    <cellStyle name="Normal 7 4 2 3 7 3 2" xfId="17982" xr:uid="{F9474757-1AD0-4A3D-9E5A-1CE831E8B1EB}"/>
    <cellStyle name="Normal 7 4 2 3 7 4" xfId="10435" xr:uid="{278F2BDF-7C69-42C3-8BB8-878886F0C70A}"/>
    <cellStyle name="Normal 7 4 2 3 7 4 2" xfId="20815" xr:uid="{645EA7CB-4B75-499B-A8FD-2B0785300611}"/>
    <cellStyle name="Normal 7 4 2 3 7 5" xfId="24652" xr:uid="{14B94698-E5C2-4A3C-8A3D-2190C517C682}"/>
    <cellStyle name="Normal 7 4 2 3 7 6" xfId="12865" xr:uid="{0395CA8B-9539-4DD3-94A5-4F953090C76C}"/>
    <cellStyle name="Normal 7 4 2 3 8" xfId="2231" xr:uid="{00000000-0005-0000-0000-000034080000}"/>
    <cellStyle name="Normal 7 4 2 3 8 2" xfId="7358" xr:uid="{ABAE7B4A-5509-467D-9412-919A82B4558E}"/>
    <cellStyle name="Normal 7 4 2 3 8 2 2" xfId="17738" xr:uid="{9D2221FC-A8E9-49F3-BB92-D516393964F2}"/>
    <cellStyle name="Normal 7 4 2 3 8 3" xfId="10191" xr:uid="{042DD87E-6450-4539-81F7-DD2736D6138A}"/>
    <cellStyle name="Normal 7 4 2 3 8 3 2" xfId="20571" xr:uid="{3074D180-A790-43CA-8AF6-F0EB8702F7F8}"/>
    <cellStyle name="Normal 7 4 2 3 8 4" xfId="24952" xr:uid="{61479AF8-0B85-4185-A702-0CA42A33AD86}"/>
    <cellStyle name="Normal 7 4 2 3 8 5" xfId="14905" xr:uid="{91989871-B108-4928-9C4D-6CEAB55A48F6}"/>
    <cellStyle name="Normal 7 4 2 3 9" xfId="4062" xr:uid="{FFCED617-206A-483C-934D-7BCD0DED1567}"/>
    <cellStyle name="Normal 7 4 2 3 9 2" xfId="8842" xr:uid="{559A6206-591B-46D5-A69A-CA6C5CB41531}"/>
    <cellStyle name="Normal 7 4 2 3 9 2 2" xfId="19222" xr:uid="{E5B720D8-CE51-4AD5-8877-519B75180EE1}"/>
    <cellStyle name="Normal 7 4 2 3 9 3" xfId="11675" xr:uid="{A2219D8D-D89A-47FF-8831-7EA7854031E1}"/>
    <cellStyle name="Normal 7 4 2 3 9 3 2" xfId="22055" xr:uid="{93530434-315F-4A5C-80CC-1E41AE188AAE}"/>
    <cellStyle name="Normal 7 4 2 3 9 4" xfId="16389" xr:uid="{14217679-016B-4408-8BFC-3F2123797ADE}"/>
    <cellStyle name="Normal 7 4 2 4" xfId="1403" xr:uid="{00000000-0005-0000-0000-000052070000}"/>
    <cellStyle name="Normal 7 4 2 4 10" xfId="7170" xr:uid="{B931BC08-D4DA-4743-8933-B44C8A7C2202}"/>
    <cellStyle name="Normal 7 4 2 4 10 2" xfId="17550" xr:uid="{D2F57CD4-372B-451D-ABEE-23E915F629F6}"/>
    <cellStyle name="Normal 7 4 2 4 11" xfId="10003" xr:uid="{02A2C318-68A2-4898-A3B9-5149781E387B}"/>
    <cellStyle name="Normal 7 4 2 4 11 2" xfId="20383" xr:uid="{FE7ADACE-F28A-4BE5-9CA1-2A9B4122D6E0}"/>
    <cellStyle name="Normal 7 4 2 4 12" xfId="25145" xr:uid="{810F2310-A9E5-4F5B-AF0B-88D7042AB924}"/>
    <cellStyle name="Normal 7 4 2 4 13" xfId="12443" xr:uid="{17E98E0C-4EAB-4941-B071-E713A1D6DFFE}"/>
    <cellStyle name="Normal 7 4 2 4 2" xfId="1404" xr:uid="{00000000-0005-0000-0000-000053070000}"/>
    <cellStyle name="Normal 7 4 2 4 2 10" xfId="10004" xr:uid="{1645BABD-3E68-4A2C-9FE0-C3BD3BDE9EE2}"/>
    <cellStyle name="Normal 7 4 2 4 2 10 2" xfId="20384" xr:uid="{2E2ABC91-4A6F-4231-B91E-F2E4A7D3E3A3}"/>
    <cellStyle name="Normal 7 4 2 4 2 11" xfId="25584" xr:uid="{C2DE54F0-1EB7-42DA-A420-A65F2BAFE32B}"/>
    <cellStyle name="Normal 7 4 2 4 2 12" xfId="12629" xr:uid="{3C5934F1-5D4C-4ED1-8E3F-757D1B63E7DC}"/>
    <cellStyle name="Normal 7 4 2 4 2 2" xfId="1405" xr:uid="{00000000-0005-0000-0000-000054070000}"/>
    <cellStyle name="Normal 7 4 2 4 2 2 2" xfId="3440" xr:uid="{00000000-0005-0000-0000-000049080000}"/>
    <cellStyle name="Normal 7 4 2 4 2 2 2 2" xfId="6495" xr:uid="{E8C9FC17-B5BD-46DE-A7CB-10285394DB4C}"/>
    <cellStyle name="Normal 7 4 2 4 2 2 2 2 2" xfId="28497" xr:uid="{6128ADAE-DDCF-46E9-B274-0FC7BF54E073}"/>
    <cellStyle name="Normal 7 4 2 4 2 2 2 2 3" xfId="26056" xr:uid="{F0A1874E-C620-486D-8060-5D7C6C2C338C}"/>
    <cellStyle name="Normal 7 4 2 4 2 2 2 2 4" xfId="16066" xr:uid="{A132EF9A-BCC6-47CE-9940-19AB1B9EE32D}"/>
    <cellStyle name="Normal 7 4 2 4 2 2 2 3" xfId="8519" xr:uid="{70345AB6-28FA-4A6B-8776-0BA46C129244}"/>
    <cellStyle name="Normal 7 4 2 4 2 2 2 3 2" xfId="28935" xr:uid="{9EFB8EE6-788C-4595-A058-72D87940C73C}"/>
    <cellStyle name="Normal 7 4 2 4 2 2 2 3 3" xfId="18899" xr:uid="{1D88C5AC-56EB-4E83-A35F-070EB8EADD6C}"/>
    <cellStyle name="Normal 7 4 2 4 2 2 2 4" xfId="11352" xr:uid="{AC20873F-D2B4-4F5D-83AD-FF482A6C530B}"/>
    <cellStyle name="Normal 7 4 2 4 2 2 2 4 2" xfId="21732" xr:uid="{3238790B-5B1A-48D6-ABED-E347715489F3}"/>
    <cellStyle name="Normal 7 4 2 4 2 2 2 5" xfId="25262" xr:uid="{10019D3C-0701-4C06-9468-8695FB682D51}"/>
    <cellStyle name="Normal 7 4 2 4 2 2 2 6" xfId="14021" xr:uid="{E7C9B11C-99D1-41A5-80CD-C69707957650}"/>
    <cellStyle name="Normal 7 4 2 4 2 2 3" xfId="4365" xr:uid="{AAAEB657-D454-4295-AD7A-18F093B61451}"/>
    <cellStyle name="Normal 7 4 2 4 2 2 3 2" xfId="9137" xr:uid="{E9C25ECD-8D03-4F99-8FEA-D1B20A035017}"/>
    <cellStyle name="Normal 7 4 2 4 2 2 3 2 2" xfId="29180" xr:uid="{1E2F13CE-BB14-4AE9-9D02-823BA19C5333}"/>
    <cellStyle name="Normal 7 4 2 4 2 2 3 2 3" xfId="19517" xr:uid="{F1227117-9D3D-49C9-9A12-FA2559C8851E}"/>
    <cellStyle name="Normal 7 4 2 4 2 2 3 3" xfId="11970" xr:uid="{8CBFE4FB-0706-4030-9D52-7E0E3C598942}"/>
    <cellStyle name="Normal 7 4 2 4 2 2 3 3 2" xfId="22350" xr:uid="{03A447AF-7168-41C3-8583-196053D85370}"/>
    <cellStyle name="Normal 7 4 2 4 2 2 3 4" xfId="24443" xr:uid="{63BBBCFA-5B6B-4D4F-B11E-66772F893E60}"/>
    <cellStyle name="Normal 7 4 2 4 2 2 3 5" xfId="16684" xr:uid="{EC6CF39E-538C-4150-9DC0-9DC18579863C}"/>
    <cellStyle name="Normal 7 4 2 4 2 2 4" xfId="5422" xr:uid="{A49531EF-9E07-48B3-A00B-F9C45AAB621D}"/>
    <cellStyle name="Normal 7 4 2 4 2 2 4 2" xfId="27871" xr:uid="{0284E31A-A0AE-4136-B002-88D0E48ED855}"/>
    <cellStyle name="Normal 7 4 2 4 2 2 4 3" xfId="14719" xr:uid="{3FBA4BA8-E898-47A2-87CB-B0C816B568B1}"/>
    <cellStyle name="Normal 7 4 2 4 2 2 5" xfId="7172" xr:uid="{B71CDECA-3C7C-4478-B8B8-709B814A9314}"/>
    <cellStyle name="Normal 7 4 2 4 2 2 5 2" xfId="17552" xr:uid="{2CAD84AB-C5E0-42CA-868B-31FD631168BD}"/>
    <cellStyle name="Normal 7 4 2 4 2 2 6" xfId="10005" xr:uid="{95FCDA98-9992-470E-AB8C-B0FB05056341}"/>
    <cellStyle name="Normal 7 4 2 4 2 2 6 2" xfId="20385" xr:uid="{6B8F8F77-21D3-4083-86B9-922B1B8F4454}"/>
    <cellStyle name="Normal 7 4 2 4 2 2 7" xfId="25393" xr:uid="{19780167-0E7D-40DE-8011-0AEF26FE54F6}"/>
    <cellStyle name="Normal 7 4 2 4 2 2 8" xfId="13298" xr:uid="{8ACA14C7-1070-4824-BFA2-14F062EEFC52}"/>
    <cellStyle name="Normal 7 4 2 4 2 3" xfId="3441" xr:uid="{00000000-0005-0000-0000-00004A080000}"/>
    <cellStyle name="Normal 7 4 2 4 2 3 2" xfId="4578" xr:uid="{CCB6D9DF-D0CD-410E-A00E-4015EECB64E3}"/>
    <cellStyle name="Normal 7 4 2 4 2 3 2 2" xfId="9350" xr:uid="{DCC4F88B-7732-4D33-AB0A-ACD57DDEFD07}"/>
    <cellStyle name="Normal 7 4 2 4 2 3 2 2 2" xfId="29322" xr:uid="{EAEDB75C-7A44-4BAC-809D-8A82933E7BAA}"/>
    <cellStyle name="Normal 7 4 2 4 2 3 2 2 3" xfId="19730" xr:uid="{C4944783-D8FE-4DB4-9BA3-1E82BC34A028}"/>
    <cellStyle name="Normal 7 4 2 4 2 3 2 3" xfId="12183" xr:uid="{63CFBB8E-16F7-4C1A-AB42-20FA8D1C2393}"/>
    <cellStyle name="Normal 7 4 2 4 2 3 2 3 2" xfId="22563" xr:uid="{DA11D50E-5310-4C95-BB1C-20F4BEC4F76C}"/>
    <cellStyle name="Normal 7 4 2 4 2 3 2 4" xfId="24892" xr:uid="{EFEA5569-7CF3-474B-9905-D0D2DC77FBF8}"/>
    <cellStyle name="Normal 7 4 2 4 2 3 2 5" xfId="16897" xr:uid="{0E5F3F5E-2569-480A-BD19-2D210D3EFEF1}"/>
    <cellStyle name="Normal 7 4 2 4 2 3 3" xfId="6496" xr:uid="{FC48F7E8-8C0B-4B98-920B-2B0286FFE23E}"/>
    <cellStyle name="Normal 7 4 2 4 2 3 3 2" xfId="26404" xr:uid="{8B57975D-7B57-431F-AFA0-EBA90D5B2B6C}"/>
    <cellStyle name="Normal 7 4 2 4 2 3 3 3" xfId="16067" xr:uid="{2A7D4FCE-1B9E-4852-AC0F-593CFCD45E82}"/>
    <cellStyle name="Normal 7 4 2 4 2 3 4" xfId="8520" xr:uid="{D1D8E662-D92E-4D4B-94D1-4C0F3D9F39C7}"/>
    <cellStyle name="Normal 7 4 2 4 2 3 4 2" xfId="18900" xr:uid="{176AC416-85F2-4EA1-98E9-D00E0F615140}"/>
    <cellStyle name="Normal 7 4 2 4 2 3 5" xfId="11353" xr:uid="{A3A31C55-FA9D-4957-AC49-F573427A00BD}"/>
    <cellStyle name="Normal 7 4 2 4 2 3 5 2" xfId="21733" xr:uid="{4208DEC8-C6B4-4F37-AE56-6E605E8F1340}"/>
    <cellStyle name="Normal 7 4 2 4 2 3 6" xfId="22903" xr:uid="{E79FD255-219F-431F-B3E1-304FCA6F2C15}"/>
    <cellStyle name="Normal 7 4 2 4 2 3 7" xfId="14022" xr:uid="{66C257AD-4F3F-4013-A144-D476057269C4}"/>
    <cellStyle name="Normal 7 4 2 4 2 4" xfId="3439" xr:uid="{00000000-0005-0000-0000-00004B080000}"/>
    <cellStyle name="Normal 7 4 2 4 2 4 2" xfId="6494" xr:uid="{8BFE9F11-3954-4689-A786-FF2F9CA2A262}"/>
    <cellStyle name="Normal 7 4 2 4 2 4 2 2" xfId="28689" xr:uid="{ABA22034-8D3B-4C73-BE6F-D2077FE629EA}"/>
    <cellStyle name="Normal 7 4 2 4 2 4 2 3" xfId="16065" xr:uid="{2A6EF921-F2BD-45E7-A868-1589E9226A65}"/>
    <cellStyle name="Normal 7 4 2 4 2 4 3" xfId="8518" xr:uid="{DCCF92C3-CC7E-4C8F-AEDD-59D0FF0D089E}"/>
    <cellStyle name="Normal 7 4 2 4 2 4 3 2" xfId="18898" xr:uid="{705A7120-817A-4C9A-BBCD-AACCFACFC8FC}"/>
    <cellStyle name="Normal 7 4 2 4 2 4 4" xfId="11351" xr:uid="{D3544EA9-18B3-4A20-9D02-82043860A9CE}"/>
    <cellStyle name="Normal 7 4 2 4 2 4 4 2" xfId="21731" xr:uid="{62695414-01F9-4B16-BCA5-61906A892137}"/>
    <cellStyle name="Normal 7 4 2 4 2 4 5" xfId="23195" xr:uid="{48CCD019-64F1-476C-B343-2B3A06260B3B}"/>
    <cellStyle name="Normal 7 4 2 4 2 4 6" xfId="14020" xr:uid="{C34C3CA7-8B84-48A6-9B55-231CA1F929A4}"/>
    <cellStyle name="Normal 7 4 2 4 2 5" xfId="2620" xr:uid="{00000000-0005-0000-0000-00004C080000}"/>
    <cellStyle name="Normal 7 4 2 4 2 5 2" xfId="5882" xr:uid="{162F9534-4603-4EE7-BCC8-40DE9EB70162}"/>
    <cellStyle name="Normal 7 4 2 4 2 5 2 2" xfId="28452" xr:uid="{432BB97B-CC7F-4191-B8E3-A032AAD42965}"/>
    <cellStyle name="Normal 7 4 2 4 2 5 2 3" xfId="15292" xr:uid="{DC5DDE3B-36F3-4DB0-B0DA-D7BC83D2CD80}"/>
    <cellStyle name="Normal 7 4 2 4 2 5 3" xfId="7745" xr:uid="{8E2B9F89-271A-4C79-A763-2730A62961D8}"/>
    <cellStyle name="Normal 7 4 2 4 2 5 3 2" xfId="18125" xr:uid="{49C4C12B-032E-451E-A41E-E0B0DC138CE7}"/>
    <cellStyle name="Normal 7 4 2 4 2 5 4" xfId="10578" xr:uid="{A375E6AF-717E-4EF7-89CA-4CEAE9232747}"/>
    <cellStyle name="Normal 7 4 2 4 2 5 4 2" xfId="20958" xr:uid="{E3B04979-6F30-4D1B-8080-ADDFE1C047E3}"/>
    <cellStyle name="Normal 7 4 2 4 2 5 5" xfId="23958" xr:uid="{7B1FEF56-7F74-4BF5-AE76-88645295563C}"/>
    <cellStyle name="Normal 7 4 2 4 2 5 6" xfId="13008" xr:uid="{16D03AE3-FE86-45E0-ADF6-CAA03FDB5F2B}"/>
    <cellStyle name="Normal 7 4 2 4 2 6" xfId="2395" xr:uid="{00000000-0005-0000-0000-000047080000}"/>
    <cellStyle name="Normal 7 4 2 4 2 6 2" xfId="7522" xr:uid="{A76C84AC-D7FA-4E67-9B80-783C24274E18}"/>
    <cellStyle name="Normal 7 4 2 4 2 6 2 2" xfId="17902" xr:uid="{7735C72A-AB3A-44DB-B9CF-A60B23D5E96A}"/>
    <cellStyle name="Normal 7 4 2 4 2 6 3" xfId="10355" xr:uid="{9B054F36-4AFC-4E50-95A8-8DE63B3958E8}"/>
    <cellStyle name="Normal 7 4 2 4 2 6 3 2" xfId="20735" xr:uid="{EB380360-1AFA-4882-9966-DAE9B36363C1}"/>
    <cellStyle name="Normal 7 4 2 4 2 6 4" xfId="25488" xr:uid="{09B3EF65-0309-4500-B88F-8E69AE4097C5}"/>
    <cellStyle name="Normal 7 4 2 4 2 6 5" xfId="15069" xr:uid="{A5C5DB98-FDCA-4207-B138-48665FC4E7B5}"/>
    <cellStyle name="Normal 7 4 2 4 2 7" xfId="4099" xr:uid="{A615A8D1-6A36-46E2-847B-4878C02125FD}"/>
    <cellStyle name="Normal 7 4 2 4 2 7 2" xfId="8873" xr:uid="{4114F29A-80CA-48BA-BC1A-8A2FAF071ABD}"/>
    <cellStyle name="Normal 7 4 2 4 2 7 2 2" xfId="19253" xr:uid="{E86CC324-85D1-497C-90CD-2BE9A961181D}"/>
    <cellStyle name="Normal 7 4 2 4 2 7 3" xfId="11706" xr:uid="{D3D5E542-88E0-4657-9D32-3E8609667CC3}"/>
    <cellStyle name="Normal 7 4 2 4 2 7 3 2" xfId="22086" xr:uid="{49CD2A9E-CFD2-4895-9D5D-91A18746A95B}"/>
    <cellStyle name="Normal 7 4 2 4 2 7 4" xfId="16420" xr:uid="{573C1003-EB8C-41D1-911F-FF5B21F44878}"/>
    <cellStyle name="Normal 7 4 2 4 2 8" xfId="5421" xr:uid="{766CFB2F-622E-4F25-9D22-96633E84BE1A}"/>
    <cellStyle name="Normal 7 4 2 4 2 8 2" xfId="14718" xr:uid="{72593861-B15E-4F5A-B0ED-7813F2715FBA}"/>
    <cellStyle name="Normal 7 4 2 4 2 9" xfId="7171" xr:uid="{48407797-F7AC-41D5-9E6F-81908B182441}"/>
    <cellStyle name="Normal 7 4 2 4 2 9 2" xfId="17551" xr:uid="{2C17603D-9B4C-44AA-A0EF-A8718814D834}"/>
    <cellStyle name="Normal 7 4 2 4 3" xfId="1406" xr:uid="{00000000-0005-0000-0000-000055070000}"/>
    <cellStyle name="Normal 7 4 2 4 3 2" xfId="3442" xr:uid="{00000000-0005-0000-0000-00004E080000}"/>
    <cellStyle name="Normal 7 4 2 4 3 2 2" xfId="6497" xr:uid="{68305674-C797-40C7-BB0C-81EF594659BA}"/>
    <cellStyle name="Normal 7 4 2 4 3 2 2 2" xfId="24524" xr:uid="{3F4DC59D-B533-4571-A31D-7C9B281553C4}"/>
    <cellStyle name="Normal 7 4 2 4 3 2 2 3" xfId="28713" xr:uid="{DB599F82-26D9-4742-872D-E4677E884F2C}"/>
    <cellStyle name="Normal 7 4 2 4 3 2 2 4" xfId="16068" xr:uid="{BB2C2468-C0C3-4BD9-9CD2-9D2AB98CCE65}"/>
    <cellStyle name="Normal 7 4 2 4 3 2 3" xfId="8521" xr:uid="{517069DC-E7A8-4BCE-9CE2-9C298EBA0CEE}"/>
    <cellStyle name="Normal 7 4 2 4 3 2 3 2" xfId="28936" xr:uid="{7F8F8EDB-BB5E-42D6-8D7E-5DD70CC18786}"/>
    <cellStyle name="Normal 7 4 2 4 3 2 3 3" xfId="18901" xr:uid="{A0FA28BF-EE20-4B04-B3E4-3723FE6E22C8}"/>
    <cellStyle name="Normal 7 4 2 4 3 2 4" xfId="11354" xr:uid="{9691508A-27FF-4475-90DA-7B47F2D70909}"/>
    <cellStyle name="Normal 7 4 2 4 3 2 4 2" xfId="21734" xr:uid="{F53DEC85-5C19-4421-875A-2ACB2AA8D5BC}"/>
    <cellStyle name="Normal 7 4 2 4 3 2 5" xfId="23285" xr:uid="{7A6F7BD0-63DA-4862-8C6B-2B31A4FA3DFF}"/>
    <cellStyle name="Normal 7 4 2 4 3 2 6" xfId="14023" xr:uid="{C2486EEF-2D65-4552-A92C-6FF30E073B7A}"/>
    <cellStyle name="Normal 7 4 2 4 3 3" xfId="2824" xr:uid="{00000000-0005-0000-0000-00004F080000}"/>
    <cellStyle name="Normal 7 4 2 4 3 3 2" xfId="6040" xr:uid="{535C257E-5D4B-4198-82C8-E999FA9B3136}"/>
    <cellStyle name="Normal 7 4 2 4 3 3 2 2" xfId="27838" xr:uid="{EEAA24A5-4A7E-4F43-8F1E-8F52A537B74C}"/>
    <cellStyle name="Normal 7 4 2 4 3 3 2 3" xfId="15494" xr:uid="{31FE131C-62EE-44A7-AE47-D7F356754560}"/>
    <cellStyle name="Normal 7 4 2 4 3 3 3" xfId="7947" xr:uid="{25908E5D-77DD-4DF7-A949-876FCE3A4C83}"/>
    <cellStyle name="Normal 7 4 2 4 3 3 3 2" xfId="18327" xr:uid="{FBE47FA9-E084-4D46-83E2-26DD38C83757}"/>
    <cellStyle name="Normal 7 4 2 4 3 3 4" xfId="10780" xr:uid="{4B6532DA-BE75-4F6B-9AA2-05E530E0D4B3}"/>
    <cellStyle name="Normal 7 4 2 4 3 3 4 2" xfId="21160" xr:uid="{56285DC4-1A64-4C00-9D6E-A46781D91D64}"/>
    <cellStyle name="Normal 7 4 2 4 3 3 5" xfId="24119" xr:uid="{F557AC7F-F932-4E72-860B-1C1103051EA8}"/>
    <cellStyle name="Normal 7 4 2 4 3 3 6" xfId="13297" xr:uid="{64ADBB3E-2E50-43E0-BE71-4AF34A909986}"/>
    <cellStyle name="Normal 7 4 2 4 3 4" xfId="4215" xr:uid="{B598CC0D-41CE-4725-B55D-D9DBCBCCE81B}"/>
    <cellStyle name="Normal 7 4 2 4 3 4 2" xfId="8987" xr:uid="{346B4F6C-A1D7-4323-9FA6-6941310BCCD1}"/>
    <cellStyle name="Normal 7 4 2 4 3 4 2 2" xfId="29066" xr:uid="{C2A895EB-C6F8-4540-A260-580F69B5AEC5}"/>
    <cellStyle name="Normal 7 4 2 4 3 4 2 3" xfId="19367" xr:uid="{BBF76C09-54D7-450F-BF03-265396877F8D}"/>
    <cellStyle name="Normal 7 4 2 4 3 4 3" xfId="11820" xr:uid="{8C4A0A73-B6EA-49D5-9784-3724AB2703C1}"/>
    <cellStyle name="Normal 7 4 2 4 3 4 3 2" xfId="22200" xr:uid="{2AD8131C-1897-4EBD-9AA5-6E49E2A2711F}"/>
    <cellStyle name="Normal 7 4 2 4 3 4 4" xfId="23620" xr:uid="{977F998E-7DDA-43D2-B84A-A004A2443B61}"/>
    <cellStyle name="Normal 7 4 2 4 3 4 5" xfId="16534" xr:uid="{271A7751-C7A8-406B-A22A-45FCCD866C81}"/>
    <cellStyle name="Normal 7 4 2 4 3 5" xfId="5423" xr:uid="{2E65E1D4-3052-40C6-97F4-B6E2E11D8BF2}"/>
    <cellStyle name="Normal 7 4 2 4 3 5 2" xfId="26899" xr:uid="{39F65D39-778D-4E1B-9BD9-11AB11530AE8}"/>
    <cellStyle name="Normal 7 4 2 4 3 5 3" xfId="14720" xr:uid="{13A138FE-F583-44C8-B97E-650218C28B20}"/>
    <cellStyle name="Normal 7 4 2 4 3 6" xfId="7173" xr:uid="{DD0F5BE0-A944-4448-8295-DFBE81A71140}"/>
    <cellStyle name="Normal 7 4 2 4 3 6 2" xfId="17553" xr:uid="{D0634BD9-832B-4163-9972-AFC73A0E6B20}"/>
    <cellStyle name="Normal 7 4 2 4 3 7" xfId="10006" xr:uid="{48422E25-51C6-4046-97EA-4E22C49EDD17}"/>
    <cellStyle name="Normal 7 4 2 4 3 7 2" xfId="20386" xr:uid="{07E4FE30-D2E5-4621-B700-B135C9068521}"/>
    <cellStyle name="Normal 7 4 2 4 3 8" xfId="24130" xr:uid="{E6FC3DA2-A9DA-4B50-AEDC-E5D29766288B}"/>
    <cellStyle name="Normal 7 4 2 4 3 9" xfId="12787" xr:uid="{79A18FE0-2809-4472-8A81-356B4E62405A}"/>
    <cellStyle name="Normal 7 4 2 4 4" xfId="1407" xr:uid="{00000000-0005-0000-0000-000056070000}"/>
    <cellStyle name="Normal 7 4 2 4 4 2" xfId="4579" xr:uid="{F90CA143-97AF-4E8C-A770-D8821B1C12F5}"/>
    <cellStyle name="Normal 7 4 2 4 4 2 2" xfId="9351" xr:uid="{BABCC6F4-8932-4669-AB41-90518E651972}"/>
    <cellStyle name="Normal 7 4 2 4 4 2 2 2" xfId="29323" xr:uid="{1EBD480C-034E-4D17-897F-122D7BE25E1E}"/>
    <cellStyle name="Normal 7 4 2 4 4 2 2 3" xfId="19731" xr:uid="{FF145B92-B761-45E1-BF03-852C8B745C26}"/>
    <cellStyle name="Normal 7 4 2 4 4 2 3" xfId="12184" xr:uid="{FED648E9-FD6D-4B93-BB48-62CD3F8DCAFB}"/>
    <cellStyle name="Normal 7 4 2 4 4 2 3 2" xfId="22564" xr:uid="{D20E51FE-F8FB-4FD1-B70E-05289D3A43CA}"/>
    <cellStyle name="Normal 7 4 2 4 4 2 4" xfId="25695" xr:uid="{9AB87D3B-7502-430A-B82A-C209718BD820}"/>
    <cellStyle name="Normal 7 4 2 4 4 2 5" xfId="16898" xr:uid="{4F79C56B-8295-4535-ABB2-FDEADC126866}"/>
    <cellStyle name="Normal 7 4 2 4 4 3" xfId="5424" xr:uid="{31E3EE82-17E0-4E74-B15B-E5E7C1A8B933}"/>
    <cellStyle name="Normal 7 4 2 4 4 3 2" xfId="27830" xr:uid="{52CD2B51-6D16-4B44-A735-68CA6195A7BD}"/>
    <cellStyle name="Normal 7 4 2 4 4 3 3" xfId="14721" xr:uid="{E9A18D3B-352C-4EF1-BB95-6E1004493ECA}"/>
    <cellStyle name="Normal 7 4 2 4 4 4" xfId="7174" xr:uid="{77E0A48D-0C82-457D-A46A-8D58EA2BD4A3}"/>
    <cellStyle name="Normal 7 4 2 4 4 4 2" xfId="17554" xr:uid="{1E1110F7-1978-48EE-828F-4F436298F6E9}"/>
    <cellStyle name="Normal 7 4 2 4 4 5" xfId="10007" xr:uid="{C00F6A0C-D806-4A5B-8F7D-99E94A280068}"/>
    <cellStyle name="Normal 7 4 2 4 4 5 2" xfId="20387" xr:uid="{EDC48D79-EDBD-429E-9410-D9094CED12A4}"/>
    <cellStyle name="Normal 7 4 2 4 4 6" xfId="24543" xr:uid="{D144AA4D-3853-42D9-8FE1-26140F5E28BD}"/>
    <cellStyle name="Normal 7 4 2 4 4 7" xfId="14024" xr:uid="{AD023489-2E07-4B60-88AD-0D2124CB5C57}"/>
    <cellStyle name="Normal 7 4 2 4 5" xfId="2988" xr:uid="{00000000-0005-0000-0000-000051080000}"/>
    <cellStyle name="Normal 7 4 2 4 5 2" xfId="6138" xr:uid="{2AC1C3AE-B22F-4FE2-9930-18FFD3780E91}"/>
    <cellStyle name="Normal 7 4 2 4 5 2 2" xfId="25483" xr:uid="{CD94F832-DE7A-4F26-AB27-1611EFE6DFC3}"/>
    <cellStyle name="Normal 7 4 2 4 5 2 3" xfId="27191" xr:uid="{7D2C6571-E09A-45AD-8461-5841B9B74311}"/>
    <cellStyle name="Normal 7 4 2 4 5 2 4" xfId="15616" xr:uid="{EB12760B-3974-4EDE-A035-DF84B1A41311}"/>
    <cellStyle name="Normal 7 4 2 4 5 3" xfId="8069" xr:uid="{5DD8CBE1-B409-43F9-B9FF-50DF6587B640}"/>
    <cellStyle name="Normal 7 4 2 4 5 3 2" xfId="28765" xr:uid="{370C96D7-FBE7-40F9-8A9B-886DE567E5B3}"/>
    <cellStyle name="Normal 7 4 2 4 5 3 3" xfId="18449" xr:uid="{B1CE3031-322D-4DD1-B80A-9F7C719B033D}"/>
    <cellStyle name="Normal 7 4 2 4 5 4" xfId="10902" xr:uid="{557ACEC6-F1DC-4A79-9810-8D8953082EEC}"/>
    <cellStyle name="Normal 7 4 2 4 5 4 2" xfId="21282" xr:uid="{0CDDFD9B-9EB1-4692-91EB-F5622CF0C425}"/>
    <cellStyle name="Normal 7 4 2 4 5 5" xfId="23513" xr:uid="{7E2BDC90-743A-4CDE-8836-16218CDC2524}"/>
    <cellStyle name="Normal 7 4 2 4 5 6" xfId="13485" xr:uid="{14228182-435A-49B9-BE81-AEA0E4143C69}"/>
    <cellStyle name="Normal 7 4 2 4 6" xfId="2457" xr:uid="{00000000-0005-0000-0000-000052080000}"/>
    <cellStyle name="Normal 7 4 2 4 6 2" xfId="5749" xr:uid="{BEE05D96-D934-44ED-8368-AB5368390DFA}"/>
    <cellStyle name="Normal 7 4 2 4 6 2 2" xfId="28418" xr:uid="{7F8ECA08-AA09-4CC0-8159-86D99A414513}"/>
    <cellStyle name="Normal 7 4 2 4 6 2 3" xfId="15129" xr:uid="{3A483F97-B87C-44B3-95BF-CB39AABC850F}"/>
    <cellStyle name="Normal 7 4 2 4 6 3" xfId="7582" xr:uid="{E5E8A413-96BF-4559-BFF9-177C0427E082}"/>
    <cellStyle name="Normal 7 4 2 4 6 3 2" xfId="17962" xr:uid="{3BCC37CF-BDBE-4A19-A6B5-234712581127}"/>
    <cellStyle name="Normal 7 4 2 4 6 4" xfId="10415" xr:uid="{7679A0CE-6406-44CC-B71F-1858387BF605}"/>
    <cellStyle name="Normal 7 4 2 4 6 4 2" xfId="20795" xr:uid="{2A7A0AD0-A7BB-4844-8D8A-11783CC6F84D}"/>
    <cellStyle name="Normal 7 4 2 4 6 5" xfId="23302" xr:uid="{016C8953-02D4-49D5-9CD7-28D2D1205CB3}"/>
    <cellStyle name="Normal 7 4 2 4 6 6" xfId="12845" xr:uid="{07BC2695-B784-4FD4-BDF9-A31E26E6F7BC}"/>
    <cellStyle name="Normal 7 4 2 4 7" xfId="2211" xr:uid="{00000000-0005-0000-0000-000046080000}"/>
    <cellStyle name="Normal 7 4 2 4 7 2" xfId="7338" xr:uid="{221DA03E-D7F9-4E77-A9C9-24C02853C977}"/>
    <cellStyle name="Normal 7 4 2 4 7 2 2" xfId="17718" xr:uid="{6CED23D0-11C3-4588-9D21-0C8A53415568}"/>
    <cellStyle name="Normal 7 4 2 4 7 3" xfId="10171" xr:uid="{3CA10CEC-1F46-49A4-AD82-2E0A0BFB4AC6}"/>
    <cellStyle name="Normal 7 4 2 4 7 3 2" xfId="20551" xr:uid="{FD603573-4CC7-446F-A03F-75FD3E980E0D}"/>
    <cellStyle name="Normal 7 4 2 4 7 4" xfId="25245" xr:uid="{15C0597D-BDEA-412E-9653-FDE4E25C5976}"/>
    <cellStyle name="Normal 7 4 2 4 7 5" xfId="14885" xr:uid="{9DEC71EC-8AAA-440B-8552-BBF414B6496B}"/>
    <cellStyle name="Normal 7 4 2 4 8" xfId="4063" xr:uid="{4ABD5869-1B00-438E-90E6-141CF70F662E}"/>
    <cellStyle name="Normal 7 4 2 4 8 2" xfId="8843" xr:uid="{A3182066-70FF-4554-9B51-2999B2DAB449}"/>
    <cellStyle name="Normal 7 4 2 4 8 2 2" xfId="19223" xr:uid="{14FDB6FA-BADB-42A2-BFFB-498D668741D8}"/>
    <cellStyle name="Normal 7 4 2 4 8 3" xfId="11676" xr:uid="{67463485-28B8-44FF-A5DB-8F59EC77DC61}"/>
    <cellStyle name="Normal 7 4 2 4 8 3 2" xfId="22056" xr:uid="{06A1252E-4FB3-4E5E-ADE0-E9F9384D9AFB}"/>
    <cellStyle name="Normal 7 4 2 4 8 4" xfId="16390" xr:uid="{812D0A9A-3224-450F-B429-5C40CC67D428}"/>
    <cellStyle name="Normal 7 4 2 4 9" xfId="5420" xr:uid="{EB804556-033E-41D6-BB9C-1704BDD851CC}"/>
    <cellStyle name="Normal 7 4 2 4 9 2" xfId="14717" xr:uid="{80299997-AD89-421B-B216-EC8F8ECF5499}"/>
    <cellStyle name="Normal 7 4 2 5" xfId="1408" xr:uid="{00000000-0005-0000-0000-000057070000}"/>
    <cellStyle name="Normal 7 4 2 5 10" xfId="10008" xr:uid="{4F4B021F-78DD-4C68-8420-3089DCEF5A6A}"/>
    <cellStyle name="Normal 7 4 2 5 10 2" xfId="20388" xr:uid="{CE9593AF-2159-4713-8852-371EC3B4ED27}"/>
    <cellStyle name="Normal 7 4 2 5 11" xfId="23948" xr:uid="{A21590B5-D5FA-4C2C-91F5-25C91CBC03BE}"/>
    <cellStyle name="Normal 7 4 2 5 12" xfId="12630" xr:uid="{9C79C262-5AB5-4E25-869D-83C091DC85CA}"/>
    <cellStyle name="Normal 7 4 2 5 2" xfId="1409" xr:uid="{00000000-0005-0000-0000-000058070000}"/>
    <cellStyle name="Normal 7 4 2 5 2 2" xfId="1410" xr:uid="{00000000-0005-0000-0000-000059070000}"/>
    <cellStyle name="Normal 7 4 2 5 2 2 2" xfId="5427" xr:uid="{DC90032F-A7C8-4259-A04D-01902D52223C}"/>
    <cellStyle name="Normal 7 4 2 5 2 2 2 2" xfId="24038" xr:uid="{CF8A841D-0A25-4FFF-BE10-9094372666BC}"/>
    <cellStyle name="Normal 7 4 2 5 2 2 2 3" xfId="26696" xr:uid="{3DCE1E5B-3503-41E4-BFFB-3FC924283F66}"/>
    <cellStyle name="Normal 7 4 2 5 2 2 2 4" xfId="14724" xr:uid="{2B527BCA-D423-4503-9122-2282CC9B0298}"/>
    <cellStyle name="Normal 7 4 2 5 2 2 3" xfId="7177" xr:uid="{50096904-D60E-493E-BF10-D12065D10048}"/>
    <cellStyle name="Normal 7 4 2 5 2 2 3 2" xfId="27659" xr:uid="{03596C6D-25D5-4684-8349-791B9C74B4EA}"/>
    <cellStyle name="Normal 7 4 2 5 2 2 3 3" xfId="26807" xr:uid="{B6522971-26A5-4705-B878-C0D14A90DE1B}"/>
    <cellStyle name="Normal 7 4 2 5 2 2 3 4" xfId="17557" xr:uid="{8977E768-8809-45AA-96F3-C21DCBF63BFA}"/>
    <cellStyle name="Normal 7 4 2 5 2 2 4" xfId="10010" xr:uid="{48744055-C16C-4E02-A1BC-C76C9D86DA11}"/>
    <cellStyle name="Normal 7 4 2 5 2 2 4 2" xfId="29453" xr:uid="{82CA0832-D893-4A15-A498-C3E504F5CA01}"/>
    <cellStyle name="Normal 7 4 2 5 2 2 4 3" xfId="20390" xr:uid="{35289887-E0A1-4325-95F5-3F4E4148E3BE}"/>
    <cellStyle name="Normal 7 4 2 5 2 2 5" xfId="24367" xr:uid="{5F8623EE-AFD1-4BEE-9EFD-0D1372A39FE6}"/>
    <cellStyle name="Normal 7 4 2 5 2 2 6" xfId="14025" xr:uid="{239B6095-F271-4FC3-8047-C5C6F98D064A}"/>
    <cellStyle name="Normal 7 4 2 5 2 3" xfId="2825" xr:uid="{00000000-0005-0000-0000-000056080000}"/>
    <cellStyle name="Normal 7 4 2 5 2 3 2" xfId="6041" xr:uid="{3B687E05-5AF1-476B-96EF-1D8891D56292}"/>
    <cellStyle name="Normal 7 4 2 5 2 3 2 2" xfId="26995" xr:uid="{F174BAD1-E068-460A-8850-0F44A204B877}"/>
    <cellStyle name="Normal 7 4 2 5 2 3 2 3" xfId="15495" xr:uid="{86FC6865-D5D6-4CBA-8CD2-E90836557260}"/>
    <cellStyle name="Normal 7 4 2 5 2 3 3" xfId="7948" xr:uid="{F6A66019-9BBF-4ACB-8D7D-4937110A8EBE}"/>
    <cellStyle name="Normal 7 4 2 5 2 3 3 2" xfId="18328" xr:uid="{BAC6A313-4AF2-4524-8E47-94D2C3D3D1A5}"/>
    <cellStyle name="Normal 7 4 2 5 2 3 4" xfId="10781" xr:uid="{0A47D0C6-4148-4166-B175-0CCD96ED5179}"/>
    <cellStyle name="Normal 7 4 2 5 2 3 4 2" xfId="21161" xr:uid="{F01EA6D1-BFD3-42D8-A2C4-14718DA00CB5}"/>
    <cellStyle name="Normal 7 4 2 5 2 3 5" xfId="24253" xr:uid="{AA11F716-55BF-4F43-A013-00199C546F74}"/>
    <cellStyle name="Normal 7 4 2 5 2 3 6" xfId="13299" xr:uid="{0481F61A-9C9E-4357-8143-C6223F165FDC}"/>
    <cellStyle name="Normal 7 4 2 5 2 4" xfId="4216" xr:uid="{7908C746-7B05-4A29-BD28-29DD803831E6}"/>
    <cellStyle name="Normal 7 4 2 5 2 4 2" xfId="8988" xr:uid="{FC7F19FB-A224-4058-B1A1-C2EE96C7387A}"/>
    <cellStyle name="Normal 7 4 2 5 2 4 2 2" xfId="29067" xr:uid="{D0F4EA3A-0818-40FE-B61C-EE1ED9C623F0}"/>
    <cellStyle name="Normal 7 4 2 5 2 4 2 3" xfId="19368" xr:uid="{137D3889-0DED-4D71-82F2-D317CF828EBA}"/>
    <cellStyle name="Normal 7 4 2 5 2 4 3" xfId="11821" xr:uid="{C342DDFB-92D1-4778-9890-97FC20A8E7CB}"/>
    <cellStyle name="Normal 7 4 2 5 2 4 3 2" xfId="22201" xr:uid="{A83F5AB7-AD6A-4A27-B11A-0F0A83494DAF}"/>
    <cellStyle name="Normal 7 4 2 5 2 4 4" xfId="25136" xr:uid="{00A57F31-AA66-4FC2-9856-226F21BACAC7}"/>
    <cellStyle name="Normal 7 4 2 5 2 4 5" xfId="16535" xr:uid="{7D249806-6434-4FAC-85B3-B5D837B174F4}"/>
    <cellStyle name="Normal 7 4 2 5 2 5" xfId="5426" xr:uid="{5F0D3FCF-1197-44C3-A71A-CAAAFF02276D}"/>
    <cellStyle name="Normal 7 4 2 5 2 5 2" xfId="27997" xr:uid="{395C09B6-4C2A-4833-A72E-B29AB0BD7E53}"/>
    <cellStyle name="Normal 7 4 2 5 2 5 3" xfId="14723" xr:uid="{8526D7D3-0BCB-4BE2-AE4F-B0CBD9A1B6A1}"/>
    <cellStyle name="Normal 7 4 2 5 2 6" xfId="7176" xr:uid="{57159596-E411-4E62-ADBF-E6BB82F754F9}"/>
    <cellStyle name="Normal 7 4 2 5 2 6 2" xfId="17556" xr:uid="{FDEE0A3F-33B6-4BAD-87B5-F9AEEB3A0EA7}"/>
    <cellStyle name="Normal 7 4 2 5 2 7" xfId="10009" xr:uid="{2D9544BA-5D50-49F7-8FF8-38F6B042B1CA}"/>
    <cellStyle name="Normal 7 4 2 5 2 7 2" xfId="20389" xr:uid="{950719A6-A31F-4584-939F-52764EAE2976}"/>
    <cellStyle name="Normal 7 4 2 5 2 8" xfId="23552" xr:uid="{4263F13F-552B-45CE-AF3A-A25450F4E864}"/>
    <cellStyle name="Normal 7 4 2 5 2 9" xfId="12788" xr:uid="{61519436-3F18-46C4-B474-45A63D9C7AB6}"/>
    <cellStyle name="Normal 7 4 2 5 3" xfId="1411" xr:uid="{00000000-0005-0000-0000-00005A070000}"/>
    <cellStyle name="Normal 7 4 2 5 3 2" xfId="4580" xr:uid="{13C40225-0DA6-4F7A-93D5-510AEB78A0A7}"/>
    <cellStyle name="Normal 7 4 2 5 3 2 2" xfId="9352" xr:uid="{D44B9B45-80A4-4714-85AB-36621735EB4D}"/>
    <cellStyle name="Normal 7 4 2 5 3 2 2 2" xfId="29324" xr:uid="{F8427771-6A35-471E-9329-001360E5C35D}"/>
    <cellStyle name="Normal 7 4 2 5 3 2 2 3" xfId="19732" xr:uid="{C4D49B9A-EA51-4BE5-ABDB-C3D5687FDDB7}"/>
    <cellStyle name="Normal 7 4 2 5 3 2 3" xfId="12185" xr:uid="{47BDBF7F-27BB-4465-8373-0A622B381B62}"/>
    <cellStyle name="Normal 7 4 2 5 3 2 3 2" xfId="22565" xr:uid="{0D8467CA-3267-43C9-AF76-1E246700C673}"/>
    <cellStyle name="Normal 7 4 2 5 3 2 4" xfId="24907" xr:uid="{BD3E6A35-BE3D-4EE6-BBC1-D8212640D94A}"/>
    <cellStyle name="Normal 7 4 2 5 3 2 5" xfId="16899" xr:uid="{D77F4839-19AF-472A-AADA-876BBE0B3BD5}"/>
    <cellStyle name="Normal 7 4 2 5 3 3" xfId="5428" xr:uid="{6450F5DD-3052-44AE-9F5F-80F6A3EE9490}"/>
    <cellStyle name="Normal 7 4 2 5 3 3 2" xfId="22755" xr:uid="{82362F64-8C4D-459D-B138-3C1EDCE14382}"/>
    <cellStyle name="Normal 7 4 2 5 3 3 3" xfId="26549" xr:uid="{6EAB76BA-E1F9-4B4D-966D-BA0117E7B0BE}"/>
    <cellStyle name="Normal 7 4 2 5 3 3 4" xfId="14725" xr:uid="{7C738719-6FAF-4FC4-A32B-0116FAEB40E9}"/>
    <cellStyle name="Normal 7 4 2 5 3 4" xfId="7178" xr:uid="{F4DCA465-1ACF-45FC-9534-C32CF99F1CA5}"/>
    <cellStyle name="Normal 7 4 2 5 3 4 2" xfId="23471" xr:uid="{E9F5805B-9470-4EDC-ADDD-DCD941EAFF16}"/>
    <cellStyle name="Normal 7 4 2 5 3 4 3" xfId="26453" xr:uid="{7EECDE86-A8D7-4793-908A-F6DAB116F831}"/>
    <cellStyle name="Normal 7 4 2 5 3 4 4" xfId="17558" xr:uid="{758244B3-D92B-47D8-924C-7A5248D7C923}"/>
    <cellStyle name="Normal 7 4 2 5 3 5" xfId="10011" xr:uid="{737537A2-C40F-4B9F-BAA8-A6B342AC2340}"/>
    <cellStyle name="Normal 7 4 2 5 3 5 2" xfId="29454" xr:uid="{9BC5852B-53C0-43F8-A843-A5FF9D6E31BC}"/>
    <cellStyle name="Normal 7 4 2 5 3 5 3" xfId="20391" xr:uid="{6A8F803F-AA2E-4885-A0DA-C945AE5CD861}"/>
    <cellStyle name="Normal 7 4 2 5 3 6" xfId="25188" xr:uid="{5377AF0B-B07A-4D2B-80C5-F1CB2867184F}"/>
    <cellStyle name="Normal 7 4 2 5 3 7" xfId="14026" xr:uid="{E5137585-FB68-46C2-919F-DBB481287483}"/>
    <cellStyle name="Normal 7 4 2 5 4" xfId="1412" xr:uid="{00000000-0005-0000-0000-00005B070000}"/>
    <cellStyle name="Normal 7 4 2 5 4 2" xfId="5429" xr:uid="{9D587BF4-AC59-4918-97E4-B9E003E19072}"/>
    <cellStyle name="Normal 7 4 2 5 4 2 2" xfId="23733" xr:uid="{B019886C-1359-412E-8D96-C792177B3565}"/>
    <cellStyle name="Normal 7 4 2 5 4 2 3" xfId="26743" xr:uid="{0CE44BB1-8AB8-4275-AE33-7E35FAB49585}"/>
    <cellStyle name="Normal 7 4 2 5 4 2 4" xfId="14726" xr:uid="{45111C35-E0D5-4B5A-BBAE-16A4BE097BFF}"/>
    <cellStyle name="Normal 7 4 2 5 4 3" xfId="7179" xr:uid="{1A27C967-9251-40DF-ACB2-443B5CAB8019}"/>
    <cellStyle name="Normal 7 4 2 5 4 3 2" xfId="26086" xr:uid="{25621472-5CE3-4A0C-9494-30A0E3A54AFA}"/>
    <cellStyle name="Normal 7 4 2 5 4 3 3" xfId="17559" xr:uid="{B0C8B698-FB26-484E-873B-62D78C810D27}"/>
    <cellStyle name="Normal 7 4 2 5 4 4" xfId="10012" xr:uid="{18B4609A-23DC-4F90-B039-9F6A4303ABA1}"/>
    <cellStyle name="Normal 7 4 2 5 4 4 2" xfId="20392" xr:uid="{20A456CB-E6B6-4F6C-A6B2-C6D2B971D143}"/>
    <cellStyle name="Normal 7 4 2 5 4 5" xfId="24172" xr:uid="{FF9718A2-9A1D-406D-BDBD-1FC6CBCA4784}"/>
    <cellStyle name="Normal 7 4 2 5 4 6" xfId="13486" xr:uid="{73718355-8767-4822-BFEC-ED8909E4E64E}"/>
    <cellStyle name="Normal 7 4 2 5 5" xfId="2517" xr:uid="{00000000-0005-0000-0000-000059080000}"/>
    <cellStyle name="Normal 7 4 2 5 5 2" xfId="5795" xr:uid="{D91E1A03-91FC-4180-8558-21FDFA7B1A85}"/>
    <cellStyle name="Normal 7 4 2 5 5 2 2" xfId="26100" xr:uid="{899F7A24-B9A1-4C50-AEEA-9D474FA4A6E9}"/>
    <cellStyle name="Normal 7 4 2 5 5 2 3" xfId="15189" xr:uid="{8D1B3C93-EBFA-4819-958C-2F0CACFE1EFD}"/>
    <cellStyle name="Normal 7 4 2 5 5 3" xfId="7642" xr:uid="{81309B9C-59D9-4CC5-AD67-F40A50081CEB}"/>
    <cellStyle name="Normal 7 4 2 5 5 3 2" xfId="18022" xr:uid="{6D0B638F-51FC-4BB7-8833-AF7913B19F01}"/>
    <cellStyle name="Normal 7 4 2 5 5 4" xfId="10475" xr:uid="{EFD4DDC0-ADF2-449A-AC6E-069161845BFB}"/>
    <cellStyle name="Normal 7 4 2 5 5 4 2" xfId="20855" xr:uid="{F324FADB-B8D1-4342-A415-E1AB18C1AAA2}"/>
    <cellStyle name="Normal 7 4 2 5 5 5" xfId="24029" xr:uid="{7544ACC1-4452-4E36-8156-B8EB3A130A24}"/>
    <cellStyle name="Normal 7 4 2 5 5 6" xfId="12905" xr:uid="{5AE87465-D9FC-4676-8514-A35A9F559BF3}"/>
    <cellStyle name="Normal 7 4 2 5 6" xfId="2396" xr:uid="{00000000-0005-0000-0000-000053080000}"/>
    <cellStyle name="Normal 7 4 2 5 6 2" xfId="7523" xr:uid="{C44AA49F-EA30-4C1D-A7AA-368AC4FD12B0}"/>
    <cellStyle name="Normal 7 4 2 5 6 2 2" xfId="26847" xr:uid="{02C9C303-5722-4CA6-87FC-A9A5EBC995CE}"/>
    <cellStyle name="Normal 7 4 2 5 6 2 3" xfId="17903" xr:uid="{BB5EF9F8-B020-44DA-B448-A5890D3EE6E7}"/>
    <cellStyle name="Normal 7 4 2 5 6 3" xfId="10356" xr:uid="{A10D214D-A674-40AB-A355-E21B492E83BF}"/>
    <cellStyle name="Normal 7 4 2 5 6 3 2" xfId="20736" xr:uid="{5334C005-9896-43BF-8600-46AA296A307E}"/>
    <cellStyle name="Normal 7 4 2 5 6 4" xfId="23578" xr:uid="{24E987B6-8535-4A6B-8AC4-EF7BF8D0DAFA}"/>
    <cellStyle name="Normal 7 4 2 5 6 5" xfId="15070" xr:uid="{F3169F16-BF1F-4788-9CAD-AC7C449E61D1}"/>
    <cellStyle name="Normal 7 4 2 5 7" xfId="4064" xr:uid="{CD24C5D8-64C7-4E38-AE6A-E07FD8DAA435}"/>
    <cellStyle name="Normal 7 4 2 5 7 2" xfId="8844" xr:uid="{C6CE6DB9-81FB-438A-BE86-E541574BECAE}"/>
    <cellStyle name="Normal 7 4 2 5 7 2 2" xfId="19224" xr:uid="{1C3F134B-79D1-4839-97F2-130859F8B169}"/>
    <cellStyle name="Normal 7 4 2 5 7 3" xfId="11677" xr:uid="{57EDC30A-257C-419F-B6B7-784485107058}"/>
    <cellStyle name="Normal 7 4 2 5 7 3 2" xfId="22057" xr:uid="{A0F18111-F1BD-406C-99C7-3E89D5CADB8E}"/>
    <cellStyle name="Normal 7 4 2 5 7 4" xfId="28078" xr:uid="{C85E6CB5-C3DC-4F9A-ACB4-F3E56903F176}"/>
    <cellStyle name="Normal 7 4 2 5 7 5" xfId="16391" xr:uid="{72DD76BE-E92C-41A1-92BB-CBDEE0DF260F}"/>
    <cellStyle name="Normal 7 4 2 5 8" xfId="5425" xr:uid="{BB73E277-5C4F-4CAB-9689-E95916508D19}"/>
    <cellStyle name="Normal 7 4 2 5 8 2" xfId="14722" xr:uid="{4D7B405F-719B-4273-86A8-7ADE3E7CDFF0}"/>
    <cellStyle name="Normal 7 4 2 5 9" xfId="7175" xr:uid="{E2FC0238-D568-49BD-8CAD-C4343ECF0472}"/>
    <cellStyle name="Normal 7 4 2 5 9 2" xfId="17555" xr:uid="{1DD1EA12-FE9F-4321-98B3-29F2E25FFBB5}"/>
    <cellStyle name="Normal 7 4 2 6" xfId="1413" xr:uid="{00000000-0005-0000-0000-00005C070000}"/>
    <cellStyle name="Normal 7 4 2 6 10" xfId="10013" xr:uid="{B005047F-553F-4924-9AED-EE4FF4F402CC}"/>
    <cellStyle name="Normal 7 4 2 6 10 2" xfId="20393" xr:uid="{AEEC708B-5BE3-4339-9329-464B6727CE2D}"/>
    <cellStyle name="Normal 7 4 2 6 11" xfId="23968" xr:uid="{B1BFA53B-4411-4F77-90BC-F1ACAFC20672}"/>
    <cellStyle name="Normal 7 4 2 6 12" xfId="12631" xr:uid="{356EBB20-4CFC-4623-8999-6556D895B666}"/>
    <cellStyle name="Normal 7 4 2 6 2" xfId="1414" xr:uid="{00000000-0005-0000-0000-00005D070000}"/>
    <cellStyle name="Normal 7 4 2 6 2 2" xfId="1415" xr:uid="{00000000-0005-0000-0000-00005E070000}"/>
    <cellStyle name="Normal 7 4 2 6 2 2 2" xfId="5432" xr:uid="{ACC49959-56F5-457B-8777-6A4362BBF026}"/>
    <cellStyle name="Normal 7 4 2 6 2 2 2 2" xfId="25082" xr:uid="{3B9B08C4-D6CA-4A0C-B355-9341D725EBDD}"/>
    <cellStyle name="Normal 7 4 2 6 2 2 2 3" xfId="28228" xr:uid="{20C2A7A5-F58B-4B9B-B161-904618D63BBB}"/>
    <cellStyle name="Normal 7 4 2 6 2 2 2 4" xfId="14729" xr:uid="{C0232D7C-B838-4704-8517-D1D2136571EB}"/>
    <cellStyle name="Normal 7 4 2 6 2 2 3" xfId="7182" xr:uid="{BE33CC03-26D6-4F9E-96FB-EF0745C5CFBC}"/>
    <cellStyle name="Normal 7 4 2 6 2 2 3 2" xfId="27661" xr:uid="{8A55FD98-BA27-42A1-B444-FCB1DEC93CE1}"/>
    <cellStyle name="Normal 7 4 2 6 2 2 3 3" xfId="28705" xr:uid="{F3335788-22CA-49A2-A198-B67340352892}"/>
    <cellStyle name="Normal 7 4 2 6 2 2 3 4" xfId="17562" xr:uid="{5D2F1BA3-BFA8-4272-8075-7B079CD1E603}"/>
    <cellStyle name="Normal 7 4 2 6 2 2 4" xfId="10015" xr:uid="{62D4065E-236E-4227-B202-B705D98E07CB}"/>
    <cellStyle name="Normal 7 4 2 6 2 2 4 2" xfId="29455" xr:uid="{953B8973-E9D4-4A28-9448-9283324B166F}"/>
    <cellStyle name="Normal 7 4 2 6 2 2 4 3" xfId="20395" xr:uid="{A4154077-145C-4608-B623-9B291738B4B5}"/>
    <cellStyle name="Normal 7 4 2 6 2 2 5" xfId="24110" xr:uid="{1E6376B6-685C-41F6-AA1A-0E1371E4F7E4}"/>
    <cellStyle name="Normal 7 4 2 6 2 2 6" xfId="14027" xr:uid="{F2E8C2ED-6652-4E5E-B034-69DEC9945787}"/>
    <cellStyle name="Normal 7 4 2 6 2 3" xfId="2826" xr:uid="{00000000-0005-0000-0000-00005D080000}"/>
    <cellStyle name="Normal 7 4 2 6 2 3 2" xfId="6042" xr:uid="{CD12F26D-7E38-4B72-BD0F-648FE20591B2}"/>
    <cellStyle name="Normal 7 4 2 6 2 3 2 2" xfId="26924" xr:uid="{7A04FC21-7B5E-4CD7-B124-1DF756BCC50B}"/>
    <cellStyle name="Normal 7 4 2 6 2 3 2 3" xfId="15496" xr:uid="{92AEBB35-1F1E-45DB-A179-204373507A49}"/>
    <cellStyle name="Normal 7 4 2 6 2 3 3" xfId="7949" xr:uid="{544102D1-B4FD-4580-AB52-37F5F53691B1}"/>
    <cellStyle name="Normal 7 4 2 6 2 3 3 2" xfId="18329" xr:uid="{D5BE6525-FBCC-4B18-A71C-5E613C285E72}"/>
    <cellStyle name="Normal 7 4 2 6 2 3 4" xfId="10782" xr:uid="{4F84140B-4949-4A65-8CA7-13438E35AAFE}"/>
    <cellStyle name="Normal 7 4 2 6 2 3 4 2" xfId="21162" xr:uid="{EADBB21F-4358-4A40-9D66-D97F8AD657E1}"/>
    <cellStyle name="Normal 7 4 2 6 2 3 5" xfId="24549" xr:uid="{236C8CB4-8771-4D9A-A151-835DD1644386}"/>
    <cellStyle name="Normal 7 4 2 6 2 3 6" xfId="13300" xr:uid="{FFBBAFCE-4E25-452F-A3A4-2BFC8F0A33A5}"/>
    <cellStyle name="Normal 7 4 2 6 2 4" xfId="4217" xr:uid="{CB5E1B9E-8298-4AB5-8BA2-CDA1208127F1}"/>
    <cellStyle name="Normal 7 4 2 6 2 4 2" xfId="8989" xr:uid="{8A08711D-C16C-4D26-A112-C5B19FD900A6}"/>
    <cellStyle name="Normal 7 4 2 6 2 4 2 2" xfId="29068" xr:uid="{7DBA42BE-1030-4A1A-9B27-A843FA100053}"/>
    <cellStyle name="Normal 7 4 2 6 2 4 2 3" xfId="19369" xr:uid="{185869D1-AB3E-426B-B499-220AD464EF35}"/>
    <cellStyle name="Normal 7 4 2 6 2 4 3" xfId="11822" xr:uid="{67F4D7A1-B4EE-4730-8EAD-10F1F3EF120C}"/>
    <cellStyle name="Normal 7 4 2 6 2 4 3 2" xfId="22202" xr:uid="{23FF878B-135C-476A-A974-E6D81A426931}"/>
    <cellStyle name="Normal 7 4 2 6 2 4 4" xfId="24155" xr:uid="{3F4AFEAA-481D-442A-A5F1-93DED3FB4675}"/>
    <cellStyle name="Normal 7 4 2 6 2 4 5" xfId="16536" xr:uid="{9DDB4BA9-5EFA-4772-8776-20EE45B267C5}"/>
    <cellStyle name="Normal 7 4 2 6 2 5" xfId="5431" xr:uid="{B53CA646-856C-40E3-B9B1-1B1C39C90F5B}"/>
    <cellStyle name="Normal 7 4 2 6 2 5 2" xfId="26380" xr:uid="{985CE4B6-9B97-404E-8FC0-9CA482811201}"/>
    <cellStyle name="Normal 7 4 2 6 2 5 3" xfId="14728" xr:uid="{0DB742FD-2D59-49F6-8D24-05C7BE73D3ED}"/>
    <cellStyle name="Normal 7 4 2 6 2 6" xfId="7181" xr:uid="{7F0CD3EC-A7ED-415E-BB71-E350FC058EFE}"/>
    <cellStyle name="Normal 7 4 2 6 2 6 2" xfId="17561" xr:uid="{BF747459-136E-42E9-B078-152299A8E6D6}"/>
    <cellStyle name="Normal 7 4 2 6 2 7" xfId="10014" xr:uid="{AE1DDB34-B94D-4F70-8B50-BBDACA9B0F46}"/>
    <cellStyle name="Normal 7 4 2 6 2 7 2" xfId="20394" xr:uid="{32D57998-B51C-4D26-AE68-6ED260EE16CF}"/>
    <cellStyle name="Normal 7 4 2 6 2 8" xfId="24492" xr:uid="{6CC6677E-E6E1-45EE-BA0C-C14C13A7610E}"/>
    <cellStyle name="Normal 7 4 2 6 2 9" xfId="12789" xr:uid="{173BBFF3-D0F4-4160-AFF4-3F0497245FA6}"/>
    <cellStyle name="Normal 7 4 2 6 3" xfId="1416" xr:uid="{00000000-0005-0000-0000-00005F070000}"/>
    <cellStyle name="Normal 7 4 2 6 3 2" xfId="4581" xr:uid="{1BF54EF6-A596-4E83-B706-8E4A11FB6522}"/>
    <cellStyle name="Normal 7 4 2 6 3 2 2" xfId="9353" xr:uid="{C70380DC-B373-40D4-AC39-627D89764B5A}"/>
    <cellStyle name="Normal 7 4 2 6 3 2 2 2" xfId="29325" xr:uid="{9C1A41FE-2635-4791-A25C-E3F106F38BD2}"/>
    <cellStyle name="Normal 7 4 2 6 3 2 2 3" xfId="19733" xr:uid="{C10CF57A-7449-4792-B663-B665D61B8051}"/>
    <cellStyle name="Normal 7 4 2 6 3 2 3" xfId="12186" xr:uid="{9987C1F0-235F-4763-85FC-D06D2B2C4ECF}"/>
    <cellStyle name="Normal 7 4 2 6 3 2 3 2" xfId="22566" xr:uid="{FB548799-0E5E-406E-9E65-6539CA2FCB7D}"/>
    <cellStyle name="Normal 7 4 2 6 3 2 4" xfId="23524" xr:uid="{43912BF1-D01E-4BCF-81CA-9DEFFB11AD82}"/>
    <cellStyle name="Normal 7 4 2 6 3 2 5" xfId="16900" xr:uid="{BA4ECC0D-83ED-407F-BCAA-064BFB4F01C3}"/>
    <cellStyle name="Normal 7 4 2 6 3 3" xfId="5433" xr:uid="{586EF2D9-24F5-4293-9A1C-40A22B06FF20}"/>
    <cellStyle name="Normal 7 4 2 6 3 3 2" xfId="26866" xr:uid="{9703619E-5EBC-4ECB-9542-BD3FC3B49889}"/>
    <cellStyle name="Normal 7 4 2 6 3 3 3" xfId="27059" xr:uid="{898A3EAE-B37A-42A8-A9B5-A4B9E4D060D4}"/>
    <cellStyle name="Normal 7 4 2 6 3 3 4" xfId="14730" xr:uid="{0BBC9CEC-1798-4D37-915A-9BA30FF844EE}"/>
    <cellStyle name="Normal 7 4 2 6 3 4" xfId="7183" xr:uid="{81C49B6A-535B-4744-9D34-E03E2DC1FC01}"/>
    <cellStyle name="Normal 7 4 2 6 3 4 2" xfId="26070" xr:uid="{54965685-2E95-4A9A-8DAC-26B9ACC33AAE}"/>
    <cellStyle name="Normal 7 4 2 6 3 4 3" xfId="26077" xr:uid="{4B8C6A35-BB5E-4E04-8659-982CCD8A6CCD}"/>
    <cellStyle name="Normal 7 4 2 6 3 4 4" xfId="17563" xr:uid="{B27B0C0C-397F-4F16-AD78-649203BA9DBB}"/>
    <cellStyle name="Normal 7 4 2 6 3 5" xfId="10016" xr:uid="{DB3DA74A-F661-4D5D-9965-C692008A5E5F}"/>
    <cellStyle name="Normal 7 4 2 6 3 5 2" xfId="29456" xr:uid="{D3B1CD2D-4B81-49DE-99E0-FDDCC3584FA2}"/>
    <cellStyle name="Normal 7 4 2 6 3 5 3" xfId="20396" xr:uid="{06C36481-C097-46B8-BFA2-9452BC204D9B}"/>
    <cellStyle name="Normal 7 4 2 6 3 6" xfId="23180" xr:uid="{1DB60C66-997E-4EBF-BC69-CA57773C7EEB}"/>
    <cellStyle name="Normal 7 4 2 6 3 7" xfId="14028" xr:uid="{38A60E8F-1A15-4F0E-B1BC-C7F451D6E98E}"/>
    <cellStyle name="Normal 7 4 2 6 4" xfId="1417" xr:uid="{00000000-0005-0000-0000-000060070000}"/>
    <cellStyle name="Normal 7 4 2 6 4 2" xfId="5434" xr:uid="{1098EACB-F920-4291-9391-EFC70FC55943}"/>
    <cellStyle name="Normal 7 4 2 6 4 2 2" xfId="25673" xr:uid="{A31B6F93-403A-46B7-838C-23C6F6A7892F}"/>
    <cellStyle name="Normal 7 4 2 6 4 2 3" xfId="27222" xr:uid="{AF167C8A-3895-4A44-9B5F-E4A0FD058299}"/>
    <cellStyle name="Normal 7 4 2 6 4 2 4" xfId="14731" xr:uid="{F0BBF8B3-23E5-4EA8-81AF-B1566C2E3D6F}"/>
    <cellStyle name="Normal 7 4 2 6 4 3" xfId="7184" xr:uid="{F100B69C-70E3-4089-B3A4-FA365EB5D525}"/>
    <cellStyle name="Normal 7 4 2 6 4 3 2" xfId="27073" xr:uid="{847359D5-C1DB-48F5-8BE8-52AA144B6839}"/>
    <cellStyle name="Normal 7 4 2 6 4 3 3" xfId="17564" xr:uid="{E755EA97-62BB-408D-812C-AD918708BE0D}"/>
    <cellStyle name="Normal 7 4 2 6 4 4" xfId="10017" xr:uid="{62B92776-CB32-4631-AAD3-0911FDE28057}"/>
    <cellStyle name="Normal 7 4 2 6 4 4 2" xfId="20397" xr:uid="{7E4BA555-3E90-425F-AD14-F5855C84BBEB}"/>
    <cellStyle name="Normal 7 4 2 6 4 5" xfId="24505" xr:uid="{D1F60048-1F01-454C-8F29-5C365FD9AE94}"/>
    <cellStyle name="Normal 7 4 2 6 4 6" xfId="13487" xr:uid="{A33226EE-2783-4EA0-AEF9-1D2369B95F25}"/>
    <cellStyle name="Normal 7 4 2 6 5" xfId="2580" xr:uid="{00000000-0005-0000-0000-000060080000}"/>
    <cellStyle name="Normal 7 4 2 6 5 2" xfId="5845" xr:uid="{17D75B77-B2E5-482C-AF94-4F4BB57B6AA4}"/>
    <cellStyle name="Normal 7 4 2 6 5 2 2" xfId="28577" xr:uid="{47400427-7ED5-4ED7-8D01-2982F6F56245}"/>
    <cellStyle name="Normal 7 4 2 6 5 2 3" xfId="15252" xr:uid="{0692E47A-8ABA-490E-B809-91E5AD376575}"/>
    <cellStyle name="Normal 7 4 2 6 5 3" xfId="7705" xr:uid="{8F573EFC-8B2A-4675-9DAA-06B413A2D871}"/>
    <cellStyle name="Normal 7 4 2 6 5 3 2" xfId="18085" xr:uid="{A72F17EF-D17E-457D-A99B-9EDDAE54C255}"/>
    <cellStyle name="Normal 7 4 2 6 5 4" xfId="10538" xr:uid="{FE721382-46EC-47CE-9E00-1C7D2AD5CB5C}"/>
    <cellStyle name="Normal 7 4 2 6 5 4 2" xfId="20918" xr:uid="{BA75287A-DD7E-48BF-B60B-1477C427A975}"/>
    <cellStyle name="Normal 7 4 2 6 5 5" xfId="25293" xr:uid="{2E4EDD41-397C-4261-A4FE-33FF3F5E5E5E}"/>
    <cellStyle name="Normal 7 4 2 6 5 6" xfId="12968" xr:uid="{D2E29B5C-A764-4CBE-A5A5-82E3569611B1}"/>
    <cellStyle name="Normal 7 4 2 6 6" xfId="2397" xr:uid="{00000000-0005-0000-0000-00005A080000}"/>
    <cellStyle name="Normal 7 4 2 6 6 2" xfId="7524" xr:uid="{21F174A7-4987-4EBF-A1EF-44A664994639}"/>
    <cellStyle name="Normal 7 4 2 6 6 2 2" xfId="26785" xr:uid="{FCC0CB2D-E4EF-45DB-B929-DFB54B1569B1}"/>
    <cellStyle name="Normal 7 4 2 6 6 2 3" xfId="17904" xr:uid="{6AAD9FE9-06E3-4AD8-95AD-40296A6C342B}"/>
    <cellStyle name="Normal 7 4 2 6 6 3" xfId="10357" xr:uid="{96808953-3DDB-4A9D-9F4C-E5CBDC75F4BE}"/>
    <cellStyle name="Normal 7 4 2 6 6 3 2" xfId="20737" xr:uid="{A6BE3F22-05B0-4709-A6B2-6F8C6FB45ECB}"/>
    <cellStyle name="Normal 7 4 2 6 6 4" xfId="23099" xr:uid="{50A340EA-2354-4D27-A57E-7B444BE316CA}"/>
    <cellStyle name="Normal 7 4 2 6 6 5" xfId="15071" xr:uid="{02E62824-B523-4CBE-9AC5-A726FE865AD8}"/>
    <cellStyle name="Normal 7 4 2 6 7" xfId="4065" xr:uid="{787504FD-E615-4DF1-9D77-BBECC0DE93F8}"/>
    <cellStyle name="Normal 7 4 2 6 7 2" xfId="8845" xr:uid="{FCF05B19-81FB-4A54-BEB7-F0A61DB12570}"/>
    <cellStyle name="Normal 7 4 2 6 7 2 2" xfId="19225" xr:uid="{32B3D620-F75A-4CAD-B1E5-597DD8136D45}"/>
    <cellStyle name="Normal 7 4 2 6 7 3" xfId="11678" xr:uid="{33C1B2BD-D14A-44C0-9307-05BFF67FA58E}"/>
    <cellStyle name="Normal 7 4 2 6 7 3 2" xfId="22058" xr:uid="{6B631C3B-0DB2-48F2-B87D-D2F45125569C}"/>
    <cellStyle name="Normal 7 4 2 6 7 4" xfId="28106" xr:uid="{F5261F1D-F1B9-45E8-8F81-7C53A7BE747C}"/>
    <cellStyle name="Normal 7 4 2 6 7 5" xfId="16392" xr:uid="{D8E47FB0-8BB3-4344-AB82-69A4BA1C62CB}"/>
    <cellStyle name="Normal 7 4 2 6 8" xfId="5430" xr:uid="{1F40B752-6737-46EE-A6DF-1B75DA96DBD1}"/>
    <cellStyle name="Normal 7 4 2 6 8 2" xfId="14727" xr:uid="{391F89FC-6944-4964-B2E1-FDFC3C4ED719}"/>
    <cellStyle name="Normal 7 4 2 6 9" xfId="7180" xr:uid="{450B9847-020C-49F1-B642-B0DEC3E29F00}"/>
    <cellStyle name="Normal 7 4 2 6 9 2" xfId="17560" xr:uid="{ACCB61D8-4537-48D9-9271-7E8864C9E44C}"/>
    <cellStyle name="Normal 7 4 2 7" xfId="1418" xr:uid="{00000000-0005-0000-0000-000061070000}"/>
    <cellStyle name="Normal 7 4 2 7 10" xfId="12632" xr:uid="{94DB8E25-984C-4D8D-A56D-979E81D1A1DE}"/>
    <cellStyle name="Normal 7 4 2 7 2" xfId="1419" xr:uid="{00000000-0005-0000-0000-000062070000}"/>
    <cellStyle name="Normal 7 4 2 7 2 2" xfId="2989" xr:uid="{00000000-0005-0000-0000-000063080000}"/>
    <cellStyle name="Normal 7 4 2 7 2 2 2" xfId="6139" xr:uid="{1266CA9C-5035-448E-8939-3C069FE41792}"/>
    <cellStyle name="Normal 7 4 2 7 2 2 2 2" xfId="27831" xr:uid="{6BA6E3E3-0B5D-4725-AD7D-45FA59660042}"/>
    <cellStyle name="Normal 7 4 2 7 2 2 2 3" xfId="26312" xr:uid="{14734C87-6DE6-4D0B-84FB-F5E620DB5FDB}"/>
    <cellStyle name="Normal 7 4 2 7 2 2 2 4" xfId="15617" xr:uid="{6FB34FEA-6554-4BE3-8D10-9AD6CE81D6C6}"/>
    <cellStyle name="Normal 7 4 2 7 2 2 3" xfId="8070" xr:uid="{CE9E1B3D-C1FD-4CBA-A6BB-D92144A0865F}"/>
    <cellStyle name="Normal 7 4 2 7 2 2 3 2" xfId="27722" xr:uid="{0032E810-F024-4C77-AE8D-9373B8055228}"/>
    <cellStyle name="Normal 7 4 2 7 2 2 3 3" xfId="18450" xr:uid="{B3FB1B6C-478C-4CD5-A026-5797CBD64E79}"/>
    <cellStyle name="Normal 7 4 2 7 2 2 4" xfId="10903" xr:uid="{4415CB7F-40E9-45E1-85D9-6DABC2764ED3}"/>
    <cellStyle name="Normal 7 4 2 7 2 2 4 2" xfId="21283" xr:uid="{3E1FD531-B551-4991-9904-10393FE33A3C}"/>
    <cellStyle name="Normal 7 4 2 7 2 2 5" xfId="23828" xr:uid="{E0E623C1-45BB-4EFA-87D1-5D1FD674B409}"/>
    <cellStyle name="Normal 7 4 2 7 2 2 6" xfId="13488" xr:uid="{6258D515-6824-426D-9C18-B099CE2EE0A9}"/>
    <cellStyle name="Normal 7 4 2 7 2 3" xfId="5436" xr:uid="{73706557-7274-4A62-9D2E-9D0F68BD4BC2}"/>
    <cellStyle name="Normal 7 4 2 7 2 3 2" xfId="23500" xr:uid="{15F8D672-281A-4D72-AD12-49CEE82E7533}"/>
    <cellStyle name="Normal 7 4 2 7 2 3 3" xfId="27196" xr:uid="{D064E7A5-6181-4134-830F-81AF10BBEB20}"/>
    <cellStyle name="Normal 7 4 2 7 2 3 4" xfId="14733" xr:uid="{DB7C5814-2379-4983-8608-9F3F172D6E7F}"/>
    <cellStyle name="Normal 7 4 2 7 2 4" xfId="7186" xr:uid="{3836BD7D-4B8E-4F9B-8B5D-7B489FC8B2BF}"/>
    <cellStyle name="Normal 7 4 2 7 2 4 2" xfId="26634" xr:uid="{18E5D6C6-EF43-4D85-8CE8-AE7EE66E87D1}"/>
    <cellStyle name="Normal 7 4 2 7 2 4 3" xfId="27243" xr:uid="{6B17FA2A-E0D2-44FB-8207-51940BE33BD3}"/>
    <cellStyle name="Normal 7 4 2 7 2 4 4" xfId="17566" xr:uid="{DFEF93DD-08C3-4443-844E-F6CA5FDD1CF2}"/>
    <cellStyle name="Normal 7 4 2 7 2 5" xfId="10019" xr:uid="{0889C94F-1ABA-4FC6-9E28-0795963A3FA9}"/>
    <cellStyle name="Normal 7 4 2 7 2 5 2" xfId="29457" xr:uid="{70201FCB-86E4-489F-8B22-D4D9F690346B}"/>
    <cellStyle name="Normal 7 4 2 7 2 5 3" xfId="20399" xr:uid="{89FBEA2D-C08B-4774-AF5A-524674D3512A}"/>
    <cellStyle name="Normal 7 4 2 7 2 6" xfId="23849" xr:uid="{DF26400E-02C4-4589-8613-8A8F024D1767}"/>
    <cellStyle name="Normal 7 4 2 7 2 7" xfId="12790" xr:uid="{BFB7021A-E11C-42FB-8F02-FE5A49CDF78E}"/>
    <cellStyle name="Normal 7 4 2 7 3" xfId="1420" xr:uid="{00000000-0005-0000-0000-000063070000}"/>
    <cellStyle name="Normal 7 4 2 7 3 2" xfId="5437" xr:uid="{82B5E694-2FC5-4E24-8479-0FC41482D483}"/>
    <cellStyle name="Normal 7 4 2 7 3 2 2" xfId="26971" xr:uid="{2BF54BE0-ED09-4508-B9C3-888EF3FACA7E}"/>
    <cellStyle name="Normal 7 4 2 7 3 2 3" xfId="28157" xr:uid="{41CB8755-7976-4FA8-92E0-440C84D9FADA}"/>
    <cellStyle name="Normal 7 4 2 7 3 2 4" xfId="14734" xr:uid="{8D89238C-0030-4AB4-9F24-B117B919F0F0}"/>
    <cellStyle name="Normal 7 4 2 7 3 3" xfId="7187" xr:uid="{0008B33A-5D63-4F47-B563-238954287A5F}"/>
    <cellStyle name="Normal 7 4 2 7 3 3 2" xfId="28237" xr:uid="{260C5BFE-EE4A-4508-BB9D-B54A34FC1DD1}"/>
    <cellStyle name="Normal 7 4 2 7 3 3 3" xfId="26043" xr:uid="{7BC6694E-8F7E-426B-982B-C6FE59EE42A5}"/>
    <cellStyle name="Normal 7 4 2 7 3 3 4" xfId="17567" xr:uid="{27E6BAC9-0590-4F18-8EA6-355AEED43B58}"/>
    <cellStyle name="Normal 7 4 2 7 3 4" xfId="10020" xr:uid="{D6282C0B-23EE-4436-B69D-F5E8D9CEA92A}"/>
    <cellStyle name="Normal 7 4 2 7 3 4 2" xfId="29458" xr:uid="{794BD335-970E-4ABE-8731-2B8B81EFDD62}"/>
    <cellStyle name="Normal 7 4 2 7 3 4 3" xfId="20400" xr:uid="{5459E404-4B22-4EAD-B82F-42EE3543FD20}"/>
    <cellStyle name="Normal 7 4 2 7 3 5" xfId="23109" xr:uid="{BCC33169-2365-4075-A213-E531A6313F02}"/>
    <cellStyle name="Normal 7 4 2 7 3 6" xfId="13301" xr:uid="{44BF5C5C-C4C7-4BF3-978B-7EB2E005626C}"/>
    <cellStyle name="Normal 7 4 2 7 4" xfId="2398" xr:uid="{00000000-0005-0000-0000-000061080000}"/>
    <cellStyle name="Normal 7 4 2 7 4 2" xfId="7525" xr:uid="{86492D43-90EB-48CF-8201-D4300A5D77A1}"/>
    <cellStyle name="Normal 7 4 2 7 4 2 2" xfId="25867" xr:uid="{FFB7116F-81E7-4660-99A9-B36EAAF51FAD}"/>
    <cellStyle name="Normal 7 4 2 7 4 2 3" xfId="17905" xr:uid="{9EBB2063-CA9F-41AA-ACB2-36A461FE1529}"/>
    <cellStyle name="Normal 7 4 2 7 4 3" xfId="10358" xr:uid="{54018CCB-AB0E-4704-9798-FE8BC0349EED}"/>
    <cellStyle name="Normal 7 4 2 7 4 3 2" xfId="20738" xr:uid="{9AD254BA-D173-4481-812D-E6A24542D02F}"/>
    <cellStyle name="Normal 7 4 2 7 4 4" xfId="24787" xr:uid="{9018913B-342D-4E75-A25C-8C37B551CB05}"/>
    <cellStyle name="Normal 7 4 2 7 4 5" xfId="15072" xr:uid="{7DD61C3C-68EC-4DA4-8FD3-0480FC45329D}"/>
    <cellStyle name="Normal 7 4 2 7 5" xfId="4066" xr:uid="{77472886-F551-449A-8098-A7FB30B7B646}"/>
    <cellStyle name="Normal 7 4 2 7 5 2" xfId="8846" xr:uid="{F84EA359-FB2C-4639-A40E-838E073F2E29}"/>
    <cellStyle name="Normal 7 4 2 7 5 2 2" xfId="28995" xr:uid="{7BF56CC5-6A5C-4EF6-B5F0-8F2CBE3D79FE}"/>
    <cellStyle name="Normal 7 4 2 7 5 2 3" xfId="19226" xr:uid="{8AD95E74-020B-4D2D-9F96-D8EB383DF9DA}"/>
    <cellStyle name="Normal 7 4 2 7 5 3" xfId="11679" xr:uid="{C12A5A78-6510-436E-A32D-926A5FAD00FB}"/>
    <cellStyle name="Normal 7 4 2 7 5 3 2" xfId="22059" xr:uid="{B6EEC522-B3A4-4B2E-85A7-A04BC0C8DDFB}"/>
    <cellStyle name="Normal 7 4 2 7 5 4" xfId="22811" xr:uid="{37258880-037A-4767-9152-4095A0169B94}"/>
    <cellStyle name="Normal 7 4 2 7 5 5" xfId="16393" xr:uid="{6E299FD7-684B-4802-A6FF-86435AC177AA}"/>
    <cellStyle name="Normal 7 4 2 7 6" xfId="5435" xr:uid="{D3C90363-648C-472E-B1D6-0895137A7634}"/>
    <cellStyle name="Normal 7 4 2 7 6 2" xfId="26327" xr:uid="{B017C560-B810-4746-8C55-B4995878F636}"/>
    <cellStyle name="Normal 7 4 2 7 6 3" xfId="26509" xr:uid="{92F04E2A-EF45-425E-B460-6E5D80E4539C}"/>
    <cellStyle name="Normal 7 4 2 7 6 4" xfId="14732" xr:uid="{BAE21227-5844-4849-AED3-9A0C92C98A8C}"/>
    <cellStyle name="Normal 7 4 2 7 7" xfId="7185" xr:uid="{7CC78FA1-708E-40DD-960B-EAF910F14868}"/>
    <cellStyle name="Normal 7 4 2 7 7 2" xfId="26420" xr:uid="{6A8787EE-F31E-4982-9135-5F1148B2FDBE}"/>
    <cellStyle name="Normal 7 4 2 7 7 3" xfId="17565" xr:uid="{23954045-1D4A-4E58-9EDC-5DC74BA99BA5}"/>
    <cellStyle name="Normal 7 4 2 7 8" xfId="10018" xr:uid="{94B3A68A-3BD4-419B-9AC3-B8BD758CE315}"/>
    <cellStyle name="Normal 7 4 2 7 8 2" xfId="20398" xr:uid="{FB3E73B1-994C-477B-9EC3-AED1D1AD3CD1}"/>
    <cellStyle name="Normal 7 4 2 7 9" xfId="24624" xr:uid="{E09003C2-1B00-4328-BBF9-063EA82CCD48}"/>
    <cellStyle name="Normal 7 4 2 8" xfId="1421" xr:uid="{00000000-0005-0000-0000-000064070000}"/>
    <cellStyle name="Normal 7 4 2 8 10" xfId="12633" xr:uid="{764DDC1B-9402-4F8E-8F51-32FAF920D60E}"/>
    <cellStyle name="Normal 7 4 2 8 2" xfId="1422" xr:uid="{00000000-0005-0000-0000-000065070000}"/>
    <cellStyle name="Normal 7 4 2 8 2 2" xfId="2990" xr:uid="{00000000-0005-0000-0000-000067080000}"/>
    <cellStyle name="Normal 7 4 2 8 2 2 2" xfId="6140" xr:uid="{9041C163-69A9-43CC-9E9A-D833F2C7176D}"/>
    <cellStyle name="Normal 7 4 2 8 2 2 2 2" xfId="26202" xr:uid="{B493E099-C3E2-4544-9AA4-825065CBA4E2}"/>
    <cellStyle name="Normal 7 4 2 8 2 2 2 3" xfId="27474" xr:uid="{3AB40F7B-C570-4D06-ADBC-05D10685A382}"/>
    <cellStyle name="Normal 7 4 2 8 2 2 2 4" xfId="15618" xr:uid="{662CF5B3-522E-4A27-8305-2C33727EF944}"/>
    <cellStyle name="Normal 7 4 2 8 2 2 3" xfId="8071" xr:uid="{A7D51079-161A-4855-A031-386021851227}"/>
    <cellStyle name="Normal 7 4 2 8 2 2 3 2" xfId="28766" xr:uid="{E2D87E69-31E9-42B6-96CD-1C9BA892C7BB}"/>
    <cellStyle name="Normal 7 4 2 8 2 2 3 3" xfId="18451" xr:uid="{A4CED350-C79A-4982-82E0-0E78037D358B}"/>
    <cellStyle name="Normal 7 4 2 8 2 2 4" xfId="10904" xr:uid="{CB272D73-6214-4DBE-B2F7-601C344F4AED}"/>
    <cellStyle name="Normal 7 4 2 8 2 2 4 2" xfId="21284" xr:uid="{A51A0245-F2DF-4AE0-AADB-DA7AF0E58429}"/>
    <cellStyle name="Normal 7 4 2 8 2 2 5" xfId="25246" xr:uid="{3814E4DE-EEA9-49D4-9238-DCCEEA448DD9}"/>
    <cellStyle name="Normal 7 4 2 8 2 2 6" xfId="13489" xr:uid="{CC3172A9-4FD7-4114-8024-2F839FFAC561}"/>
    <cellStyle name="Normal 7 4 2 8 2 3" xfId="5439" xr:uid="{336699C8-1CEE-4FE0-A41F-11B48F3781CB}"/>
    <cellStyle name="Normal 7 4 2 8 2 3 2" xfId="25140" xr:uid="{143F8DC0-D0F0-4F1B-A5F6-49BBA04A9BAA}"/>
    <cellStyle name="Normal 7 4 2 8 2 3 3" xfId="27240" xr:uid="{FCF3E825-A10B-4A4B-9EA1-E9B2699347E6}"/>
    <cellStyle name="Normal 7 4 2 8 2 3 4" xfId="14736" xr:uid="{F4C934E6-EF23-4A45-A8C7-37BB666CB016}"/>
    <cellStyle name="Normal 7 4 2 8 2 4" xfId="7189" xr:uid="{18D41000-B14D-4DB2-B55D-9828FC100708}"/>
    <cellStyle name="Normal 7 4 2 8 2 4 2" xfId="26094" xr:uid="{B5DDF77C-89DA-471A-8272-5E6E03F47423}"/>
    <cellStyle name="Normal 7 4 2 8 2 4 3" xfId="26434" xr:uid="{EADE3D3C-76DB-4633-9772-34B4800C979C}"/>
    <cellStyle name="Normal 7 4 2 8 2 4 4" xfId="17569" xr:uid="{2AEDA77A-D5D4-4E04-B75B-45DDA0F9A858}"/>
    <cellStyle name="Normal 7 4 2 8 2 5" xfId="10022" xr:uid="{0B9161BD-1312-4222-8C65-7C901862FE49}"/>
    <cellStyle name="Normal 7 4 2 8 2 5 2" xfId="29459" xr:uid="{3B11A4C3-9B9B-404A-AAB3-C3FF001AC2C4}"/>
    <cellStyle name="Normal 7 4 2 8 2 5 3" xfId="20402" xr:uid="{22CC1A39-7AB0-474E-9DD9-C58BA7F6E7DB}"/>
    <cellStyle name="Normal 7 4 2 8 2 6" xfId="23374" xr:uid="{4798756F-1AD2-44D4-A672-6B80D892F56E}"/>
    <cellStyle name="Normal 7 4 2 8 2 7" xfId="12791" xr:uid="{BF2F52C6-13F2-4F1D-9924-D50FFADB0400}"/>
    <cellStyle name="Normal 7 4 2 8 3" xfId="1423" xr:uid="{00000000-0005-0000-0000-000066070000}"/>
    <cellStyle name="Normal 7 4 2 8 3 2" xfId="5440" xr:uid="{DF7E501D-4D91-426D-AD30-9FD2EF2BFCE7}"/>
    <cellStyle name="Normal 7 4 2 8 3 2 2" xfId="27432" xr:uid="{7D3C8E64-94D2-442D-AA48-12B7CF08B5B7}"/>
    <cellStyle name="Normal 7 4 2 8 3 2 3" xfId="28600" xr:uid="{1FEA78ED-3976-4495-9929-FD5F90723AF7}"/>
    <cellStyle name="Normal 7 4 2 8 3 2 4" xfId="14737" xr:uid="{E3B0F55E-0118-4914-A1F6-148CF20F42D4}"/>
    <cellStyle name="Normal 7 4 2 8 3 3" xfId="7190" xr:uid="{E0B26F10-6A1D-4076-95F6-2A99FD4F5D93}"/>
    <cellStyle name="Normal 7 4 2 8 3 3 2" xfId="27425" xr:uid="{5A5AEE34-4573-48E5-9EB2-1803A67C8182}"/>
    <cellStyle name="Normal 7 4 2 8 3 3 3" xfId="27401" xr:uid="{2556DBBF-00E5-435C-841D-7AE47896058F}"/>
    <cellStyle name="Normal 7 4 2 8 3 3 4" xfId="17570" xr:uid="{050D4FF1-B4FE-48C8-B357-5E446ABB2642}"/>
    <cellStyle name="Normal 7 4 2 8 3 4" xfId="10023" xr:uid="{D2779331-985F-4D2A-B82B-048C9760EA3D}"/>
    <cellStyle name="Normal 7 4 2 8 3 4 2" xfId="29460" xr:uid="{637DFF79-F514-4FB7-8A89-4E4CEE4DC035}"/>
    <cellStyle name="Normal 7 4 2 8 3 4 3" xfId="20403" xr:uid="{1B7A3929-C49F-4C4E-A47E-E6A72371383E}"/>
    <cellStyle name="Normal 7 4 2 8 3 5" xfId="25125" xr:uid="{7A71748C-01E1-42B4-AA1C-8BCDE39C24C6}"/>
    <cellStyle name="Normal 7 4 2 8 3 6" xfId="13302" xr:uid="{D245C534-4BE7-4770-B518-4D1A290DFB03}"/>
    <cellStyle name="Normal 7 4 2 8 4" xfId="2399" xr:uid="{00000000-0005-0000-0000-000065080000}"/>
    <cellStyle name="Normal 7 4 2 8 4 2" xfId="7526" xr:uid="{7A821489-26D7-4677-B041-69A2C39EA31A}"/>
    <cellStyle name="Normal 7 4 2 8 4 2 2" xfId="26246" xr:uid="{3F381CF9-2F0E-45E0-99AC-CBE86D141DBD}"/>
    <cellStyle name="Normal 7 4 2 8 4 2 3" xfId="17906" xr:uid="{2272D246-2772-444E-8657-CD6E53F0122A}"/>
    <cellStyle name="Normal 7 4 2 8 4 3" xfId="10359" xr:uid="{E3E695FB-914F-4538-A5FE-829A11F73630}"/>
    <cellStyle name="Normal 7 4 2 8 4 3 2" xfId="20739" xr:uid="{E48C7E1C-2B52-443E-BF89-E06BBDE3396E}"/>
    <cellStyle name="Normal 7 4 2 8 4 4" xfId="25498" xr:uid="{A4BA8B26-23DB-4570-B019-11C38E654B92}"/>
    <cellStyle name="Normal 7 4 2 8 4 5" xfId="15073" xr:uid="{D4271D88-5D5E-4508-BFC3-E6279DEB43BE}"/>
    <cellStyle name="Normal 7 4 2 8 5" xfId="4067" xr:uid="{DEAF12DA-3FA9-4DCB-8904-0FEFEC41EF1A}"/>
    <cellStyle name="Normal 7 4 2 8 5 2" xfId="8847" xr:uid="{1E336397-8442-444B-B4E3-A2BBFD7CEBFF}"/>
    <cellStyle name="Normal 7 4 2 8 5 2 2" xfId="28996" xr:uid="{75514FFB-B72B-46F8-ACF7-870092C6E62D}"/>
    <cellStyle name="Normal 7 4 2 8 5 2 3" xfId="19227" xr:uid="{4DA0DEEB-F0A6-4D78-B87F-5D39B35D266F}"/>
    <cellStyle name="Normal 7 4 2 8 5 3" xfId="11680" xr:uid="{D55E82D3-75FE-4EF0-A82A-5C356FFF3CB3}"/>
    <cellStyle name="Normal 7 4 2 8 5 3 2" xfId="22060" xr:uid="{C7ED9254-E5EE-4DDC-883D-9503F73F9DA8}"/>
    <cellStyle name="Normal 7 4 2 8 5 4" xfId="24974" xr:uid="{A72BF85D-5E4B-40FC-84A2-4CFFF781B86B}"/>
    <cellStyle name="Normal 7 4 2 8 5 5" xfId="16394" xr:uid="{D3B83BD2-8D64-4965-BCEF-EA03A12C7646}"/>
    <cellStyle name="Normal 7 4 2 8 6" xfId="5438" xr:uid="{7F3F327F-51DB-4F24-9C4B-E5C89DF83EE3}"/>
    <cellStyle name="Normal 7 4 2 8 6 2" xfId="26897" xr:uid="{E8A65548-4070-4D93-BEEB-7CCF5EE40D86}"/>
    <cellStyle name="Normal 7 4 2 8 6 3" xfId="26870" xr:uid="{84838828-46F0-4DEF-BA3F-EAB48AF9A8E2}"/>
    <cellStyle name="Normal 7 4 2 8 6 4" xfId="14735" xr:uid="{69A46E30-CEE4-4EEB-93D4-36FD588DE682}"/>
    <cellStyle name="Normal 7 4 2 8 7" xfId="7188" xr:uid="{022E0D6E-5008-440E-94C0-FCA08E2C0C61}"/>
    <cellStyle name="Normal 7 4 2 8 7 2" xfId="26951" xr:uid="{2FCBC965-BC6D-4F97-8AB6-7B6C07325484}"/>
    <cellStyle name="Normal 7 4 2 8 7 3" xfId="17568" xr:uid="{D552055A-C5C7-4BFF-92A2-74EE2AEF58D8}"/>
    <cellStyle name="Normal 7 4 2 8 8" xfId="10021" xr:uid="{9EB0C26B-B5D2-4F74-A99F-8154FF2AFA9E}"/>
    <cellStyle name="Normal 7 4 2 8 8 2" xfId="20401" xr:uid="{FAE3E505-1AB7-4AFC-99DE-4F30A123E761}"/>
    <cellStyle name="Normal 7 4 2 8 9" xfId="24217" xr:uid="{90CC9198-C7BD-4DC7-A6D9-37C25CDAEFF2}"/>
    <cellStyle name="Normal 7 4 2 9" xfId="1424" xr:uid="{00000000-0005-0000-0000-000067070000}"/>
    <cellStyle name="Normal 7 4 2 9 10" xfId="12626" xr:uid="{DFDE78C4-8E58-41BD-A9CC-0E3FE4FF757E}"/>
    <cellStyle name="Normal 7 4 2 9 2" xfId="3443" xr:uid="{00000000-0005-0000-0000-00006A080000}"/>
    <cellStyle name="Normal 7 4 2 9 2 2" xfId="6498" xr:uid="{D6E9C181-6061-4F0C-B3EA-ED194457DA41}"/>
    <cellStyle name="Normal 7 4 2 9 2 2 2" xfId="25659" xr:uid="{AF607323-AC0D-414A-8F77-EE6893045231}"/>
    <cellStyle name="Normal 7 4 2 9 2 2 3" xfId="26411" xr:uid="{509785D6-8A2F-42A6-B8DB-8ABF8E3C060A}"/>
    <cellStyle name="Normal 7 4 2 9 2 2 4" xfId="16069" xr:uid="{A58D279F-36A8-461F-89B9-FFE923980C7C}"/>
    <cellStyle name="Normal 7 4 2 9 2 3" xfId="8522" xr:uid="{EF66F453-D807-4980-B50E-4CCBAFB733A8}"/>
    <cellStyle name="Normal 7 4 2 9 2 3 2" xfId="28603" xr:uid="{B547C6E4-D9DC-4171-8FAD-C356971CE623}"/>
    <cellStyle name="Normal 7 4 2 9 2 3 3" xfId="28937" xr:uid="{0E25B91D-7487-4276-B067-0ABEBC60BEDF}"/>
    <cellStyle name="Normal 7 4 2 9 2 3 4" xfId="18902" xr:uid="{02A1BA71-9964-4CB4-A4D8-1ADEA24125BC}"/>
    <cellStyle name="Normal 7 4 2 9 2 4" xfId="11355" xr:uid="{54519620-988D-49D7-A0EA-4A122FE56D51}"/>
    <cellStyle name="Normal 7 4 2 9 2 4 2" xfId="29483" xr:uid="{FC835250-DF4C-4944-8875-1A77052EC6B1}"/>
    <cellStyle name="Normal 7 4 2 9 2 4 3" xfId="21735" xr:uid="{6E24494B-DCF2-4A6B-A86C-9F188EF0E2F6}"/>
    <cellStyle name="Normal 7 4 2 9 2 5" xfId="25159" xr:uid="{A329167D-D56F-4DA6-B18E-91E3E4955854}"/>
    <cellStyle name="Normal 7 4 2 9 2 6" xfId="14029" xr:uid="{4C006EB8-F23A-4180-92FA-69EFDB76ED45}"/>
    <cellStyle name="Normal 7 4 2 9 3" xfId="2818" xr:uid="{00000000-0005-0000-0000-00006B080000}"/>
    <cellStyle name="Normal 7 4 2 9 3 2" xfId="6034" xr:uid="{795FEE40-626B-42B5-BAF9-A3BEA4C1BB8C}"/>
    <cellStyle name="Normal 7 4 2 9 3 2 2" xfId="26770" xr:uid="{87813332-7EAD-4E02-9112-3A1229BE077B}"/>
    <cellStyle name="Normal 7 4 2 9 3 2 3" xfId="15488" xr:uid="{DCBA6F41-7C2A-414B-A542-F8AB5A081384}"/>
    <cellStyle name="Normal 7 4 2 9 3 3" xfId="7941" xr:uid="{A1F020B0-9442-4F1D-A526-F7270CF91865}"/>
    <cellStyle name="Normal 7 4 2 9 3 3 2" xfId="18321" xr:uid="{3EB35884-0264-4057-AE8C-9FAA1A3E7328}"/>
    <cellStyle name="Normal 7 4 2 9 3 4" xfId="10774" xr:uid="{3F4BB8D7-6A93-4816-BC7A-13FB97BEC3AF}"/>
    <cellStyle name="Normal 7 4 2 9 3 4 2" xfId="21154" xr:uid="{13474AFC-43F4-443F-BE0B-320A30877F95}"/>
    <cellStyle name="Normal 7 4 2 9 3 5" xfId="25144" xr:uid="{6B8F29FD-44AE-4E2F-8C63-D9C0C2430D48}"/>
    <cellStyle name="Normal 7 4 2 9 3 6" xfId="13289" xr:uid="{5C832931-E50C-4A84-AC60-CCB69FE73A52}"/>
    <cellStyle name="Normal 7 4 2 9 4" xfId="2392" xr:uid="{00000000-0005-0000-0000-000069080000}"/>
    <cellStyle name="Normal 7 4 2 9 4 2" xfId="7519" xr:uid="{7870606D-1837-44BD-BC37-7E3134EB028F}"/>
    <cellStyle name="Normal 7 4 2 9 4 2 2" xfId="26414" xr:uid="{FF062303-D59F-49DD-AAC3-2A4BA0C5BA02}"/>
    <cellStyle name="Normal 7 4 2 9 4 2 3" xfId="17899" xr:uid="{C8470F4B-0DC2-4EF0-BD9F-ED27D4F6CB5A}"/>
    <cellStyle name="Normal 7 4 2 9 4 3" xfId="10352" xr:uid="{4D7874B9-E019-443B-B306-FA092DEC4B01}"/>
    <cellStyle name="Normal 7 4 2 9 4 3 2" xfId="20732" xr:uid="{585F05EA-88E4-4145-84E6-9E74DDADE4AE}"/>
    <cellStyle name="Normal 7 4 2 9 4 4" xfId="23870" xr:uid="{AFFA7455-76C5-4A6D-AEC8-973157377937}"/>
    <cellStyle name="Normal 7 4 2 9 4 5" xfId="15066" xr:uid="{B1DA497D-9798-4947-85EB-2DFFC2B3D5A0}"/>
    <cellStyle name="Normal 7 4 2 9 5" xfId="4096" xr:uid="{A842F1E4-1C7A-4362-BC43-4637DC25B33F}"/>
    <cellStyle name="Normal 7 4 2 9 5 2" xfId="8870" xr:uid="{E5C15C7A-E4A4-4CBD-BCBC-C757F7FB36EB}"/>
    <cellStyle name="Normal 7 4 2 9 5 2 2" xfId="19250" xr:uid="{F5CF3878-642A-43DB-BF34-E6CA3F0EA0BE}"/>
    <cellStyle name="Normal 7 4 2 9 5 3" xfId="11703" xr:uid="{117745DD-C582-496B-9D1E-46B70FE21667}"/>
    <cellStyle name="Normal 7 4 2 9 5 3 2" xfId="22083" xr:uid="{6A9EA27A-94F0-48FF-B287-40F1488F38AA}"/>
    <cellStyle name="Normal 7 4 2 9 5 4" xfId="27759" xr:uid="{2936B5FE-D440-4912-B0A0-9AB4800926E0}"/>
    <cellStyle name="Normal 7 4 2 9 5 5" xfId="16417" xr:uid="{07618204-4FC9-4EDF-BD54-DADBDD2AB6B1}"/>
    <cellStyle name="Normal 7 4 2 9 6" xfId="5441" xr:uid="{4C217F3C-EC4B-448B-A6F0-DF227F715B36}"/>
    <cellStyle name="Normal 7 4 2 9 6 2" xfId="14738" xr:uid="{92D1C401-A612-4185-9E34-B9FD7B5A1E0C}"/>
    <cellStyle name="Normal 7 4 2 9 7" xfId="7191" xr:uid="{10B00204-3DB2-47A6-950C-F9215B517CCC}"/>
    <cellStyle name="Normal 7 4 2 9 7 2" xfId="17571" xr:uid="{674329F4-AE34-4A67-BEF0-E293902B27BD}"/>
    <cellStyle name="Normal 7 4 2 9 8" xfId="10024" xr:uid="{99634E40-1A29-4CCD-AD4E-A2253FDB5D72}"/>
    <cellStyle name="Normal 7 4 2 9 8 2" xfId="20404" xr:uid="{244B2B4B-504F-45AA-A156-A6C6DAC7A6B6}"/>
    <cellStyle name="Normal 7 4 2 9 9" xfId="23433" xr:uid="{187FFA7C-3B7F-4477-A6E0-532B8B6D20FC}"/>
    <cellStyle name="Normal 7 4 20" xfId="23420" xr:uid="{560269DD-4FB6-443C-9D5A-BCA4A87C8567}"/>
    <cellStyle name="Normal 7 4 21" xfId="12391" xr:uid="{78020374-5E69-42E9-9C1C-CA25722A3109}"/>
    <cellStyle name="Normal 7 4 3" xfId="1425" xr:uid="{00000000-0005-0000-0000-000068070000}"/>
    <cellStyle name="Normal 7 4 3 10" xfId="5442" xr:uid="{C369CAD4-6E23-40D4-A836-672D1462F693}"/>
    <cellStyle name="Normal 7 4 3 10 2" xfId="14739" xr:uid="{7E55366E-75AD-4BA1-A727-D0583EBE90C3}"/>
    <cellStyle name="Normal 7 4 3 11" xfId="7192" xr:uid="{0B7C27FE-72A1-4F2E-882E-9EF1BC97106C}"/>
    <cellStyle name="Normal 7 4 3 11 2" xfId="17572" xr:uid="{4EEEDC54-1342-4B0A-B166-087A6D2AEEAD}"/>
    <cellStyle name="Normal 7 4 3 12" xfId="10025" xr:uid="{E732EAF0-F96F-48CF-9F7A-C0CBA9BC5432}"/>
    <cellStyle name="Normal 7 4 3 12 2" xfId="20405" xr:uid="{49E1E74F-71EF-4F1C-AD0E-90E359AF8CCB}"/>
    <cellStyle name="Normal 7 4 3 13" xfId="23483" xr:uid="{47A70420-A2A9-41DE-AA50-2BF0B5A3C8AD}"/>
    <cellStyle name="Normal 7 4 3 14" xfId="12410" xr:uid="{369AE292-FCDB-4819-B036-27F97726FB3B}"/>
    <cellStyle name="Normal 7 4 3 2" xfId="1426" xr:uid="{00000000-0005-0000-0000-000069070000}"/>
    <cellStyle name="Normal 7 4 3 2 10" xfId="7193" xr:uid="{2E0ABF26-5374-4290-A047-2C58A8227129}"/>
    <cellStyle name="Normal 7 4 3 2 10 2" xfId="17573" xr:uid="{396054ED-31D5-4B50-8579-D2DC193BBA01}"/>
    <cellStyle name="Normal 7 4 3 2 11" xfId="10026" xr:uid="{AB474B92-B5A4-4F31-86C9-46914798584A}"/>
    <cellStyle name="Normal 7 4 3 2 11 2" xfId="20406" xr:uid="{979AABA8-78AF-4E30-A6D0-985F1669E228}"/>
    <cellStyle name="Normal 7 4 3 2 12" xfId="22694" xr:uid="{A51C8BFF-F624-4974-B58B-B31555F393BD}"/>
    <cellStyle name="Normal 7 4 3 2 13" xfId="12470" xr:uid="{A89F8D3A-8214-40EA-ABAD-20CD723F2742}"/>
    <cellStyle name="Normal 7 4 3 2 2" xfId="1427" xr:uid="{00000000-0005-0000-0000-00006A070000}"/>
    <cellStyle name="Normal 7 4 3 2 2 10" xfId="10027" xr:uid="{9FD8A555-7A7B-47CE-8FEF-C456F4145EAB}"/>
    <cellStyle name="Normal 7 4 3 2 2 10 2" xfId="20407" xr:uid="{0029460B-CCCD-48EA-BB22-22239F4AAE76}"/>
    <cellStyle name="Normal 7 4 3 2 2 11" xfId="22906" xr:uid="{CB737441-0451-493A-B999-E5301B36F1C2}"/>
    <cellStyle name="Normal 7 4 3 2 2 12" xfId="12635" xr:uid="{DCD91032-04B0-4F09-8630-4478A35CD128}"/>
    <cellStyle name="Normal 7 4 3 2 2 2" xfId="2829" xr:uid="{00000000-0005-0000-0000-00006F080000}"/>
    <cellStyle name="Normal 7 4 3 2 2 2 2" xfId="3445" xr:uid="{00000000-0005-0000-0000-000070080000}"/>
    <cellStyle name="Normal 7 4 3 2 2 2 2 2" xfId="6500" xr:uid="{73A91FAC-8613-4027-A5BA-6AE933FD408E}"/>
    <cellStyle name="Normal 7 4 3 2 2 2 2 2 2" xfId="28312" xr:uid="{5FFBBE1D-255B-4763-A079-A6BEF753B5D3}"/>
    <cellStyle name="Normal 7 4 3 2 2 2 2 2 3" xfId="28247" xr:uid="{6DE3B26C-2185-455B-AF8E-B203BB4D126C}"/>
    <cellStyle name="Normal 7 4 3 2 2 2 2 2 4" xfId="16071" xr:uid="{F97FE7E3-C7AA-4795-A148-9D2A85B8CBA2}"/>
    <cellStyle name="Normal 7 4 3 2 2 2 2 3" xfId="8524" xr:uid="{BDA0CCFD-9723-4FEC-803F-F710041E190E}"/>
    <cellStyle name="Normal 7 4 3 2 2 2 2 3 2" xfId="28938" xr:uid="{EE6549BB-6E10-4DB0-BB3C-F04D23E78B70}"/>
    <cellStyle name="Normal 7 4 3 2 2 2 2 3 3" xfId="18904" xr:uid="{B9E0C6DC-AF27-408C-9952-F29578D91555}"/>
    <cellStyle name="Normal 7 4 3 2 2 2 2 4" xfId="11357" xr:uid="{DF6325A3-6120-4C43-8647-26D0489490F5}"/>
    <cellStyle name="Normal 7 4 3 2 2 2 2 4 2" xfId="21737" xr:uid="{8B137044-9094-44BE-840D-E4C6ED98F0D9}"/>
    <cellStyle name="Normal 7 4 3 2 2 2 2 5" xfId="23132" xr:uid="{D4DDEAEF-6C19-4D83-95A6-099272D66830}"/>
    <cellStyle name="Normal 7 4 3 2 2 2 2 6" xfId="14031" xr:uid="{535B6EB0-279D-4C7B-BE13-9884454E50BC}"/>
    <cellStyle name="Normal 7 4 3 2 2 2 3" xfId="4366" xr:uid="{77596B4F-F602-4722-A351-F785FD60A7E7}"/>
    <cellStyle name="Normal 7 4 3 2 2 2 3 2" xfId="9138" xr:uid="{C31CC852-97F2-4584-AE45-B2782F8C5E6E}"/>
    <cellStyle name="Normal 7 4 3 2 2 2 3 2 2" xfId="29181" xr:uid="{3F619BC3-5FA2-4B13-A833-32DA547B3E29}"/>
    <cellStyle name="Normal 7 4 3 2 2 2 3 2 3" xfId="19518" xr:uid="{FD1E87B0-BC72-47AF-B722-8D69342202EB}"/>
    <cellStyle name="Normal 7 4 3 2 2 2 3 3" xfId="11971" xr:uid="{C915D1DB-CF42-4E04-AB1B-D2FECA0D456D}"/>
    <cellStyle name="Normal 7 4 3 2 2 2 3 3 2" xfId="22351" xr:uid="{17772FA0-B8D8-4A5F-874D-62C8045E9355}"/>
    <cellStyle name="Normal 7 4 3 2 2 2 3 4" xfId="23316" xr:uid="{2E932ACB-2132-4D31-9BDD-0C7BB62784E7}"/>
    <cellStyle name="Normal 7 4 3 2 2 2 3 5" xfId="16685" xr:uid="{F938DDC9-6772-4E20-AC96-34B02072E7DD}"/>
    <cellStyle name="Normal 7 4 3 2 2 2 4" xfId="6045" xr:uid="{A2E7AD9E-4C3A-4EF6-8D2C-2EE0BABDB26E}"/>
    <cellStyle name="Normal 7 4 3 2 2 2 4 2" xfId="28516" xr:uid="{D9EE22C2-9722-4779-ABFC-5C853846D868}"/>
    <cellStyle name="Normal 7 4 3 2 2 2 4 3" xfId="15499" xr:uid="{0787DD3D-75F4-4B77-B226-57B449D82234}"/>
    <cellStyle name="Normal 7 4 3 2 2 2 5" xfId="7952" xr:uid="{5441EE2B-D936-489D-9EBE-9784A22F64F1}"/>
    <cellStyle name="Normal 7 4 3 2 2 2 5 2" xfId="18332" xr:uid="{1CEDD6E3-F816-47AA-9346-714025A00908}"/>
    <cellStyle name="Normal 7 4 3 2 2 2 6" xfId="10785" xr:uid="{59C2E9FD-C4D8-4357-9071-9887B6DEE46F}"/>
    <cellStyle name="Normal 7 4 3 2 2 2 6 2" xfId="21165" xr:uid="{39D776FF-EE52-4020-A835-6AE2523CED41}"/>
    <cellStyle name="Normal 7 4 3 2 2 2 7" xfId="24039" xr:uid="{49765F66-5107-44ED-A16D-3EC0454B4BFA}"/>
    <cellStyle name="Normal 7 4 3 2 2 2 8" xfId="13305" xr:uid="{5CCD7CD2-BA35-4202-81D4-C8C157A4EDE8}"/>
    <cellStyle name="Normal 7 4 3 2 2 3" xfId="3446" xr:uid="{00000000-0005-0000-0000-000071080000}"/>
    <cellStyle name="Normal 7 4 3 2 2 3 2" xfId="4582" xr:uid="{448BA9DD-CA71-4DD4-9A4A-98AC19CD0CE6}"/>
    <cellStyle name="Normal 7 4 3 2 2 3 2 2" xfId="9354" xr:uid="{E92207E9-8361-42B0-B86D-18828B8D9E09}"/>
    <cellStyle name="Normal 7 4 3 2 2 3 2 2 2" xfId="29326" xr:uid="{BEA8D4E0-A165-4EF0-B274-C351B0992894}"/>
    <cellStyle name="Normal 7 4 3 2 2 3 2 2 3" xfId="19734" xr:uid="{B5F2B030-D025-46A3-9DE3-E1053033F439}"/>
    <cellStyle name="Normal 7 4 3 2 2 3 2 3" xfId="12187" xr:uid="{F0DF7214-F1EA-4BE6-A67F-DAD43EA13FAE}"/>
    <cellStyle name="Normal 7 4 3 2 2 3 2 3 2" xfId="22567" xr:uid="{DB403025-7911-486A-A3FD-C254DE64CB5E}"/>
    <cellStyle name="Normal 7 4 3 2 2 3 2 4" xfId="27275" xr:uid="{4346FAE6-88C2-4B14-B648-0908CF5F5982}"/>
    <cellStyle name="Normal 7 4 3 2 2 3 2 5" xfId="16901" xr:uid="{ADFAEA55-BD5A-4623-8389-DFAB4EBE6B30}"/>
    <cellStyle name="Normal 7 4 3 2 2 3 3" xfId="6501" xr:uid="{520C026B-62FA-45B6-95E0-484FCC53083F}"/>
    <cellStyle name="Normal 7 4 3 2 2 3 3 2" xfId="28607" xr:uid="{C897C46F-99A8-4007-90ED-9A99E7AF6F58}"/>
    <cellStyle name="Normal 7 4 3 2 2 3 3 3" xfId="16072" xr:uid="{F5CABBCC-D517-4B6D-A06E-D8F75282FBCE}"/>
    <cellStyle name="Normal 7 4 3 2 2 3 4" xfId="8525" xr:uid="{3729610D-88BC-4173-9FCE-F431092F9000}"/>
    <cellStyle name="Normal 7 4 3 2 2 3 4 2" xfId="18905" xr:uid="{E6D5C908-F513-4FFF-94A8-9C385E02D92B}"/>
    <cellStyle name="Normal 7 4 3 2 2 3 5" xfId="11358" xr:uid="{C8B369C4-6E3E-4043-A7A3-2DBBE5A5EEE4}"/>
    <cellStyle name="Normal 7 4 3 2 2 3 5 2" xfId="21738" xr:uid="{2A4305E4-BB5C-496F-BC5B-49AD81EAD71D}"/>
    <cellStyle name="Normal 7 4 3 2 2 3 6" xfId="24456" xr:uid="{004AE425-5CEF-4BF9-B966-9DA729332B64}"/>
    <cellStyle name="Normal 7 4 3 2 2 3 7" xfId="14032" xr:uid="{90D6CE88-CD3F-49B3-9CCA-153BB73EB1F4}"/>
    <cellStyle name="Normal 7 4 3 2 2 4" xfId="3444" xr:uid="{00000000-0005-0000-0000-000072080000}"/>
    <cellStyle name="Normal 7 4 3 2 2 4 2" xfId="6499" xr:uid="{EB1A46E9-0FE2-4CAA-9295-95259B6574B9}"/>
    <cellStyle name="Normal 7 4 3 2 2 4 2 2" xfId="25966" xr:uid="{5E021479-D919-4B53-A37F-E3021A4A4C58}"/>
    <cellStyle name="Normal 7 4 3 2 2 4 2 3" xfId="16070" xr:uid="{BE7FB648-4CC2-40F0-96AE-D8F325984D9F}"/>
    <cellStyle name="Normal 7 4 3 2 2 4 3" xfId="8523" xr:uid="{777CCF37-BB25-4772-A0DC-981B9D2E7A87}"/>
    <cellStyle name="Normal 7 4 3 2 2 4 3 2" xfId="18903" xr:uid="{AE8E2B10-346F-47B4-9B2E-77F81B9526C2}"/>
    <cellStyle name="Normal 7 4 3 2 2 4 4" xfId="11356" xr:uid="{BBC2A0CE-EF62-486A-9D34-6338A93DC58C}"/>
    <cellStyle name="Normal 7 4 3 2 2 4 4 2" xfId="21736" xr:uid="{041F560B-48AB-42D2-A448-E298E35B1CC5}"/>
    <cellStyle name="Normal 7 4 3 2 2 4 5" xfId="23912" xr:uid="{C5DAC3F0-87A3-448C-B2FA-D1124791F83A}"/>
    <cellStyle name="Normal 7 4 3 2 2 4 6" xfId="14030" xr:uid="{76E94513-B395-4A5B-9A19-E0C9AF0486B0}"/>
    <cellStyle name="Normal 7 4 3 2 2 5" xfId="2646" xr:uid="{00000000-0005-0000-0000-000073080000}"/>
    <cellStyle name="Normal 7 4 3 2 2 5 2" xfId="5908" xr:uid="{991E32FB-FFEC-4EA7-9CFA-9C42ED05704F}"/>
    <cellStyle name="Normal 7 4 3 2 2 5 2 2" xfId="27454" xr:uid="{A709F353-F263-4736-9BD8-43DE5C3A1F1E}"/>
    <cellStyle name="Normal 7 4 3 2 2 5 2 3" xfId="15318" xr:uid="{EC252FE6-7278-4F83-A335-0B4F2B31C299}"/>
    <cellStyle name="Normal 7 4 3 2 2 5 3" xfId="7771" xr:uid="{BF3A39B9-A372-4F64-BA03-7A2CB5013155}"/>
    <cellStyle name="Normal 7 4 3 2 2 5 3 2" xfId="18151" xr:uid="{F7951E38-6DB3-42DD-A715-E051A96463DF}"/>
    <cellStyle name="Normal 7 4 3 2 2 5 4" xfId="10604" xr:uid="{A6C5F2DA-65F0-4837-AC0B-F544FBC34583}"/>
    <cellStyle name="Normal 7 4 3 2 2 5 4 2" xfId="20984" xr:uid="{CC5D2271-DC00-4E5E-AFDE-354FCBEB032E}"/>
    <cellStyle name="Normal 7 4 3 2 2 5 5" xfId="23859" xr:uid="{683ABF96-C534-42EC-96FE-087BCB2CEFFA}"/>
    <cellStyle name="Normal 7 4 3 2 2 5 6" xfId="13035" xr:uid="{555E0BEF-EA73-478D-97B4-3F259BFE293E}"/>
    <cellStyle name="Normal 7 4 3 2 2 6" xfId="2401" xr:uid="{00000000-0005-0000-0000-00006E080000}"/>
    <cellStyle name="Normal 7 4 3 2 2 6 2" xfId="7528" xr:uid="{B7D2C21E-E0D9-45E7-A65D-035B94FE8B2B}"/>
    <cellStyle name="Normal 7 4 3 2 2 6 2 2" xfId="17908" xr:uid="{FB97DE76-37F7-4312-9792-DADF345222B9}"/>
    <cellStyle name="Normal 7 4 3 2 2 6 3" xfId="10361" xr:uid="{84F3CEE3-971D-41E2-8788-31836FAA8B11}"/>
    <cellStyle name="Normal 7 4 3 2 2 6 3 2" xfId="20741" xr:uid="{11C0C840-C431-469C-B2DA-4DEF3F50D488}"/>
    <cellStyle name="Normal 7 4 3 2 2 6 4" xfId="25587" xr:uid="{283B6E97-968B-4F13-B48B-E1C3A2BE1C14}"/>
    <cellStyle name="Normal 7 4 3 2 2 6 5" xfId="15075" xr:uid="{442A0DA2-0514-4A45-ABB2-8E3FEBB68A4E}"/>
    <cellStyle name="Normal 7 4 3 2 2 7" xfId="4101" xr:uid="{5EFD4A15-4447-498E-A1F4-436CC18FD198}"/>
    <cellStyle name="Normal 7 4 3 2 2 7 2" xfId="8875" xr:uid="{E1E5E935-8613-425E-99C8-C13E6C6CE237}"/>
    <cellStyle name="Normal 7 4 3 2 2 7 2 2" xfId="19255" xr:uid="{D46AA6BF-B9D2-47B2-A934-C6205DF9E734}"/>
    <cellStyle name="Normal 7 4 3 2 2 7 3" xfId="11708" xr:uid="{3D93CCC8-260A-4414-BFCB-792F1491E5BD}"/>
    <cellStyle name="Normal 7 4 3 2 2 7 3 2" xfId="22088" xr:uid="{D6E8D4B0-0118-4AB7-BF38-587E40144071}"/>
    <cellStyle name="Normal 7 4 3 2 2 7 4" xfId="16422" xr:uid="{88D7E175-8BEC-464D-A5E9-B3DC7325B47A}"/>
    <cellStyle name="Normal 7 4 3 2 2 8" xfId="5444" xr:uid="{8E7E55A8-31B2-436C-9C83-C7D65E223C4C}"/>
    <cellStyle name="Normal 7 4 3 2 2 8 2" xfId="14741" xr:uid="{22FFCC05-27A4-40D7-AAAF-85620A809732}"/>
    <cellStyle name="Normal 7 4 3 2 2 9" xfId="7194" xr:uid="{004D57DF-3249-4E47-812A-2F3A521EE2C6}"/>
    <cellStyle name="Normal 7 4 3 2 2 9 2" xfId="17574" xr:uid="{B5B7B915-20E5-49CE-8BAD-437A52656451}"/>
    <cellStyle name="Normal 7 4 3 2 3" xfId="1428" xr:uid="{00000000-0005-0000-0000-00006B070000}"/>
    <cellStyle name="Normal 7 4 3 2 3 2" xfId="3447" xr:uid="{00000000-0005-0000-0000-000075080000}"/>
    <cellStyle name="Normal 7 4 3 2 3 2 2" xfId="6502" xr:uid="{21205F71-0D82-48F6-A296-F4892DB16333}"/>
    <cellStyle name="Normal 7 4 3 2 3 2 2 2" xfId="25918" xr:uid="{789EB38F-23A3-4908-8B10-A46B8010D0CA}"/>
    <cellStyle name="Normal 7 4 3 2 3 2 2 3" xfId="28079" xr:uid="{40051244-9B90-4AFF-8D4B-96A99796BEE4}"/>
    <cellStyle name="Normal 7 4 3 2 3 2 2 4" xfId="16073" xr:uid="{6C408732-3AE7-4EC2-B8C5-858C2DD6BE0C}"/>
    <cellStyle name="Normal 7 4 3 2 3 2 3" xfId="8526" xr:uid="{E103CC02-1ACB-4465-9645-7C3FE3CD6878}"/>
    <cellStyle name="Normal 7 4 3 2 3 2 3 2" xfId="28939" xr:uid="{4EAD5B8C-9A20-4B2D-99FD-A03A229996F1}"/>
    <cellStyle name="Normal 7 4 3 2 3 2 3 3" xfId="18906" xr:uid="{0852BAA3-CB15-47A3-91F9-32C7A65D879E}"/>
    <cellStyle name="Normal 7 4 3 2 3 2 4" xfId="11359" xr:uid="{9032075C-26ED-4781-966B-B0368C910AAE}"/>
    <cellStyle name="Normal 7 4 3 2 3 2 4 2" xfId="21739" xr:uid="{73A39CD6-9DDB-4407-B97F-C94710083B05}"/>
    <cellStyle name="Normal 7 4 3 2 3 2 5" xfId="23557" xr:uid="{0F0FD7DD-4A65-4952-92C4-0057997402F0}"/>
    <cellStyle name="Normal 7 4 3 2 3 2 6" xfId="14033" xr:uid="{F2AC072C-4C48-4344-BDF4-A2048CA14A6B}"/>
    <cellStyle name="Normal 7 4 3 2 3 3" xfId="2828" xr:uid="{00000000-0005-0000-0000-000076080000}"/>
    <cellStyle name="Normal 7 4 3 2 3 3 2" xfId="6044" xr:uid="{2F40B74F-DC07-4D92-886F-813AC11669F3}"/>
    <cellStyle name="Normal 7 4 3 2 3 3 2 2" xfId="28722" xr:uid="{3AC6F74E-A50C-4E63-A16C-07ED6E60BD5C}"/>
    <cellStyle name="Normal 7 4 3 2 3 3 2 3" xfId="15498" xr:uid="{8CBA6569-B346-4A2B-B530-A80A3C59EBBB}"/>
    <cellStyle name="Normal 7 4 3 2 3 3 3" xfId="7951" xr:uid="{4E373BB4-504E-47EF-9E79-CAC8FA87135F}"/>
    <cellStyle name="Normal 7 4 3 2 3 3 3 2" xfId="18331" xr:uid="{EB791CD6-0471-4D99-96B7-AB76F0B3136A}"/>
    <cellStyle name="Normal 7 4 3 2 3 3 4" xfId="10784" xr:uid="{DD737E0D-9AF6-4E52-9381-ACB0A82C147E}"/>
    <cellStyle name="Normal 7 4 3 2 3 3 4 2" xfId="21164" xr:uid="{F5859D5F-3700-4692-A331-58F93B34411D}"/>
    <cellStyle name="Normal 7 4 3 2 3 3 5" xfId="24640" xr:uid="{FF35E9EC-13CF-4680-A665-3EE2893DAD72}"/>
    <cellStyle name="Normal 7 4 3 2 3 3 6" xfId="13304" xr:uid="{3CE12D0D-599C-4B99-940A-93B1F0266566}"/>
    <cellStyle name="Normal 7 4 3 2 3 4" xfId="4219" xr:uid="{6E3BC1E7-F8BD-43C1-B91A-816D12426DEE}"/>
    <cellStyle name="Normal 7 4 3 2 3 4 2" xfId="8991" xr:uid="{0A692B99-1804-4513-9F06-643635BB0790}"/>
    <cellStyle name="Normal 7 4 3 2 3 4 2 2" xfId="29070" xr:uid="{DA9D2592-47FB-4F1D-BFA6-EBB81FB188E0}"/>
    <cellStyle name="Normal 7 4 3 2 3 4 2 3" xfId="19371" xr:uid="{038B2056-D737-4FB1-A6D2-4BC63B056001}"/>
    <cellStyle name="Normal 7 4 3 2 3 4 3" xfId="11824" xr:uid="{78535C63-AB7A-44EF-A101-95F98832CCA5}"/>
    <cellStyle name="Normal 7 4 3 2 3 4 3 2" xfId="22204" xr:uid="{6D16DAF9-4B44-4D47-BF69-2D8280A83371}"/>
    <cellStyle name="Normal 7 4 3 2 3 4 4" xfId="22692" xr:uid="{B973C05B-9CC2-478B-A2C5-62E833C796DA}"/>
    <cellStyle name="Normal 7 4 3 2 3 4 5" xfId="16538" xr:uid="{C4633A96-5B7D-47DC-85FA-81F02C2A433B}"/>
    <cellStyle name="Normal 7 4 3 2 3 5" xfId="5445" xr:uid="{3A6AD47D-EAD5-4F97-A979-749B398589A4}"/>
    <cellStyle name="Normal 7 4 3 2 3 5 2" xfId="25912" xr:uid="{C5D29D23-FE1C-4BFF-89C5-69310B0DCE9C}"/>
    <cellStyle name="Normal 7 4 3 2 3 5 3" xfId="14742" xr:uid="{BD3256AC-3DE1-47C1-935A-7AF5EA9C1D44}"/>
    <cellStyle name="Normal 7 4 3 2 3 6" xfId="7195" xr:uid="{47654914-8CFE-4023-AB97-B19E9F93A688}"/>
    <cellStyle name="Normal 7 4 3 2 3 6 2" xfId="17575" xr:uid="{631FE5E1-3465-4C7A-9FCD-6AC02CF6B120}"/>
    <cellStyle name="Normal 7 4 3 2 3 7" xfId="10028" xr:uid="{9112CE37-E33E-4B59-A80E-4B8E74D3D28E}"/>
    <cellStyle name="Normal 7 4 3 2 3 7 2" xfId="20408" xr:uid="{A9ED16B8-F03F-4E24-90D7-02012BB168AC}"/>
    <cellStyle name="Normal 7 4 3 2 3 8" xfId="23822" xr:uid="{D81D44BF-8E0A-479B-B128-DD40BB514314}"/>
    <cellStyle name="Normal 7 4 3 2 3 9" xfId="12793" xr:uid="{D3B2A001-D1BB-464D-85C9-47EEBAE40815}"/>
    <cellStyle name="Normal 7 4 3 2 4" xfId="3448" xr:uid="{00000000-0005-0000-0000-000077080000}"/>
    <cellStyle name="Normal 7 4 3 2 4 2" xfId="4583" xr:uid="{BE69B502-CFA4-4673-B0CA-466D6376D99E}"/>
    <cellStyle name="Normal 7 4 3 2 4 2 2" xfId="9355" xr:uid="{B6849C53-F490-4032-AEC4-3A084CC61281}"/>
    <cellStyle name="Normal 7 4 3 2 4 2 2 2" xfId="29327" xr:uid="{49EFC940-64F5-4477-9D86-DB69A7F4CFA3}"/>
    <cellStyle name="Normal 7 4 3 2 4 2 2 3" xfId="19735" xr:uid="{32AE62BA-70DE-498C-A44C-59826C128A7C}"/>
    <cellStyle name="Normal 7 4 3 2 4 2 3" xfId="12188" xr:uid="{159A9BA1-2929-4A12-92CB-676A1CFADB15}"/>
    <cellStyle name="Normal 7 4 3 2 4 2 3 2" xfId="22568" xr:uid="{292322E4-F4B3-4726-A139-7E0F817029FB}"/>
    <cellStyle name="Normal 7 4 3 2 4 2 4" xfId="23494" xr:uid="{E04771C6-694C-4C78-9686-66A2E4A88F17}"/>
    <cellStyle name="Normal 7 4 3 2 4 2 5" xfId="16902" xr:uid="{941EFF89-C574-4C61-88AF-87557EA019BF}"/>
    <cellStyle name="Normal 7 4 3 2 4 3" xfId="6503" xr:uid="{FE9CE113-79F2-4B5C-BA67-98F3380ED68B}"/>
    <cellStyle name="Normal 7 4 3 2 4 3 2" xfId="26655" xr:uid="{D6492BDD-063D-43CD-B114-9F3447EF7DF7}"/>
    <cellStyle name="Normal 7 4 3 2 4 3 3" xfId="16074" xr:uid="{D28ACD28-03F2-41DF-91DC-E18B1FFD3BD2}"/>
    <cellStyle name="Normal 7 4 3 2 4 4" xfId="8527" xr:uid="{E3E207EE-AB51-45CE-AC81-46110AE208CC}"/>
    <cellStyle name="Normal 7 4 3 2 4 4 2" xfId="18907" xr:uid="{3022FECD-1E22-4532-8251-13E8C2CA2EF1}"/>
    <cellStyle name="Normal 7 4 3 2 4 5" xfId="11360" xr:uid="{06032698-B473-4D99-B7A2-A384DF1D6120}"/>
    <cellStyle name="Normal 7 4 3 2 4 5 2" xfId="21740" xr:uid="{2DEF58B8-F434-4326-833C-2C6D8957AC90}"/>
    <cellStyle name="Normal 7 4 3 2 4 6" xfId="23940" xr:uid="{583D7F32-4C0C-48B8-B0D6-39460D9575C2}"/>
    <cellStyle name="Normal 7 4 3 2 4 7" xfId="14034" xr:uid="{60928655-B0A7-4FF0-B832-B5642E0859B1}"/>
    <cellStyle name="Normal 7 4 3 2 5" xfId="2992" xr:uid="{00000000-0005-0000-0000-000078080000}"/>
    <cellStyle name="Normal 7 4 3 2 5 2" xfId="6142" xr:uid="{578F7411-E3DC-4F14-81AC-C358F6B04072}"/>
    <cellStyle name="Normal 7 4 3 2 5 2 2" xfId="26932" xr:uid="{FBD999AA-530E-4AA4-BD85-D9722360CD28}"/>
    <cellStyle name="Normal 7 4 3 2 5 2 3" xfId="27869" xr:uid="{B257E8BD-D4E7-4059-8C1B-A9B76FE6BFEC}"/>
    <cellStyle name="Normal 7 4 3 2 5 2 4" xfId="15620" xr:uid="{CFEBD5F4-751F-4372-A347-0DA6494FD338}"/>
    <cellStyle name="Normal 7 4 3 2 5 3" xfId="8073" xr:uid="{538275EF-640F-432E-9825-FF19D2D51182}"/>
    <cellStyle name="Normal 7 4 3 2 5 3 2" xfId="28768" xr:uid="{C681F8E4-BF3D-4C72-BD42-733E0A0057F2}"/>
    <cellStyle name="Normal 7 4 3 2 5 3 3" xfId="18453" xr:uid="{F43F2424-0270-42EC-B3BD-C36BAC8BA10C}"/>
    <cellStyle name="Normal 7 4 3 2 5 4" xfId="10906" xr:uid="{35B6B5F3-DC7D-4D12-825A-3586A22CBAF9}"/>
    <cellStyle name="Normal 7 4 3 2 5 4 2" xfId="21286" xr:uid="{5169B47F-28E6-40F9-AA14-89B747D7E99D}"/>
    <cellStyle name="Normal 7 4 3 2 5 5" xfId="24996" xr:uid="{B73C22F6-2F7D-46AC-865D-26CB506AA2E2}"/>
    <cellStyle name="Normal 7 4 3 2 5 6" xfId="13491" xr:uid="{318B7E50-E7A8-4B7B-878B-4E42339EB4EA}"/>
    <cellStyle name="Normal 7 4 3 2 6" xfId="2544" xr:uid="{00000000-0005-0000-0000-000079080000}"/>
    <cellStyle name="Normal 7 4 3 2 6 2" xfId="5816" xr:uid="{56974547-57DB-43F4-ADFE-38DD14043912}"/>
    <cellStyle name="Normal 7 4 3 2 6 2 2" xfId="26664" xr:uid="{00B38EBC-9ECA-43A2-9A83-6AA81309DC05}"/>
    <cellStyle name="Normal 7 4 3 2 6 2 3" xfId="15216" xr:uid="{32481FC7-B74B-4984-A4FF-43335934C822}"/>
    <cellStyle name="Normal 7 4 3 2 6 3" xfId="7669" xr:uid="{35F1688F-0AB5-49FC-AE97-A0D52627FA0B}"/>
    <cellStyle name="Normal 7 4 3 2 6 3 2" xfId="18049" xr:uid="{ED46ED4D-BA3A-4FBE-8BBC-5F0DD9015BE0}"/>
    <cellStyle name="Normal 7 4 3 2 6 4" xfId="10502" xr:uid="{D5929A23-9E1C-4E58-A651-98B5DB851C0A}"/>
    <cellStyle name="Normal 7 4 3 2 6 4 2" xfId="20882" xr:uid="{02F5C775-2FC8-410B-8ABB-F0311A026A2D}"/>
    <cellStyle name="Normal 7 4 3 2 6 5" xfId="23679" xr:uid="{E5C72DE6-A4B7-4B4A-9F09-5E0E03FCE46C}"/>
    <cellStyle name="Normal 7 4 3 2 6 6" xfId="12932" xr:uid="{A1D994E2-F66D-4C4C-A4DF-BC2FEA1C8FFF}"/>
    <cellStyle name="Normal 7 4 3 2 7" xfId="2238" xr:uid="{00000000-0005-0000-0000-00006D080000}"/>
    <cellStyle name="Normal 7 4 3 2 7 2" xfId="7365" xr:uid="{54C6D058-527F-4302-B06F-EF8FAFA9A236}"/>
    <cellStyle name="Normal 7 4 3 2 7 2 2" xfId="17745" xr:uid="{D19D41E0-7A7D-40B2-9C1D-59DDB17FC557}"/>
    <cellStyle name="Normal 7 4 3 2 7 3" xfId="10198" xr:uid="{A2100957-86A7-40A9-A08A-021D8F1E89DF}"/>
    <cellStyle name="Normal 7 4 3 2 7 3 2" xfId="20578" xr:uid="{A2280B11-CD6D-4527-AFE0-8A056FB63D09}"/>
    <cellStyle name="Normal 7 4 3 2 7 4" xfId="25299" xr:uid="{0603B06E-A1F5-4D58-8A1B-000246F50293}"/>
    <cellStyle name="Normal 7 4 3 2 7 5" xfId="14912" xr:uid="{40C4DFAD-8EB2-498D-A09C-408A62E4D8B9}"/>
    <cellStyle name="Normal 7 4 3 2 8" xfId="4069" xr:uid="{1788756D-2364-4287-B913-92CA22C8B232}"/>
    <cellStyle name="Normal 7 4 3 2 8 2" xfId="8849" xr:uid="{F636902B-44CD-452E-A097-BD6C9B82C6F6}"/>
    <cellStyle name="Normal 7 4 3 2 8 2 2" xfId="19229" xr:uid="{6F87E975-C485-4A61-BE1A-5F05CB89F4EE}"/>
    <cellStyle name="Normal 7 4 3 2 8 3" xfId="11682" xr:uid="{8FFFB54E-DC3D-4100-9DB7-3C91F2B513D6}"/>
    <cellStyle name="Normal 7 4 3 2 8 3 2" xfId="22062" xr:uid="{16F6A337-3841-45CC-B34C-4B770E5AADE0}"/>
    <cellStyle name="Normal 7 4 3 2 8 4" xfId="16396" xr:uid="{96617CEB-2E3E-4F5C-BCE9-EEF55DA318E9}"/>
    <cellStyle name="Normal 7 4 3 2 9" xfId="5443" xr:uid="{3E4D21E4-15FB-474A-9291-70A16EB38D4A}"/>
    <cellStyle name="Normal 7 4 3 2 9 2" xfId="14740" xr:uid="{BA42F566-5410-4CAC-812B-1D5B44999462}"/>
    <cellStyle name="Normal 7 4 3 3" xfId="1429" xr:uid="{00000000-0005-0000-0000-00006C070000}"/>
    <cellStyle name="Normal 7 4 3 3 10" xfId="10029" xr:uid="{6667FA85-31D9-4427-9837-D0170AFC350D}"/>
    <cellStyle name="Normal 7 4 3 3 10 2" xfId="20409" xr:uid="{089B2346-AECA-44F6-9A15-0847870DF850}"/>
    <cellStyle name="Normal 7 4 3 3 11" xfId="22763" xr:uid="{B86F18A5-73F3-4000-ACBC-207F0FA23A4A}"/>
    <cellStyle name="Normal 7 4 3 3 12" xfId="12634" xr:uid="{7A85351B-D760-457A-A31A-24CD8DE5DBDA}"/>
    <cellStyle name="Normal 7 4 3 3 2" xfId="2830" xr:uid="{00000000-0005-0000-0000-00007B080000}"/>
    <cellStyle name="Normal 7 4 3 3 2 2" xfId="3450" xr:uid="{00000000-0005-0000-0000-00007C080000}"/>
    <cellStyle name="Normal 7 4 3 3 2 2 2" xfId="6505" xr:uid="{48B5E98D-E20A-446E-8CE6-CB1B22942103}"/>
    <cellStyle name="Normal 7 4 3 3 2 2 2 2" xfId="26049" xr:uid="{E78C11AD-0DCB-4CFD-AC95-376CACF35712}"/>
    <cellStyle name="Normal 7 4 3 3 2 2 2 3" xfId="28498" xr:uid="{D6EB5508-2B1F-409F-BF0E-5F62BF76C654}"/>
    <cellStyle name="Normal 7 4 3 3 2 2 2 4" xfId="16076" xr:uid="{262CD2BB-F139-47AC-90B7-CAB4073CD94D}"/>
    <cellStyle name="Normal 7 4 3 3 2 2 3" xfId="8529" xr:uid="{E30491D7-3CEA-4373-B543-9CB1B7626C17}"/>
    <cellStyle name="Normal 7 4 3 3 2 2 3 2" xfId="28940" xr:uid="{1D3C20E2-F2B4-4F2C-B041-D12DDFCD41DD}"/>
    <cellStyle name="Normal 7 4 3 3 2 2 3 3" xfId="18909" xr:uid="{B6EE3C50-3755-4F44-BF67-E82A5DFA14B4}"/>
    <cellStyle name="Normal 7 4 3 3 2 2 4" xfId="11362" xr:uid="{7DC0C649-CFCA-438C-96B8-974CDE4E2BAD}"/>
    <cellStyle name="Normal 7 4 3 3 2 2 4 2" xfId="21742" xr:uid="{312F8E66-125B-4C94-9E3C-927D9C54082E}"/>
    <cellStyle name="Normal 7 4 3 3 2 2 5" xfId="24576" xr:uid="{CF31D9AE-9CF8-4A4E-A71E-355ABC001280}"/>
    <cellStyle name="Normal 7 4 3 3 2 2 6" xfId="14036" xr:uid="{96ED7D6B-5A4B-4533-A5EC-81BAC427DE5C}"/>
    <cellStyle name="Normal 7 4 3 3 2 3" xfId="4367" xr:uid="{1164E2F6-BE54-4C9A-9367-B13ECC269973}"/>
    <cellStyle name="Normal 7 4 3 3 2 3 2" xfId="9139" xr:uid="{CE24510D-F338-49D8-B45A-D82D59DDA679}"/>
    <cellStyle name="Normal 7 4 3 3 2 3 2 2" xfId="29182" xr:uid="{15A0BC14-9723-4844-997D-7F608D6D3BE4}"/>
    <cellStyle name="Normal 7 4 3 3 2 3 2 3" xfId="19519" xr:uid="{279C4189-A4D0-4F42-B42F-D442B7F2B84D}"/>
    <cellStyle name="Normal 7 4 3 3 2 3 3" xfId="11972" xr:uid="{BEC1F4D3-518A-4F33-BA3F-4CF935058B4B}"/>
    <cellStyle name="Normal 7 4 3 3 2 3 3 2" xfId="22352" xr:uid="{F89F05BD-F693-4E0A-A692-51703F75E7DD}"/>
    <cellStyle name="Normal 7 4 3 3 2 3 4" xfId="22854" xr:uid="{1326B803-3310-46CE-A6FB-42D3ED54462C}"/>
    <cellStyle name="Normal 7 4 3 3 2 3 5" xfId="16686" xr:uid="{5014DB47-F0F0-40C8-B66B-0941FA40DF3B}"/>
    <cellStyle name="Normal 7 4 3 3 2 4" xfId="6046" xr:uid="{7BB6B4AF-EA51-459C-86B6-BABFCD88A947}"/>
    <cellStyle name="Normal 7 4 3 3 2 4 2" xfId="28066" xr:uid="{17D66357-EF32-4F8C-84B6-32FE3BE82A93}"/>
    <cellStyle name="Normal 7 4 3 3 2 4 3" xfId="15500" xr:uid="{9DD7B4D8-A34D-4CAB-91BE-38C25D3B1407}"/>
    <cellStyle name="Normal 7 4 3 3 2 5" xfId="7953" xr:uid="{A98EE685-BE0A-47CF-B38D-E67C444EBDC5}"/>
    <cellStyle name="Normal 7 4 3 3 2 5 2" xfId="18333" xr:uid="{7313D125-3020-4C73-A463-409099B17A9F}"/>
    <cellStyle name="Normal 7 4 3 3 2 6" xfId="10786" xr:uid="{C0957656-6A55-4DCB-918D-D196EA4F5E7F}"/>
    <cellStyle name="Normal 7 4 3 3 2 6 2" xfId="21166" xr:uid="{2A2FB51E-E0AF-4311-AF82-31FEE760DB29}"/>
    <cellStyle name="Normal 7 4 3 3 2 7" xfId="25203" xr:uid="{F41EA67F-7807-4F32-B7E0-7363D90FCC61}"/>
    <cellStyle name="Normal 7 4 3 3 2 8" xfId="13306" xr:uid="{607FBB25-0D28-4F52-AD1B-83BEBCB24050}"/>
    <cellStyle name="Normal 7 4 3 3 3" xfId="3451" xr:uid="{00000000-0005-0000-0000-00007D080000}"/>
    <cellStyle name="Normal 7 4 3 3 3 2" xfId="4584" xr:uid="{F18E3703-1BDE-480F-BE5E-1F730306F51A}"/>
    <cellStyle name="Normal 7 4 3 3 3 2 2" xfId="9356" xr:uid="{B0677BE6-9079-4D98-A8F1-8D97277FF505}"/>
    <cellStyle name="Normal 7 4 3 3 3 2 2 2" xfId="29328" xr:uid="{24071852-15EF-40E2-9F82-D651F337EB84}"/>
    <cellStyle name="Normal 7 4 3 3 3 2 2 3" xfId="19736" xr:uid="{12701740-B917-40F3-B4F7-9F90747D2844}"/>
    <cellStyle name="Normal 7 4 3 3 3 2 3" xfId="12189" xr:uid="{BB004EC3-B997-40D7-B22F-908ADF68194E}"/>
    <cellStyle name="Normal 7 4 3 3 3 2 3 2" xfId="22569" xr:uid="{C3534578-EB7C-4F64-8B94-4616D70F02AC}"/>
    <cellStyle name="Normal 7 4 3 3 3 2 4" xfId="25453" xr:uid="{22DA6432-24DF-4E3B-B59B-B9C6A0520FC1}"/>
    <cellStyle name="Normal 7 4 3 3 3 2 5" xfId="16903" xr:uid="{FCDC8A1C-E1FD-4A4B-9C72-13153C0BB55A}"/>
    <cellStyle name="Normal 7 4 3 3 3 3" xfId="6506" xr:uid="{654F5FB6-7196-47D6-8AAF-6C493651A246}"/>
    <cellStyle name="Normal 7 4 3 3 3 3 2" xfId="27473" xr:uid="{69965E02-6437-4F03-804C-9A661E470984}"/>
    <cellStyle name="Normal 7 4 3 3 3 3 3" xfId="16077" xr:uid="{55A8CC60-1E47-4A51-A6B4-F2F325865EC8}"/>
    <cellStyle name="Normal 7 4 3 3 3 4" xfId="8530" xr:uid="{5A83B3DB-B880-4A3B-AE55-6BB6EDA7B46B}"/>
    <cellStyle name="Normal 7 4 3 3 3 4 2" xfId="18910" xr:uid="{26FDF01F-42BD-4B10-8796-FE241310EE7C}"/>
    <cellStyle name="Normal 7 4 3 3 3 5" xfId="11363" xr:uid="{06C307B1-50D8-42DF-AA97-0D940E415962}"/>
    <cellStyle name="Normal 7 4 3 3 3 5 2" xfId="21743" xr:uid="{2B6081B6-FE53-4D57-BA48-CE0983A23D21}"/>
    <cellStyle name="Normal 7 4 3 3 3 6" xfId="25237" xr:uid="{C1208326-4645-4857-A234-EB126694D89D}"/>
    <cellStyle name="Normal 7 4 3 3 3 7" xfId="14037" xr:uid="{6150ABE2-3190-4D8E-9C58-717516F2FC4D}"/>
    <cellStyle name="Normal 7 4 3 3 4" xfId="3449" xr:uid="{00000000-0005-0000-0000-00007E080000}"/>
    <cellStyle name="Normal 7 4 3 3 4 2" xfId="6504" xr:uid="{AB9CC0A2-EA6E-4ECE-8E8F-6953D22BD62A}"/>
    <cellStyle name="Normal 7 4 3 3 4 2 2" xfId="26685" xr:uid="{EF441DC9-0BA0-4DAF-859C-EAED2F3FA7E7}"/>
    <cellStyle name="Normal 7 4 3 3 4 2 3" xfId="16075" xr:uid="{CF51B8B6-35B7-465A-A95E-21074B0F731E}"/>
    <cellStyle name="Normal 7 4 3 3 4 3" xfId="8528" xr:uid="{6E3458D8-3B9B-4F11-8724-43C5E55F88DF}"/>
    <cellStyle name="Normal 7 4 3 3 4 3 2" xfId="18908" xr:uid="{AFA529B8-41D2-4DBF-A25E-50AE2612621F}"/>
    <cellStyle name="Normal 7 4 3 3 4 4" xfId="11361" xr:uid="{25DDDA3A-69A0-4D9A-BEB2-4E48E9D4813E}"/>
    <cellStyle name="Normal 7 4 3 3 4 4 2" xfId="21741" xr:uid="{561A8E3B-8179-4F40-85BC-CDBEA35B6370}"/>
    <cellStyle name="Normal 7 4 3 3 4 5" xfId="24926" xr:uid="{DF90C266-0B60-4C07-BD54-1B0EEFE5325C}"/>
    <cellStyle name="Normal 7 4 3 3 4 6" xfId="14035" xr:uid="{DFE5541A-9458-4317-A8E5-1691D21861B9}"/>
    <cellStyle name="Normal 7 4 3 3 5" xfId="2587" xr:uid="{00000000-0005-0000-0000-00007F080000}"/>
    <cellStyle name="Normal 7 4 3 3 5 2" xfId="5852" xr:uid="{111C5C2C-A182-4704-A487-D3944057A596}"/>
    <cellStyle name="Normal 7 4 3 3 5 2 2" xfId="26177" xr:uid="{1F5AABDE-1389-477C-80D6-A213032F088B}"/>
    <cellStyle name="Normal 7 4 3 3 5 2 3" xfId="15259" xr:uid="{7EA4A352-F373-45DD-B537-590F3A11C396}"/>
    <cellStyle name="Normal 7 4 3 3 5 3" xfId="7712" xr:uid="{7EAFA413-63AD-4A34-B4A4-F513D1AD5670}"/>
    <cellStyle name="Normal 7 4 3 3 5 3 2" xfId="18092" xr:uid="{8BB37E77-570C-4567-8D06-F87243B472B1}"/>
    <cellStyle name="Normal 7 4 3 3 5 4" xfId="10545" xr:uid="{E1549959-8817-4633-8289-6E00F9783B2C}"/>
    <cellStyle name="Normal 7 4 3 3 5 4 2" xfId="20925" xr:uid="{2E6ED116-9846-431C-815B-D5DC8B253A02}"/>
    <cellStyle name="Normal 7 4 3 3 5 5" xfId="25047" xr:uid="{8511F9FB-FE04-4F54-B76D-0F6555F47898}"/>
    <cellStyle name="Normal 7 4 3 3 5 6" xfId="12975" xr:uid="{43FEF3D2-CBF4-4FBD-9A90-92776017DD28}"/>
    <cellStyle name="Normal 7 4 3 3 6" xfId="2400" xr:uid="{00000000-0005-0000-0000-00007A080000}"/>
    <cellStyle name="Normal 7 4 3 3 6 2" xfId="7527" xr:uid="{3FF4B652-F802-4890-923C-4AC57CFC6BA0}"/>
    <cellStyle name="Normal 7 4 3 3 6 2 2" xfId="17907" xr:uid="{E68CA27F-967A-487A-B572-281C900CF99F}"/>
    <cellStyle name="Normal 7 4 3 3 6 3" xfId="10360" xr:uid="{193E1795-909A-4BF7-8262-DD4654DFBF86}"/>
    <cellStyle name="Normal 7 4 3 3 6 3 2" xfId="20740" xr:uid="{7AAEED86-CD26-4E1B-BB33-3ADBE7B5BB89}"/>
    <cellStyle name="Normal 7 4 3 3 6 4" xfId="23248" xr:uid="{429D2802-A5D3-42F3-9D3E-41E494361E46}"/>
    <cellStyle name="Normal 7 4 3 3 6 5" xfId="15074" xr:uid="{BD8597E0-3AE8-49CB-9D76-9F4A689838B5}"/>
    <cellStyle name="Normal 7 4 3 3 7" xfId="4100" xr:uid="{F0B7520E-C9CD-4676-9705-62383BEED1A9}"/>
    <cellStyle name="Normal 7 4 3 3 7 2" xfId="8874" xr:uid="{10C788E9-E200-4D9A-AE89-79B41165D7DD}"/>
    <cellStyle name="Normal 7 4 3 3 7 2 2" xfId="19254" xr:uid="{EA5A4DC9-E0B7-41F7-9A93-A760A1F9960C}"/>
    <cellStyle name="Normal 7 4 3 3 7 3" xfId="11707" xr:uid="{5BD47590-79D5-442D-8776-37C03AA1DA7B}"/>
    <cellStyle name="Normal 7 4 3 3 7 3 2" xfId="22087" xr:uid="{3F53DE9D-52C7-4518-8D70-DA4FED8E9BF3}"/>
    <cellStyle name="Normal 7 4 3 3 7 4" xfId="16421" xr:uid="{02B56F57-C9AC-494F-8A20-DEC5A811C11D}"/>
    <cellStyle name="Normal 7 4 3 3 8" xfId="5446" xr:uid="{DB9B4F3E-2691-495E-8284-1ECC209D77C9}"/>
    <cellStyle name="Normal 7 4 3 3 8 2" xfId="14743" xr:uid="{004188FD-65A4-406B-B9B7-8FEFB49F8489}"/>
    <cellStyle name="Normal 7 4 3 3 9" xfId="7196" xr:uid="{1D9BF1DF-B944-4ABA-BE4A-CA1C939720ED}"/>
    <cellStyle name="Normal 7 4 3 3 9 2" xfId="17576" xr:uid="{7034C2D9-C843-4505-A313-432FB976C8D2}"/>
    <cellStyle name="Normal 7 4 3 4" xfId="1430" xr:uid="{00000000-0005-0000-0000-00006D070000}"/>
    <cellStyle name="Normal 7 4 3 4 2" xfId="3452" xr:uid="{00000000-0005-0000-0000-000081080000}"/>
    <cellStyle name="Normal 7 4 3 4 2 2" xfId="6507" xr:uid="{5CBF7F30-3323-4EAB-A7E0-3F88CF0BC913}"/>
    <cellStyle name="Normal 7 4 3 4 2 2 2" xfId="23517" xr:uid="{5901EB7B-0C5A-47E2-9E44-D71F908B0092}"/>
    <cellStyle name="Normal 7 4 3 4 2 2 3" xfId="25878" xr:uid="{B2BBB98A-4899-4C7E-B326-4C91DB326458}"/>
    <cellStyle name="Normal 7 4 3 4 2 2 4" xfId="16078" xr:uid="{7055F32A-BC18-4F42-A7A0-3D55BB69C3F4}"/>
    <cellStyle name="Normal 7 4 3 4 2 3" xfId="8531" xr:uid="{11430790-3FEE-49B1-8B5A-0D306385F222}"/>
    <cellStyle name="Normal 7 4 3 4 2 3 2" xfId="28941" xr:uid="{7163F059-7EB7-4F8B-BA34-ECD7FE44467B}"/>
    <cellStyle name="Normal 7 4 3 4 2 3 3" xfId="18911" xr:uid="{C9F4ED25-46E9-4B0D-BE71-DCFFD89F00A2}"/>
    <cellStyle name="Normal 7 4 3 4 2 4" xfId="11364" xr:uid="{22A9B4A9-E21A-4750-A368-B09B5A08F92A}"/>
    <cellStyle name="Normal 7 4 3 4 2 4 2" xfId="21744" xr:uid="{8AA30EE1-CC49-4A13-B4F6-AF9FBD41C4FD}"/>
    <cellStyle name="Normal 7 4 3 4 2 5" xfId="23351" xr:uid="{F9DBE65A-8BAE-46A8-93B5-A94EE58F61D8}"/>
    <cellStyle name="Normal 7 4 3 4 2 6" xfId="14038" xr:uid="{FCB69EA9-4645-4C69-910A-24F5C7EF16C8}"/>
    <cellStyle name="Normal 7 4 3 4 3" xfId="2827" xr:uid="{00000000-0005-0000-0000-000082080000}"/>
    <cellStyle name="Normal 7 4 3 4 3 2" xfId="6043" xr:uid="{D4436D1D-1802-4B4C-A77E-8756FEE4AB49}"/>
    <cellStyle name="Normal 7 4 3 4 3 2 2" xfId="26009" xr:uid="{65CC4502-9897-4C0E-9116-B511B4EB6C1D}"/>
    <cellStyle name="Normal 7 4 3 4 3 2 3" xfId="15497" xr:uid="{870FBBFF-365B-4C7C-83AC-AB62265F91CB}"/>
    <cellStyle name="Normal 7 4 3 4 3 3" xfId="7950" xr:uid="{F289DF43-462C-4EF2-A46E-67BDAB1512D1}"/>
    <cellStyle name="Normal 7 4 3 4 3 3 2" xfId="18330" xr:uid="{36038B05-0B63-4624-BCE8-A4FEBD5C722B}"/>
    <cellStyle name="Normal 7 4 3 4 3 4" xfId="10783" xr:uid="{6781698A-5BCE-41C9-BBCA-4301FDC8D239}"/>
    <cellStyle name="Normal 7 4 3 4 3 4 2" xfId="21163" xr:uid="{F7B0FE75-3DE0-4F6B-B8B2-1A43B84AC2DE}"/>
    <cellStyle name="Normal 7 4 3 4 3 5" xfId="24871" xr:uid="{52399C13-1388-495D-8E38-FC6CAC5DC2DF}"/>
    <cellStyle name="Normal 7 4 3 4 3 6" xfId="13303" xr:uid="{C10AA231-F24F-4722-9717-CB84CBE0EB2D}"/>
    <cellStyle name="Normal 7 4 3 4 4" xfId="4218" xr:uid="{F78D4B62-EDF2-4AB7-9DEE-497CD2C415AD}"/>
    <cellStyle name="Normal 7 4 3 4 4 2" xfId="8990" xr:uid="{F71EDB45-9810-4D87-8762-F549CCD7BB02}"/>
    <cellStyle name="Normal 7 4 3 4 4 2 2" xfId="29069" xr:uid="{524B28EC-43F0-4019-9D4D-DBF6E9BC9755}"/>
    <cellStyle name="Normal 7 4 3 4 4 2 3" xfId="19370" xr:uid="{56EC96C9-509D-400C-919D-212DC4D85B5F}"/>
    <cellStyle name="Normal 7 4 3 4 4 3" xfId="11823" xr:uid="{A6B36A25-F2E9-4829-80BF-949050D817B5}"/>
    <cellStyle name="Normal 7 4 3 4 4 3 2" xfId="22203" xr:uid="{D93F6B13-0F03-4A69-80D1-F00874B103F5}"/>
    <cellStyle name="Normal 7 4 3 4 4 4" xfId="24950" xr:uid="{98B0EA07-A356-42CD-A364-0F6F4D084560}"/>
    <cellStyle name="Normal 7 4 3 4 4 5" xfId="16537" xr:uid="{C99310B4-52FC-42F8-998B-F83A68E8C447}"/>
    <cellStyle name="Normal 7 4 3 4 5" xfId="5447" xr:uid="{FFA53823-102B-449A-B135-DAA9CE52C2E1}"/>
    <cellStyle name="Normal 7 4 3 4 5 2" xfId="25871" xr:uid="{8547CB7E-A1FF-4B13-951F-A22FF4AE4097}"/>
    <cellStyle name="Normal 7 4 3 4 5 3" xfId="14744" xr:uid="{08FF8EB2-D4DD-4BE1-968D-3CF95B1085D0}"/>
    <cellStyle name="Normal 7 4 3 4 6" xfId="7197" xr:uid="{BAF5CBFF-6980-43EA-959E-43221B798C71}"/>
    <cellStyle name="Normal 7 4 3 4 6 2" xfId="17577" xr:uid="{E0417E85-D902-45ED-850B-BDDDC1EAB10C}"/>
    <cellStyle name="Normal 7 4 3 4 7" xfId="10030" xr:uid="{20E05630-56E6-49F8-B05E-B39E08C74933}"/>
    <cellStyle name="Normal 7 4 3 4 7 2" xfId="20410" xr:uid="{D606B5E7-D6DF-49FB-B867-04950CA47F6F}"/>
    <cellStyle name="Normal 7 4 3 4 8" xfId="22697" xr:uid="{E663FDFE-3056-4B0A-A699-530B605D2EAB}"/>
    <cellStyle name="Normal 7 4 3 4 9" xfId="12792" xr:uid="{EFC20897-F697-4AC5-A1D5-242406207B9D}"/>
    <cellStyle name="Normal 7 4 3 5" xfId="1431" xr:uid="{00000000-0005-0000-0000-00006E070000}"/>
    <cellStyle name="Normal 7 4 3 5 2" xfId="4585" xr:uid="{32AAEC66-C84F-4F4B-9085-09C0EB6273DA}"/>
    <cellStyle name="Normal 7 4 3 5 2 2" xfId="9357" xr:uid="{90B25159-4300-4BCE-8DE3-24844D9CEED2}"/>
    <cellStyle name="Normal 7 4 3 5 2 2 2" xfId="29329" xr:uid="{03391A60-D465-4962-94B1-865E32136359}"/>
    <cellStyle name="Normal 7 4 3 5 2 2 3" xfId="19737" xr:uid="{7B7679F3-5742-44C6-B9DA-6773280A4856}"/>
    <cellStyle name="Normal 7 4 3 5 2 3" xfId="12190" xr:uid="{32F85BC9-45B3-4D52-9F8A-C4B8F058362B}"/>
    <cellStyle name="Normal 7 4 3 5 2 3 2" xfId="22570" xr:uid="{58028893-E889-4500-9A5A-5192B2981EAA}"/>
    <cellStyle name="Normal 7 4 3 5 2 4" xfId="23987" xr:uid="{662E79A0-DCE2-4051-9540-1F063C7A2FF5}"/>
    <cellStyle name="Normal 7 4 3 5 2 5" xfId="16904" xr:uid="{36964F92-B719-4357-928D-C0A9D95E955E}"/>
    <cellStyle name="Normal 7 4 3 5 3" xfId="5448" xr:uid="{55395201-A444-4DAF-8240-6F1A99D8FF91}"/>
    <cellStyle name="Normal 7 4 3 5 3 2" xfId="26342" xr:uid="{96547A6C-7F4D-47A4-936A-437334C9FF4F}"/>
    <cellStyle name="Normal 7 4 3 5 3 3" xfId="14745" xr:uid="{B01B003D-09F0-41A7-9E25-076F0A13C040}"/>
    <cellStyle name="Normal 7 4 3 5 4" xfId="7198" xr:uid="{06444F2C-0374-48A8-8176-B66859AA11CC}"/>
    <cellStyle name="Normal 7 4 3 5 4 2" xfId="17578" xr:uid="{8B888782-6FEA-407C-9DFB-589676603ED3}"/>
    <cellStyle name="Normal 7 4 3 5 5" xfId="10031" xr:uid="{29AAE153-BD0B-4399-9C73-A798C68315C9}"/>
    <cellStyle name="Normal 7 4 3 5 5 2" xfId="20411" xr:uid="{81DDCE17-9BA0-4C95-AE8E-4B670AEA1C3D}"/>
    <cellStyle name="Normal 7 4 3 5 6" xfId="23857" xr:uid="{DA4BEBB2-AFC0-4336-ADD6-7BD0DB116E1A}"/>
    <cellStyle name="Normal 7 4 3 5 7" xfId="14039" xr:uid="{78E0465A-D360-474F-81AB-8916C3666EF8}"/>
    <cellStyle name="Normal 7 4 3 6" xfId="2991" xr:uid="{00000000-0005-0000-0000-000084080000}"/>
    <cellStyle name="Normal 7 4 3 6 2" xfId="6141" xr:uid="{DECB5462-13A0-4971-93E2-67D64097B287}"/>
    <cellStyle name="Normal 7 4 3 6 2 2" xfId="24785" xr:uid="{4763614B-9A15-465F-B4E0-4D5682EEC570}"/>
    <cellStyle name="Normal 7 4 3 6 2 3" xfId="26640" xr:uid="{38E6F481-054E-4951-A4C8-038582470DEC}"/>
    <cellStyle name="Normal 7 4 3 6 2 4" xfId="15619" xr:uid="{CF275B3F-9D0A-467E-8F53-450B4BBB2501}"/>
    <cellStyle name="Normal 7 4 3 6 3" xfId="8072" xr:uid="{684E6C9B-8F1F-4C96-B900-9475A48A6A90}"/>
    <cellStyle name="Normal 7 4 3 6 3 2" xfId="28767" xr:uid="{101FAE63-21CF-4237-B40A-3C0788565985}"/>
    <cellStyle name="Normal 7 4 3 6 3 3" xfId="18452" xr:uid="{4E427ABA-F9E9-499C-9D02-F1D537CD0FCA}"/>
    <cellStyle name="Normal 7 4 3 6 4" xfId="10905" xr:uid="{A10836A0-4C54-4C33-9779-473B3614B4F3}"/>
    <cellStyle name="Normal 7 4 3 6 4 2" xfId="21285" xr:uid="{DA2223B3-1516-44A5-BF6E-D468F9EA8F0A}"/>
    <cellStyle name="Normal 7 4 3 6 5" xfId="24500" xr:uid="{2D2D3BAB-4EE1-40A9-9DAE-9BBDB025D104}"/>
    <cellStyle name="Normal 7 4 3 6 6" xfId="13490" xr:uid="{D8C51755-15E4-4D5D-B33E-C5777ED4CD4D}"/>
    <cellStyle name="Normal 7 4 3 7" xfId="2484" xr:uid="{00000000-0005-0000-0000-000085080000}"/>
    <cellStyle name="Normal 7 4 3 7 2" xfId="5770" xr:uid="{7EC0E344-7771-4C9E-8813-722F72405483}"/>
    <cellStyle name="Normal 7 4 3 7 2 2" xfId="27030" xr:uid="{C4A76B5A-3250-41B6-83CD-0ADFD2DE1444}"/>
    <cellStyle name="Normal 7 4 3 7 2 3" xfId="15156" xr:uid="{607EB0E2-E535-4617-8722-6D0ADED78D08}"/>
    <cellStyle name="Normal 7 4 3 7 3" xfId="7609" xr:uid="{33C3883B-9E2C-4F93-BF03-9232B138A1EE}"/>
    <cellStyle name="Normal 7 4 3 7 3 2" xfId="17989" xr:uid="{67879044-935B-4B97-A03A-E634BCF98FB2}"/>
    <cellStyle name="Normal 7 4 3 7 4" xfId="10442" xr:uid="{C8B9B9BB-45C1-46CC-A234-96C734088617}"/>
    <cellStyle name="Normal 7 4 3 7 4 2" xfId="20822" xr:uid="{1DE6E8F3-B876-42BD-BA32-1791CD97C485}"/>
    <cellStyle name="Normal 7 4 3 7 5" xfId="23067" xr:uid="{0271FA07-948E-446C-9858-16D19FE45933}"/>
    <cellStyle name="Normal 7 4 3 7 6" xfId="12872" xr:uid="{231A3B36-517F-475A-9A76-713D87C84C49}"/>
    <cellStyle name="Normal 7 4 3 8" xfId="2178" xr:uid="{00000000-0005-0000-0000-00006C080000}"/>
    <cellStyle name="Normal 7 4 3 8 2" xfId="7305" xr:uid="{61404530-84D2-4FCC-B79A-40F6D1459624}"/>
    <cellStyle name="Normal 7 4 3 8 2 2" xfId="17685" xr:uid="{0B164E7B-ABA5-4238-BF26-6C01C2A9E63F}"/>
    <cellStyle name="Normal 7 4 3 8 3" xfId="10138" xr:uid="{9D3117D7-E98C-47FF-B117-08F9C3256A30}"/>
    <cellStyle name="Normal 7 4 3 8 3 2" xfId="20518" xr:uid="{90C46BEB-9A72-495F-AF5C-3C849CDBEAB0}"/>
    <cellStyle name="Normal 7 4 3 8 4" xfId="22817" xr:uid="{8043779F-2F38-4DEF-B53C-1493A615375A}"/>
    <cellStyle name="Normal 7 4 3 8 5" xfId="14852" xr:uid="{92C41245-DB38-4685-9AA4-D23501AAEF39}"/>
    <cellStyle name="Normal 7 4 3 9" xfId="4068" xr:uid="{9B83B12B-F037-4973-AB0C-83E137F3CCA4}"/>
    <cellStyle name="Normal 7 4 3 9 2" xfId="8848" xr:uid="{F26D4E52-7049-4504-862C-EDEE61895F5C}"/>
    <cellStyle name="Normal 7 4 3 9 2 2" xfId="19228" xr:uid="{BF60D9B6-3B18-46FC-AF3E-456E390ED4FD}"/>
    <cellStyle name="Normal 7 4 3 9 3" xfId="11681" xr:uid="{5AE3403A-02C3-4D2D-8309-643F1A197D08}"/>
    <cellStyle name="Normal 7 4 3 9 3 2" xfId="22061" xr:uid="{0C78B99F-AD36-4BE1-92A4-14881384F045}"/>
    <cellStyle name="Normal 7 4 3 9 4" xfId="16395" xr:uid="{92F4B5A9-F8D7-426A-A253-1347198AF915}"/>
    <cellStyle name="Normal 7 4 4" xfId="1432" xr:uid="{00000000-0005-0000-0000-00006F070000}"/>
    <cellStyle name="Normal 7 4 4 10" xfId="5449" xr:uid="{E3B89E48-5BD7-4CAB-A493-53FC19BCD894}"/>
    <cellStyle name="Normal 7 4 4 10 2" xfId="14746" xr:uid="{F69FED75-DFAE-48F9-AEF7-F43173D57B3F}"/>
    <cellStyle name="Normal 7 4 4 11" xfId="7199" xr:uid="{450BA93B-30BB-4489-A0C0-4616AAFE258B}"/>
    <cellStyle name="Normal 7 4 4 11 2" xfId="17579" xr:uid="{38E264F0-7759-4EEB-A8BE-79CFD9A7C20A}"/>
    <cellStyle name="Normal 7 4 4 12" xfId="10032" xr:uid="{AFDCE651-09CB-423B-A6E6-CBD55F2B2AFA}"/>
    <cellStyle name="Normal 7 4 4 12 2" xfId="20412" xr:uid="{1DE52EE3-07B5-4308-A5FC-33897D9F665A}"/>
    <cellStyle name="Normal 7 4 4 13" xfId="25345" xr:uid="{ECE91AA8-E135-4F43-A425-BFD3BD91DA6D}"/>
    <cellStyle name="Normal 7 4 4 14" xfId="12417" xr:uid="{91BFECF0-198C-452A-90F5-3BC8E451D944}"/>
    <cellStyle name="Normal 7 4 4 2" xfId="1433" xr:uid="{00000000-0005-0000-0000-000070070000}"/>
    <cellStyle name="Normal 7 4 4 2 10" xfId="7200" xr:uid="{1780B4E2-A429-4928-8711-A8E9D8D7B098}"/>
    <cellStyle name="Normal 7 4 4 2 10 2" xfId="17580" xr:uid="{971BB55E-6229-4B92-8ACF-623834102A83}"/>
    <cellStyle name="Normal 7 4 4 2 11" xfId="10033" xr:uid="{C035D557-3EFF-45F3-BC8F-FDEA512F952C}"/>
    <cellStyle name="Normal 7 4 4 2 11 2" xfId="20413" xr:uid="{C4E67250-1EE6-4C48-A021-E2DE29480886}"/>
    <cellStyle name="Normal 7 4 4 2 12" xfId="23472" xr:uid="{99C65200-6E1C-4865-920A-1AD02BF528B9}"/>
    <cellStyle name="Normal 7 4 4 2 13" xfId="12477" xr:uid="{1787C933-1F9A-474B-94C4-ACF8D47EE646}"/>
    <cellStyle name="Normal 7 4 4 2 2" xfId="1434" xr:uid="{00000000-0005-0000-0000-000071070000}"/>
    <cellStyle name="Normal 7 4 4 2 2 10" xfId="13042" xr:uid="{85D260CD-ECE6-4BDB-B90F-7767C72C53D5}"/>
    <cellStyle name="Normal 7 4 4 2 2 2" xfId="2833" xr:uid="{00000000-0005-0000-0000-000089080000}"/>
    <cellStyle name="Normal 7 4 4 2 2 2 2" xfId="3455" xr:uid="{00000000-0005-0000-0000-00008A080000}"/>
    <cellStyle name="Normal 7 4 4 2 2 2 2 2" xfId="6510" xr:uid="{B0689EE3-D10E-460E-9499-3C1AFF201603}"/>
    <cellStyle name="Normal 7 4 4 2 2 2 2 2 2" xfId="27706" xr:uid="{F87B1CF3-4D27-433F-AEB6-4849FE48B7BE}"/>
    <cellStyle name="Normal 7 4 4 2 2 2 2 2 3" xfId="16081" xr:uid="{09436EDD-7B29-41AF-B1F1-BCEC022D3963}"/>
    <cellStyle name="Normal 7 4 4 2 2 2 2 3" xfId="8534" xr:uid="{8D76F6F3-08D3-4D55-883F-27E1666CE904}"/>
    <cellStyle name="Normal 7 4 4 2 2 2 2 3 2" xfId="18914" xr:uid="{BC115AB2-6628-4205-B78C-F266D4F8CD53}"/>
    <cellStyle name="Normal 7 4 4 2 2 2 2 4" xfId="11367" xr:uid="{A8742545-96B9-4C68-BB6A-E1AEAD17E7C4}"/>
    <cellStyle name="Normal 7 4 4 2 2 2 2 4 2" xfId="21747" xr:uid="{98077CBB-A4A3-4B92-8568-D1EC04E51BCA}"/>
    <cellStyle name="Normal 7 4 4 2 2 2 2 5" xfId="25333" xr:uid="{D866E4A2-C79F-444C-A4E1-DAB3A77704E1}"/>
    <cellStyle name="Normal 7 4 4 2 2 2 2 6" xfId="14042" xr:uid="{1FA1CED8-CA7B-4386-9666-50BF16F6D7AE}"/>
    <cellStyle name="Normal 7 4 4 2 2 2 3" xfId="4369" xr:uid="{0DAD4E56-0B56-42BE-BBA3-FC5733DFFF43}"/>
    <cellStyle name="Normal 7 4 4 2 2 2 3 2" xfId="9141" xr:uid="{105A3B7F-F95A-4D38-AA5A-0218E258D147}"/>
    <cellStyle name="Normal 7 4 4 2 2 2 3 2 2" xfId="29184" xr:uid="{9E197F34-F4F8-449E-BC15-E5F56BE7EE69}"/>
    <cellStyle name="Normal 7 4 4 2 2 2 3 2 3" xfId="19521" xr:uid="{0E93FDFD-73C9-46BA-9CB3-0CF54B0594EB}"/>
    <cellStyle name="Normal 7 4 4 2 2 2 3 3" xfId="11974" xr:uid="{4DAAE4C4-1896-44CD-A007-6C93B672DEB7}"/>
    <cellStyle name="Normal 7 4 4 2 2 2 3 3 2" xfId="22354" xr:uid="{1931F75A-796A-4B3B-89E8-933BD93EAF88}"/>
    <cellStyle name="Normal 7 4 4 2 2 2 3 4" xfId="25557" xr:uid="{072D2D10-7B7D-4B65-BC32-6BFD4E46F379}"/>
    <cellStyle name="Normal 7 4 4 2 2 2 3 5" xfId="16688" xr:uid="{EA5C8DFA-B06A-41F5-9FB1-BEE951D0CF65}"/>
    <cellStyle name="Normal 7 4 4 2 2 2 4" xfId="6049" xr:uid="{9ED16AA7-F360-4202-AB4C-D8C141A8E0C9}"/>
    <cellStyle name="Normal 7 4 4 2 2 2 4 2" xfId="28433" xr:uid="{08334893-4728-4854-B02F-B20CA7ACE106}"/>
    <cellStyle name="Normal 7 4 4 2 2 2 4 3" xfId="15503" xr:uid="{E45DE93C-3E44-4B63-8658-F9BF77A3F236}"/>
    <cellStyle name="Normal 7 4 4 2 2 2 5" xfId="7956" xr:uid="{B44D6036-ED79-4F4A-B1EB-626F643EB465}"/>
    <cellStyle name="Normal 7 4 4 2 2 2 5 2" xfId="18336" xr:uid="{B9EB0688-D67C-43ED-8CF5-A010D5608565}"/>
    <cellStyle name="Normal 7 4 4 2 2 2 6" xfId="10789" xr:uid="{2C09063D-25A9-413E-8F72-31835EC2AABA}"/>
    <cellStyle name="Normal 7 4 4 2 2 2 6 2" xfId="21169" xr:uid="{FDDA696B-39FC-44CD-BEFC-D8925BB1D484}"/>
    <cellStyle name="Normal 7 4 4 2 2 2 7" xfId="23131" xr:uid="{EE77D4BC-B01A-4857-8FD9-A3277F61286D}"/>
    <cellStyle name="Normal 7 4 4 2 2 2 8" xfId="13309" xr:uid="{D7EA7EE7-B82D-4043-8A0B-B0E6CF6892C8}"/>
    <cellStyle name="Normal 7 4 4 2 2 3" xfId="3456" xr:uid="{00000000-0005-0000-0000-00008B080000}"/>
    <cellStyle name="Normal 7 4 4 2 2 3 2" xfId="4586" xr:uid="{0A2EBD96-5343-4C53-A307-37B25ADC726E}"/>
    <cellStyle name="Normal 7 4 4 2 2 3 2 2" xfId="9358" xr:uid="{B7D332E5-2E09-4014-96B1-2C5C2738B2E4}"/>
    <cellStyle name="Normal 7 4 4 2 2 3 2 2 2" xfId="19738" xr:uid="{FFBD64CA-DA1C-4BB5-9282-DF6B817BD172}"/>
    <cellStyle name="Normal 7 4 4 2 2 3 2 3" xfId="12191" xr:uid="{2B77A7CA-EE70-44B3-8F8B-94F9305BBC2A}"/>
    <cellStyle name="Normal 7 4 4 2 2 3 2 3 2" xfId="22571" xr:uid="{18C8B68B-75B3-48CA-82A5-BD04641DB0F0}"/>
    <cellStyle name="Normal 7 4 4 2 2 3 2 4" xfId="28439" xr:uid="{371F78E5-887F-4666-B682-8E8898BBF52B}"/>
    <cellStyle name="Normal 7 4 4 2 2 3 2 5" xfId="16905" xr:uid="{B51432E6-24D0-4EB4-8058-909E6B13D686}"/>
    <cellStyle name="Normal 7 4 4 2 2 3 3" xfId="6511" xr:uid="{EBFEE145-7C44-4FEA-A424-560480DD22B9}"/>
    <cellStyle name="Normal 7 4 4 2 2 3 3 2" xfId="16082" xr:uid="{AC61386E-B397-4853-83DC-5AF087868306}"/>
    <cellStyle name="Normal 7 4 4 2 2 3 4" xfId="8535" xr:uid="{FDE0BA1F-9267-4564-94C9-C081213DD651}"/>
    <cellStyle name="Normal 7 4 4 2 2 3 4 2" xfId="18915" xr:uid="{1BE319B7-4E1A-4DCB-9664-0E818A5C84CD}"/>
    <cellStyle name="Normal 7 4 4 2 2 3 5" xfId="11368" xr:uid="{D0543F52-B8AC-4B37-819C-9DD0F9F23915}"/>
    <cellStyle name="Normal 7 4 4 2 2 3 5 2" xfId="21748" xr:uid="{C2548F04-A02E-4CD9-AAD1-D362474D311D}"/>
    <cellStyle name="Normal 7 4 4 2 2 3 6" xfId="23053" xr:uid="{001E25AE-D7A2-415C-A238-CF147CEF1ED8}"/>
    <cellStyle name="Normal 7 4 4 2 2 3 7" xfId="14043" xr:uid="{9A645B1E-FA20-4A76-94D7-27A4F1B0F564}"/>
    <cellStyle name="Normal 7 4 4 2 2 4" xfId="3454" xr:uid="{00000000-0005-0000-0000-00008C080000}"/>
    <cellStyle name="Normal 7 4 4 2 2 4 2" xfId="6509" xr:uid="{DB8979AA-4BDB-435B-A2C3-7F281B79A5DB}"/>
    <cellStyle name="Normal 7 4 4 2 2 4 2 2" xfId="27624" xr:uid="{1364445D-4378-4F8B-8E18-5CA8A1B837D2}"/>
    <cellStyle name="Normal 7 4 4 2 2 4 2 3" xfId="16080" xr:uid="{AE9BD2D5-10BC-4B9B-B911-5F91E53CB1D2}"/>
    <cellStyle name="Normal 7 4 4 2 2 4 3" xfId="8533" xr:uid="{AB089DE0-4D9C-4850-ABE7-B6F9056C3B5A}"/>
    <cellStyle name="Normal 7 4 4 2 2 4 3 2" xfId="18913" xr:uid="{088AB71F-1714-47EF-B619-63A0C5103E0F}"/>
    <cellStyle name="Normal 7 4 4 2 2 4 4" xfId="11366" xr:uid="{E6788041-E3DF-4264-B2C2-F3EB8F695F17}"/>
    <cellStyle name="Normal 7 4 4 2 2 4 4 2" xfId="21746" xr:uid="{F513B7B1-0713-491D-922C-7C02520EB424}"/>
    <cellStyle name="Normal 7 4 4 2 2 4 5" xfId="24472" xr:uid="{BD33F25E-4D01-43E2-A79E-DACF017A302B}"/>
    <cellStyle name="Normal 7 4 4 2 2 4 6" xfId="14041" xr:uid="{AA518B72-551D-49FF-97B6-5F5E268E2048}"/>
    <cellStyle name="Normal 7 4 4 2 2 5" xfId="4243" xr:uid="{6424EC82-10A1-42F5-9FFA-D6F9DA223917}"/>
    <cellStyle name="Normal 7 4 4 2 2 5 2" xfId="9015" xr:uid="{C0A51B5F-A418-46AF-81D2-8B163386F866}"/>
    <cellStyle name="Normal 7 4 4 2 2 5 2 2" xfId="29086" xr:uid="{7EBFC413-0B91-49A7-BDAD-66B27BE1A561}"/>
    <cellStyle name="Normal 7 4 4 2 2 5 2 3" xfId="19395" xr:uid="{13EEF0C0-7C9E-4888-9368-D49232433AAC}"/>
    <cellStyle name="Normal 7 4 4 2 2 5 3" xfId="11848" xr:uid="{CC1BFE65-A6EB-4675-B539-0C46A4A8B8A0}"/>
    <cellStyle name="Normal 7 4 4 2 2 5 3 2" xfId="22228" xr:uid="{2C82E1B6-16C8-4636-AE8B-2C290E7D2D6E}"/>
    <cellStyle name="Normal 7 4 4 2 2 5 4" xfId="23100" xr:uid="{B184A7CB-64E8-4552-9480-71A0B3794C87}"/>
    <cellStyle name="Normal 7 4 4 2 2 5 5" xfId="16562" xr:uid="{35234B4C-12F7-43EA-BCE1-C58380744C48}"/>
    <cellStyle name="Normal 7 4 4 2 2 6" xfId="5451" xr:uid="{C937A26F-B1D4-4453-9186-D297675A8C84}"/>
    <cellStyle name="Normal 7 4 4 2 2 6 2" xfId="26123" xr:uid="{C4976971-ADAE-423B-AE09-1C6B9BD6BE9E}"/>
    <cellStyle name="Normal 7 4 4 2 2 6 3" xfId="14748" xr:uid="{2AFE0F13-E501-4D26-96E0-F1BDEF3312A4}"/>
    <cellStyle name="Normal 7 4 4 2 2 7" xfId="7201" xr:uid="{C07BAA99-A4AD-40A8-8A24-D840DC98A042}"/>
    <cellStyle name="Normal 7 4 4 2 2 7 2" xfId="17581" xr:uid="{87D137C4-F41A-4C53-BD2A-2A75BD6A7E74}"/>
    <cellStyle name="Normal 7 4 4 2 2 8" xfId="10034" xr:uid="{2E0ADCB0-F339-4F9E-8A5D-752AB01A92F3}"/>
    <cellStyle name="Normal 7 4 4 2 2 8 2" xfId="20414" xr:uid="{6B75B93F-10E8-49C0-950C-F9A78D9836EF}"/>
    <cellStyle name="Normal 7 4 4 2 2 9" xfId="24459" xr:uid="{73C2BF4B-6624-44F6-8D87-B3A3255B3196}"/>
    <cellStyle name="Normal 7 4 4 2 3" xfId="2832" xr:uid="{00000000-0005-0000-0000-00008D080000}"/>
    <cellStyle name="Normal 7 4 4 2 3 2" xfId="3457" xr:uid="{00000000-0005-0000-0000-00008E080000}"/>
    <cellStyle name="Normal 7 4 4 2 3 2 2" xfId="6512" xr:uid="{34236F50-C037-4F8D-B6B2-6F0363CB5844}"/>
    <cellStyle name="Normal 7 4 4 2 3 2 2 2" xfId="28485" xr:uid="{339F1BE5-9433-44FE-A763-3AF771840D39}"/>
    <cellStyle name="Normal 7 4 4 2 3 2 2 3" xfId="16083" xr:uid="{61EB5AE0-87F8-4BF5-B28C-B790D2F2AC84}"/>
    <cellStyle name="Normal 7 4 4 2 3 2 3" xfId="8536" xr:uid="{650E8CFB-2725-44A8-89A1-D7BA0FE2923E}"/>
    <cellStyle name="Normal 7 4 4 2 3 2 3 2" xfId="18916" xr:uid="{91C5B97E-2457-4587-9FA5-4B5E372B5DCA}"/>
    <cellStyle name="Normal 7 4 4 2 3 2 4" xfId="11369" xr:uid="{DA7DFC6C-B0AC-4C3E-A861-98A860641B96}"/>
    <cellStyle name="Normal 7 4 4 2 3 2 4 2" xfId="21749" xr:uid="{C6B46EAB-3A80-43F7-B514-D3D782DCE271}"/>
    <cellStyle name="Normal 7 4 4 2 3 2 5" xfId="24498" xr:uid="{D8A95826-72A8-43FF-BD71-35E9BCBFCE99}"/>
    <cellStyle name="Normal 7 4 4 2 3 2 6" xfId="14044" xr:uid="{79DA3B40-853C-4D18-8FE6-C40E89EF19E0}"/>
    <cellStyle name="Normal 7 4 4 2 3 3" xfId="4368" xr:uid="{5718650D-9B49-4598-94A3-96C121F7519F}"/>
    <cellStyle name="Normal 7 4 4 2 3 3 2" xfId="9140" xr:uid="{50B08A76-5F8B-479D-99B5-B4F20FA5D439}"/>
    <cellStyle name="Normal 7 4 4 2 3 3 2 2" xfId="29183" xr:uid="{61F201DD-B55C-4156-A085-167C97EE008E}"/>
    <cellStyle name="Normal 7 4 4 2 3 3 2 3" xfId="19520" xr:uid="{DC5B0B79-D730-4828-98F9-CC47A1978333}"/>
    <cellStyle name="Normal 7 4 4 2 3 3 3" xfId="11973" xr:uid="{28D945B7-1103-47D4-A6EB-162A9E1A71DA}"/>
    <cellStyle name="Normal 7 4 4 2 3 3 3 2" xfId="22353" xr:uid="{E65617C7-B9F8-476B-8BF2-97882EAC814A}"/>
    <cellStyle name="Normal 7 4 4 2 3 3 4" xfId="23055" xr:uid="{3C537B82-AA9A-467F-ACA3-8F8ED612691F}"/>
    <cellStyle name="Normal 7 4 4 2 3 3 5" xfId="16687" xr:uid="{B7C056BC-24CF-4E2A-9F1C-4734D38A5989}"/>
    <cellStyle name="Normal 7 4 4 2 3 4" xfId="6048" xr:uid="{8614F297-A17E-4D0E-870D-3711AD73852B}"/>
    <cellStyle name="Normal 7 4 4 2 3 4 2" xfId="27641" xr:uid="{BA3C52BA-3AC7-4896-92F9-7A7300903EC5}"/>
    <cellStyle name="Normal 7 4 4 2 3 4 3" xfId="15502" xr:uid="{2876EE0A-FAFE-4DB0-A291-825A606682A6}"/>
    <cellStyle name="Normal 7 4 4 2 3 5" xfId="7955" xr:uid="{DB2DE750-5190-4404-B65E-67182576AD24}"/>
    <cellStyle name="Normal 7 4 4 2 3 5 2" xfId="18335" xr:uid="{882DBBCA-7C96-4DDE-A6C7-39C2E96C92ED}"/>
    <cellStyle name="Normal 7 4 4 2 3 6" xfId="10788" xr:uid="{45FA64DC-7A4B-4A17-9FB9-EAE8C4D295C8}"/>
    <cellStyle name="Normal 7 4 4 2 3 6 2" xfId="21168" xr:uid="{D2095383-C4E5-473E-A330-898A2D163753}"/>
    <cellStyle name="Normal 7 4 4 2 3 7" xfId="22896" xr:uid="{A02929AC-6E9B-44A5-80F6-0B24F1028588}"/>
    <cellStyle name="Normal 7 4 4 2 3 8" xfId="13308" xr:uid="{5B80B824-8D58-4B5C-AE5C-EDE867B145B7}"/>
    <cellStyle name="Normal 7 4 4 2 4" xfId="3458" xr:uid="{00000000-0005-0000-0000-00008F080000}"/>
    <cellStyle name="Normal 7 4 4 2 4 2" xfId="4587" xr:uid="{EB627D3D-2681-4252-9B95-0E8D4C27F3C3}"/>
    <cellStyle name="Normal 7 4 4 2 4 2 2" xfId="9359" xr:uid="{1C290444-83FC-41FC-B6A0-8BFA93D20B08}"/>
    <cellStyle name="Normal 7 4 4 2 4 2 2 2" xfId="19739" xr:uid="{0F8BD4ED-A530-4B81-8098-D4E0E51C95B1}"/>
    <cellStyle name="Normal 7 4 4 2 4 2 3" xfId="12192" xr:uid="{236D53CA-13DE-41CD-B516-3C2D9C7EACBB}"/>
    <cellStyle name="Normal 7 4 4 2 4 2 3 2" xfId="22572" xr:uid="{7BFB50A7-875F-418A-AF09-1025B45772EF}"/>
    <cellStyle name="Normal 7 4 4 2 4 2 4" xfId="25977" xr:uid="{D9B52417-CCBE-49AE-B848-B57D3E63404E}"/>
    <cellStyle name="Normal 7 4 4 2 4 2 5" xfId="16906" xr:uid="{517A41E9-BAC1-4FCE-BFF1-D519FE74BAC8}"/>
    <cellStyle name="Normal 7 4 4 2 4 3" xfId="6513" xr:uid="{715B2ACF-BA4F-4DF4-A8D1-52A2E092DDE9}"/>
    <cellStyle name="Normal 7 4 4 2 4 3 2" xfId="16084" xr:uid="{0D8CF97E-21EB-4AC7-A2BA-9764C4015C9E}"/>
    <cellStyle name="Normal 7 4 4 2 4 4" xfId="8537" xr:uid="{A22FAA5C-A938-4B0B-9F88-ACABAE0B73A9}"/>
    <cellStyle name="Normal 7 4 4 2 4 4 2" xfId="18917" xr:uid="{D9A5A6CF-640A-43A0-9D79-261DAED40A5C}"/>
    <cellStyle name="Normal 7 4 4 2 4 5" xfId="11370" xr:uid="{265CEEB0-A996-4D92-8966-842C11952763}"/>
    <cellStyle name="Normal 7 4 4 2 4 5 2" xfId="21750" xr:uid="{16F38D62-10F3-4B07-B1CE-B2AD6A5F059C}"/>
    <cellStyle name="Normal 7 4 4 2 4 6" xfId="22706" xr:uid="{68B1762D-D6C1-4593-8ADC-EC870A07BDF8}"/>
    <cellStyle name="Normal 7 4 4 2 4 7" xfId="14045" xr:uid="{12A4D8A0-42B0-4D28-B709-D35887FE31D9}"/>
    <cellStyle name="Normal 7 4 4 2 5" xfId="3453" xr:uid="{00000000-0005-0000-0000-000090080000}"/>
    <cellStyle name="Normal 7 4 4 2 5 2" xfId="6508" xr:uid="{71442CDA-8704-465A-9E78-1DF9673FDA59}"/>
    <cellStyle name="Normal 7 4 4 2 5 2 2" xfId="26470" xr:uid="{7968241E-6B5D-4F67-9009-FAA894F99D23}"/>
    <cellStyle name="Normal 7 4 4 2 5 2 3" xfId="16079" xr:uid="{F0CB1509-292A-48DF-97E6-9585DCB4F1B9}"/>
    <cellStyle name="Normal 7 4 4 2 5 3" xfId="8532" xr:uid="{0AAAFE54-847A-489F-AF1C-63C13B231E16}"/>
    <cellStyle name="Normal 7 4 4 2 5 3 2" xfId="18912" xr:uid="{A7AE5073-9934-4218-95BB-4C13A6598B37}"/>
    <cellStyle name="Normal 7 4 4 2 5 4" xfId="11365" xr:uid="{A9D3F44A-5F53-4F95-B187-DB99A473ACC0}"/>
    <cellStyle name="Normal 7 4 4 2 5 4 2" xfId="21745" xr:uid="{11B55F38-7F1C-4A4E-B4E8-833C6941F2AB}"/>
    <cellStyle name="Normal 7 4 4 2 5 5" xfId="25095" xr:uid="{3AB56816-3174-4584-B530-8EBDB09C1D5E}"/>
    <cellStyle name="Normal 7 4 4 2 5 6" xfId="14040" xr:uid="{81C8A64A-C038-4D7B-B98F-C8EAF384ECC4}"/>
    <cellStyle name="Normal 7 4 4 2 6" xfId="2551" xr:uid="{00000000-0005-0000-0000-000091080000}"/>
    <cellStyle name="Normal 7 4 4 2 6 2" xfId="5823" xr:uid="{F20CE6BA-12C7-4C14-A008-A15032D5A25B}"/>
    <cellStyle name="Normal 7 4 4 2 6 2 2" xfId="27586" xr:uid="{5BEA6F7A-80FC-4FFF-AAE9-237450D76ED5}"/>
    <cellStyle name="Normal 7 4 4 2 6 2 3" xfId="15223" xr:uid="{F90B9A98-A7E6-451C-8BAE-57C7F3A42DEA}"/>
    <cellStyle name="Normal 7 4 4 2 6 3" xfId="7676" xr:uid="{F23C6D6B-CF8D-40E4-A892-EFCF66043F69}"/>
    <cellStyle name="Normal 7 4 4 2 6 3 2" xfId="18056" xr:uid="{AFF8699B-7BCE-4E04-82FD-282E7A9342F1}"/>
    <cellStyle name="Normal 7 4 4 2 6 4" xfId="10509" xr:uid="{0D24AE76-6568-4B47-8025-7FA3A808C65A}"/>
    <cellStyle name="Normal 7 4 4 2 6 4 2" xfId="20889" xr:uid="{86768A89-C52D-46AE-9800-33A4FE29CFD8}"/>
    <cellStyle name="Normal 7 4 4 2 6 5" xfId="24199" xr:uid="{91F6AB87-A6E4-486E-A0B5-0D2DA2143D03}"/>
    <cellStyle name="Normal 7 4 4 2 6 6" xfId="12939" xr:uid="{C866F9FC-8C70-4F91-A275-BC83D5C86989}"/>
    <cellStyle name="Normal 7 4 4 2 7" xfId="2245" xr:uid="{00000000-0005-0000-0000-000087080000}"/>
    <cellStyle name="Normal 7 4 4 2 7 2" xfId="7372" xr:uid="{26283281-5ABF-482D-B5B3-127F8E984BFF}"/>
    <cellStyle name="Normal 7 4 4 2 7 2 2" xfId="17752" xr:uid="{2A060D8B-9545-4E67-BD93-DE0D9596E7FB}"/>
    <cellStyle name="Normal 7 4 4 2 7 3" xfId="10205" xr:uid="{F58D38A8-DBD8-41D8-AF5C-8D0538519E16}"/>
    <cellStyle name="Normal 7 4 4 2 7 3 2" xfId="20585" xr:uid="{5E0907C3-349F-4D28-A9D8-857AE3176668}"/>
    <cellStyle name="Normal 7 4 4 2 7 4" xfId="22752" xr:uid="{FD00B7D4-3539-4198-9907-1464487681AC}"/>
    <cellStyle name="Normal 7 4 4 2 7 5" xfId="14919" xr:uid="{BA2D0341-9462-4C2B-AF9D-67FB8C251BA0}"/>
    <cellStyle name="Normal 7 4 4 2 8" xfId="3798" xr:uid="{DAA32352-6BAD-430F-9A17-F7EF7AB6614A}"/>
    <cellStyle name="Normal 7 4 4 2 8 2" xfId="8634" xr:uid="{CD6C34D6-6911-49EF-B3EA-F852754DDF1F}"/>
    <cellStyle name="Normal 7 4 4 2 8 2 2" xfId="19014" xr:uid="{F97DB3D1-9FE7-40C0-8B08-55F2D4C221F4}"/>
    <cellStyle name="Normal 7 4 4 2 8 3" xfId="11467" xr:uid="{FCEA4E2D-C2D2-4663-92A4-343D02BD1178}"/>
    <cellStyle name="Normal 7 4 4 2 8 3 2" xfId="21847" xr:uid="{E050C544-35DC-4BD0-BCB9-42DCBE06AECA}"/>
    <cellStyle name="Normal 7 4 4 2 8 4" xfId="16181" xr:uid="{EC44B864-D532-4297-BAE3-94C32EBC660A}"/>
    <cellStyle name="Normal 7 4 4 2 9" xfId="5450" xr:uid="{EE4BCC74-C422-439B-AD8A-2B512A0795F4}"/>
    <cellStyle name="Normal 7 4 4 2 9 2" xfId="14747" xr:uid="{F516A8B1-8CC9-4949-9E5F-848D22370AAE}"/>
    <cellStyle name="Normal 7 4 4 3" xfId="1435" xr:uid="{00000000-0005-0000-0000-000072070000}"/>
    <cellStyle name="Normal 7 4 4 3 10" xfId="10035" xr:uid="{0AD9C01A-7272-4FE1-A52F-22B7BBD12FF2}"/>
    <cellStyle name="Normal 7 4 4 3 10 2" xfId="20415" xr:uid="{36F7C331-6751-4B69-8C0D-AB4B7C300153}"/>
    <cellStyle name="Normal 7 4 4 3 11" xfId="24031" xr:uid="{BA681105-BE24-4BB5-8D87-F19F049BCC02}"/>
    <cellStyle name="Normal 7 4 4 3 12" xfId="12636" xr:uid="{99999AEE-47FD-4FA7-8FD4-45B02F09CBEB}"/>
    <cellStyle name="Normal 7 4 4 3 2" xfId="2834" xr:uid="{00000000-0005-0000-0000-000093080000}"/>
    <cellStyle name="Normal 7 4 4 3 2 2" xfId="3460" xr:uid="{00000000-0005-0000-0000-000094080000}"/>
    <cellStyle name="Normal 7 4 4 3 2 2 2" xfId="6515" xr:uid="{034D1EAC-D921-43B0-9889-CD6826907649}"/>
    <cellStyle name="Normal 7 4 4 3 2 2 2 2" xfId="28679" xr:uid="{053950AF-9542-4417-9943-2597D0C02EBD}"/>
    <cellStyle name="Normal 7 4 4 3 2 2 2 3" xfId="16086" xr:uid="{D1C17C96-AF36-4CC9-96B3-454480DA749B}"/>
    <cellStyle name="Normal 7 4 4 3 2 2 3" xfId="8539" xr:uid="{986437B4-FBB8-4F2F-BB70-FA6454ADB463}"/>
    <cellStyle name="Normal 7 4 4 3 2 2 3 2" xfId="18919" xr:uid="{4C575817-6CB8-496D-BF09-ABB4A9CF2DCD}"/>
    <cellStyle name="Normal 7 4 4 3 2 2 4" xfId="11372" xr:uid="{54F9B92A-66AA-45B3-866D-B16A31EC942C}"/>
    <cellStyle name="Normal 7 4 4 3 2 2 4 2" xfId="21752" xr:uid="{2502CA8E-522F-42A9-B245-AF35E3C98EA0}"/>
    <cellStyle name="Normal 7 4 4 3 2 2 5" xfId="23906" xr:uid="{1D2E9EE8-F643-4313-AF75-E46F10BE5FC2}"/>
    <cellStyle name="Normal 7 4 4 3 2 2 6" xfId="14047" xr:uid="{C13405EC-5891-4A8E-8B7C-BC6D51C259A8}"/>
    <cellStyle name="Normal 7 4 4 3 2 3" xfId="4370" xr:uid="{0659832D-C1DD-467F-B7B6-1FE42F2F2940}"/>
    <cellStyle name="Normal 7 4 4 3 2 3 2" xfId="9142" xr:uid="{E6B3A5D8-7DA3-45F9-9942-9F0A3EF5ABB4}"/>
    <cellStyle name="Normal 7 4 4 3 2 3 2 2" xfId="29185" xr:uid="{BB606388-E4A1-42F9-9CF4-70216C3CF050}"/>
    <cellStyle name="Normal 7 4 4 3 2 3 2 3" xfId="19522" xr:uid="{EDFCAAEA-3CFC-4FDC-99F1-1183F7FC1430}"/>
    <cellStyle name="Normal 7 4 4 3 2 3 3" xfId="11975" xr:uid="{E656D6CD-A3F3-4801-985F-D85295FA1C57}"/>
    <cellStyle name="Normal 7 4 4 3 2 3 3 2" xfId="22355" xr:uid="{5155C7CA-726A-4A03-988F-9D04AEDE7B53}"/>
    <cellStyle name="Normal 7 4 4 3 2 3 4" xfId="23312" xr:uid="{FF037F3A-C9EE-4789-8D8F-16D1F83D2BA6}"/>
    <cellStyle name="Normal 7 4 4 3 2 3 5" xfId="16689" xr:uid="{8113FA6A-9C2B-46E4-9489-643A315959DF}"/>
    <cellStyle name="Normal 7 4 4 3 2 4" xfId="6050" xr:uid="{DE932555-5864-4A68-B63A-46AF8A2B591A}"/>
    <cellStyle name="Normal 7 4 4 3 2 4 2" xfId="28606" xr:uid="{E8D0DB87-9700-4EAB-990B-2381980AF999}"/>
    <cellStyle name="Normal 7 4 4 3 2 4 3" xfId="15504" xr:uid="{675359B0-1C01-40AA-B61F-9A4003C9AC56}"/>
    <cellStyle name="Normal 7 4 4 3 2 5" xfId="7957" xr:uid="{49DF7570-FCF9-426A-8F55-B6D9CDC1FB76}"/>
    <cellStyle name="Normal 7 4 4 3 2 5 2" xfId="18337" xr:uid="{4CFF227B-804B-4CC6-83BE-B35A6B8DAFBA}"/>
    <cellStyle name="Normal 7 4 4 3 2 6" xfId="10790" xr:uid="{04644EAF-96E5-4873-9266-32AAE5E3774A}"/>
    <cellStyle name="Normal 7 4 4 3 2 6 2" xfId="21170" xr:uid="{C81BB689-44C1-4D2A-82D1-C28D0552B0D8}"/>
    <cellStyle name="Normal 7 4 4 3 2 7" xfId="24867" xr:uid="{807E4EA1-9D04-4E45-83F2-68B50B7A8515}"/>
    <cellStyle name="Normal 7 4 4 3 2 8" xfId="13310" xr:uid="{BD10ACE1-8FCF-4488-A07D-D7342DFEBAD6}"/>
    <cellStyle name="Normal 7 4 4 3 3" xfId="3461" xr:uid="{00000000-0005-0000-0000-000095080000}"/>
    <cellStyle name="Normal 7 4 4 3 3 2" xfId="4588" xr:uid="{A474941C-FDE8-462E-80AC-1AEBB47CFAA8}"/>
    <cellStyle name="Normal 7 4 4 3 3 2 2" xfId="9360" xr:uid="{8C1074CE-37B7-4913-A6FF-6C6D691F1ED5}"/>
    <cellStyle name="Normal 7 4 4 3 3 2 2 2" xfId="29330" xr:uid="{A451520F-E369-4C5D-9818-8B2B69613E76}"/>
    <cellStyle name="Normal 7 4 4 3 3 2 2 3" xfId="19740" xr:uid="{9F6772C3-147C-42B4-9790-4925794F556E}"/>
    <cellStyle name="Normal 7 4 4 3 3 2 3" xfId="12193" xr:uid="{231DC338-AEDB-4BF9-A826-BC73AD859B1C}"/>
    <cellStyle name="Normal 7 4 4 3 3 2 3 2" xfId="22573" xr:uid="{092FBB8C-4A28-4367-B46E-126423D2A717}"/>
    <cellStyle name="Normal 7 4 4 3 3 2 4" xfId="25335" xr:uid="{0987B2FE-3244-4645-A112-18F593F4BCFA}"/>
    <cellStyle name="Normal 7 4 4 3 3 2 5" xfId="16907" xr:uid="{67B67DB3-2EDC-4FB1-868F-EDBA5B21871B}"/>
    <cellStyle name="Normal 7 4 4 3 3 3" xfId="6516" xr:uid="{AC414C89-6E7D-4392-B1CC-1E182DA39C3D}"/>
    <cellStyle name="Normal 7 4 4 3 3 3 2" xfId="28408" xr:uid="{8DBF70E8-8A8F-4CCD-83F2-87CABD6C61ED}"/>
    <cellStyle name="Normal 7 4 4 3 3 3 3" xfId="16087" xr:uid="{037F70C4-A8F5-46D9-9E67-E1D66CF33B36}"/>
    <cellStyle name="Normal 7 4 4 3 3 4" xfId="8540" xr:uid="{CFABD363-A6D3-452D-930E-013BC2326696}"/>
    <cellStyle name="Normal 7 4 4 3 3 4 2" xfId="18920" xr:uid="{55E0E2B5-57F9-4C00-9C63-80DB3467B08E}"/>
    <cellStyle name="Normal 7 4 4 3 3 5" xfId="11373" xr:uid="{BAEB42AC-B1BC-4DBE-B93C-B07B4FF468F7}"/>
    <cellStyle name="Normal 7 4 4 3 3 5 2" xfId="21753" xr:uid="{08795ADC-573E-43A9-A426-73BD16C606C4}"/>
    <cellStyle name="Normal 7 4 4 3 3 6" xfId="25142" xr:uid="{C7CCA1E3-02D1-4BB8-AD9F-084A8C76BBD2}"/>
    <cellStyle name="Normal 7 4 4 3 3 7" xfId="14048" xr:uid="{6C3CDA8A-5BA2-48C0-82AD-A38D7AA7E568}"/>
    <cellStyle name="Normal 7 4 4 3 4" xfId="3459" xr:uid="{00000000-0005-0000-0000-000096080000}"/>
    <cellStyle name="Normal 7 4 4 3 4 2" xfId="6514" xr:uid="{F9090B4D-F3CC-4F61-8095-3B8BE0779478}"/>
    <cellStyle name="Normal 7 4 4 3 4 2 2" xfId="26421" xr:uid="{D379E330-4095-4BDC-97F3-0ADCF8EECFBB}"/>
    <cellStyle name="Normal 7 4 4 3 4 2 3" xfId="16085" xr:uid="{D375E2F8-E8AE-4EEF-8ED1-BBDAD5360910}"/>
    <cellStyle name="Normal 7 4 4 3 4 3" xfId="8538" xr:uid="{A18FDA77-F04D-4DF8-A347-B24A599E4CFD}"/>
    <cellStyle name="Normal 7 4 4 3 4 3 2" xfId="18918" xr:uid="{88DD5590-8B64-4490-8E7C-9C0CAEA6849D}"/>
    <cellStyle name="Normal 7 4 4 3 4 4" xfId="11371" xr:uid="{524758A7-14DA-41D6-9A4A-6D4F48CE43A8}"/>
    <cellStyle name="Normal 7 4 4 3 4 4 2" xfId="21751" xr:uid="{2385AD1A-2651-4DD3-A382-D510A661377B}"/>
    <cellStyle name="Normal 7 4 4 3 4 5" xfId="23401" xr:uid="{76C33ED5-E615-4081-8154-0EFD014530B6}"/>
    <cellStyle name="Normal 7 4 4 3 4 6" xfId="14046" xr:uid="{A7C35981-5852-4505-AB7C-66BF7BBD2B18}"/>
    <cellStyle name="Normal 7 4 4 3 5" xfId="2594" xr:uid="{00000000-0005-0000-0000-000097080000}"/>
    <cellStyle name="Normal 7 4 4 3 5 2" xfId="5859" xr:uid="{F2599C98-B9A0-4118-9CE8-33021C6A6B6D}"/>
    <cellStyle name="Normal 7 4 4 3 5 2 2" xfId="27145" xr:uid="{76DC0338-C8F7-4BB1-A594-E523882A8B15}"/>
    <cellStyle name="Normal 7 4 4 3 5 2 3" xfId="15266" xr:uid="{5F33D464-7C8E-4DD5-9456-6D815C1F9100}"/>
    <cellStyle name="Normal 7 4 4 3 5 3" xfId="7719" xr:uid="{AFEF6897-243C-497C-A883-74FDF5E5B904}"/>
    <cellStyle name="Normal 7 4 4 3 5 3 2" xfId="18099" xr:uid="{943B9694-A54A-4FC0-BE14-C5768314675A}"/>
    <cellStyle name="Normal 7 4 4 3 5 4" xfId="10552" xr:uid="{A4072F29-C570-459A-B51F-E90C79C94AAA}"/>
    <cellStyle name="Normal 7 4 4 3 5 4 2" xfId="20932" xr:uid="{8051ED48-CFA2-4EF5-B914-29BDD6F917FF}"/>
    <cellStyle name="Normal 7 4 4 3 5 5" xfId="25263" xr:uid="{29DE1F0B-1A51-499B-8642-4715FCB8BDB9}"/>
    <cellStyle name="Normal 7 4 4 3 5 6" xfId="12982" xr:uid="{CB99174D-2904-4DB9-8D7E-5ED794E6D756}"/>
    <cellStyle name="Normal 7 4 4 3 6" xfId="2402" xr:uid="{00000000-0005-0000-0000-000092080000}"/>
    <cellStyle name="Normal 7 4 4 3 6 2" xfId="7529" xr:uid="{22B55CE2-FDBF-4440-B37F-3513AA4B2DB5}"/>
    <cellStyle name="Normal 7 4 4 3 6 2 2" xfId="17909" xr:uid="{00E4EC6B-257D-4D6E-B791-8B8C924B17E9}"/>
    <cellStyle name="Normal 7 4 4 3 6 3" xfId="10362" xr:uid="{1D14EC35-D8CD-41E6-A37C-78351754AA0E}"/>
    <cellStyle name="Normal 7 4 4 3 6 3 2" xfId="20742" xr:uid="{18DCC22E-5D92-407D-848C-517E166002DE}"/>
    <cellStyle name="Normal 7 4 4 3 6 4" xfId="23350" xr:uid="{6059F81A-D840-4902-B026-ABAEFA6A9F0B}"/>
    <cellStyle name="Normal 7 4 4 3 6 5" xfId="15076" xr:uid="{4D55F934-1FFC-4396-9F31-6D84758483DD}"/>
    <cellStyle name="Normal 7 4 4 3 7" xfId="4102" xr:uid="{6A1C0A1D-511F-4E74-B247-18BCDAE310FC}"/>
    <cellStyle name="Normal 7 4 4 3 7 2" xfId="8876" xr:uid="{27E6B2CE-1AFD-4862-9E16-5BF29D5C5909}"/>
    <cellStyle name="Normal 7 4 4 3 7 2 2" xfId="19256" xr:uid="{824FCCF6-6BC4-4C86-AB05-99C7ABE84B42}"/>
    <cellStyle name="Normal 7 4 4 3 7 3" xfId="11709" xr:uid="{05DB735E-454B-4105-88B9-5CC241F5CCCB}"/>
    <cellStyle name="Normal 7 4 4 3 7 3 2" xfId="22089" xr:uid="{81AFA6DA-3E88-4DB8-90F1-7319E912E8F2}"/>
    <cellStyle name="Normal 7 4 4 3 7 4" xfId="16423" xr:uid="{46FF35D0-51FF-4D94-B961-C26787B78596}"/>
    <cellStyle name="Normal 7 4 4 3 8" xfId="5452" xr:uid="{58EF8992-1F4B-41D3-A46F-97B36DCFC36A}"/>
    <cellStyle name="Normal 7 4 4 3 8 2" xfId="14749" xr:uid="{472FBAF2-5C4C-439D-9980-33A89F795071}"/>
    <cellStyle name="Normal 7 4 4 3 9" xfId="7202" xr:uid="{952ADF49-3098-473E-B217-95CF5041A2A8}"/>
    <cellStyle name="Normal 7 4 4 3 9 2" xfId="17582" xr:uid="{70E7D636-D7A1-460A-BE46-3B0A90B2B5F6}"/>
    <cellStyle name="Normal 7 4 4 4" xfId="1436" xr:uid="{00000000-0005-0000-0000-000073070000}"/>
    <cellStyle name="Normal 7 4 4 4 2" xfId="3462" xr:uid="{00000000-0005-0000-0000-000099080000}"/>
    <cellStyle name="Normal 7 4 4 4 2 2" xfId="6517" xr:uid="{F982CCF3-E4B3-45BC-9DF4-6F2C832F9625}"/>
    <cellStyle name="Normal 7 4 4 4 2 2 2" xfId="25834" xr:uid="{0C93712A-98B4-4A27-9406-FAAD6D859413}"/>
    <cellStyle name="Normal 7 4 4 4 2 2 3" xfId="16088" xr:uid="{48FB1532-3D66-4BB7-92D7-C502905FCC63}"/>
    <cellStyle name="Normal 7 4 4 4 2 3" xfId="8541" xr:uid="{4A994164-35D4-4108-80D3-9858944D52C1}"/>
    <cellStyle name="Normal 7 4 4 4 2 3 2" xfId="18921" xr:uid="{178C6F7F-B996-4AAC-9298-269F9631A294}"/>
    <cellStyle name="Normal 7 4 4 4 2 4" xfId="11374" xr:uid="{4FA9F0EE-E592-4579-A037-25E98C68D43D}"/>
    <cellStyle name="Normal 7 4 4 4 2 4 2" xfId="21754" xr:uid="{0FE6EAEE-F1E8-40B0-9D52-50A69A761F3A}"/>
    <cellStyle name="Normal 7 4 4 4 2 5" xfId="22764" xr:uid="{D6039679-CC4D-4C29-9FBD-23AA925B05DE}"/>
    <cellStyle name="Normal 7 4 4 4 2 6" xfId="14049" xr:uid="{AFEDC8C5-B75D-4B3B-A740-64D6C07312F0}"/>
    <cellStyle name="Normal 7 4 4 4 3" xfId="2831" xr:uid="{00000000-0005-0000-0000-00009A080000}"/>
    <cellStyle name="Normal 7 4 4 4 3 2" xfId="6047" xr:uid="{B47FB063-49D7-4081-8C3E-40F89A8ED9AD}"/>
    <cellStyle name="Normal 7 4 4 4 3 2 2" xfId="27733" xr:uid="{B792A0A3-E041-45B6-BFA5-6531E09A3C53}"/>
    <cellStyle name="Normal 7 4 4 4 3 2 3" xfId="15501" xr:uid="{12BEB11B-A442-450C-9428-A9E6BB086A87}"/>
    <cellStyle name="Normal 7 4 4 4 3 3" xfId="7954" xr:uid="{DA97BF09-2837-4C57-AB4E-94C0D8F31BD2}"/>
    <cellStyle name="Normal 7 4 4 4 3 3 2" xfId="18334" xr:uid="{5B287435-B7E4-48B5-9AA8-6B13DAD14B82}"/>
    <cellStyle name="Normal 7 4 4 4 3 4" xfId="10787" xr:uid="{0596FCAC-9CAA-4574-86D2-F97DE7354D19}"/>
    <cellStyle name="Normal 7 4 4 4 3 4 2" xfId="21167" xr:uid="{A899A5D7-41A6-498C-9BA0-19AD65E3F0A7}"/>
    <cellStyle name="Normal 7 4 4 4 3 5" xfId="25088" xr:uid="{68A8F8FA-735F-4F37-A8AD-7CF63DF62108}"/>
    <cellStyle name="Normal 7 4 4 4 3 6" xfId="13307" xr:uid="{E3C36802-0ABD-4645-B477-520D77839989}"/>
    <cellStyle name="Normal 7 4 4 4 4" xfId="4220" xr:uid="{44491943-E6A8-4D35-9E5F-48696B2FDF6C}"/>
    <cellStyle name="Normal 7 4 4 4 4 2" xfId="8992" xr:uid="{1E995EB1-E39A-482C-9073-C5620D091600}"/>
    <cellStyle name="Normal 7 4 4 4 4 2 2" xfId="19372" xr:uid="{2100FD03-C50A-4B77-A4DE-6A7C7745C0B5}"/>
    <cellStyle name="Normal 7 4 4 4 4 3" xfId="11825" xr:uid="{AE41E4D8-5D4B-4406-9864-AF1BE471B40F}"/>
    <cellStyle name="Normal 7 4 4 4 4 3 2" xfId="22205" xr:uid="{CA58DF2F-54B7-4BC1-B6A7-876B93D3E253}"/>
    <cellStyle name="Normal 7 4 4 4 4 4" xfId="22919" xr:uid="{3A848BF1-9B56-4355-A25C-B03A989D831A}"/>
    <cellStyle name="Normal 7 4 4 4 4 5" xfId="16539" xr:uid="{6E5F843C-BF66-444E-9962-572C83A6D746}"/>
    <cellStyle name="Normal 7 4 4 4 5" xfId="5453" xr:uid="{D13E76A0-1ECF-4EBD-9186-795140A7597B}"/>
    <cellStyle name="Normal 7 4 4 4 5 2" xfId="14750" xr:uid="{25EF9968-B704-4A78-9AD6-F02A07C76212}"/>
    <cellStyle name="Normal 7 4 4 4 6" xfId="7203" xr:uid="{1EC584B9-648C-453C-8CFB-406AB96E37EB}"/>
    <cellStyle name="Normal 7 4 4 4 6 2" xfId="17583" xr:uid="{E0CF6BBE-30B7-48B7-841A-C002A3E2060D}"/>
    <cellStyle name="Normal 7 4 4 4 7" xfId="10036" xr:uid="{460CF3DF-2A15-47CB-BF9D-651639FEFF7A}"/>
    <cellStyle name="Normal 7 4 4 4 7 2" xfId="20416" xr:uid="{01419667-F645-4A46-ABBE-D34331822207}"/>
    <cellStyle name="Normal 7 4 4 4 8" xfId="25154" xr:uid="{63897A23-9DF6-4E47-90C0-BA341FBC4E4F}"/>
    <cellStyle name="Normal 7 4 4 4 9" xfId="12794" xr:uid="{18F73C9F-56BF-4797-BE54-74F01120802D}"/>
    <cellStyle name="Normal 7 4 4 5" xfId="3463" xr:uid="{00000000-0005-0000-0000-00009B080000}"/>
    <cellStyle name="Normal 7 4 4 5 2" xfId="4589" xr:uid="{BBAA1457-EF96-48C1-BC26-BB325F7B0E53}"/>
    <cellStyle name="Normal 7 4 4 5 2 2" xfId="9361" xr:uid="{73D4206B-084D-4F0E-AB3C-3EE94F592A02}"/>
    <cellStyle name="Normal 7 4 4 5 2 2 2" xfId="29331" xr:uid="{2C97B3A2-03A9-4BF5-BB89-F3AB6C7DA914}"/>
    <cellStyle name="Normal 7 4 4 5 2 2 3" xfId="19741" xr:uid="{E7D47298-C79C-4B27-A375-271385A1F32E}"/>
    <cellStyle name="Normal 7 4 4 5 2 3" xfId="12194" xr:uid="{772E7CD2-A7F4-4D15-97BD-2B6F74B8C2F8}"/>
    <cellStyle name="Normal 7 4 4 5 2 3 2" xfId="22574" xr:uid="{C5AE1F92-A2D4-4FE4-81AB-738EA7E2869B}"/>
    <cellStyle name="Normal 7 4 4 5 2 4" xfId="24837" xr:uid="{7728F992-F520-4B48-88DC-FB6E4522D4E8}"/>
    <cellStyle name="Normal 7 4 4 5 2 5" xfId="16908" xr:uid="{B77B69CB-D17F-4BA0-8BD3-EEFDA8B55E6A}"/>
    <cellStyle name="Normal 7 4 4 5 3" xfId="6518" xr:uid="{B81E5C47-1D47-43B5-A72E-8098E337F4AB}"/>
    <cellStyle name="Normal 7 4 4 5 3 2" xfId="28486" xr:uid="{61508F15-6411-4A3A-A82A-871F8F563594}"/>
    <cellStyle name="Normal 7 4 4 5 3 3" xfId="16089" xr:uid="{C400E1FF-3987-425B-8638-06C24403A991}"/>
    <cellStyle name="Normal 7 4 4 5 4" xfId="8542" xr:uid="{0F897E2E-7061-41CB-8372-D4EFA0033D3B}"/>
    <cellStyle name="Normal 7 4 4 5 4 2" xfId="18922" xr:uid="{CEAB414B-8420-45E9-ABD5-BD6DD0561A42}"/>
    <cellStyle name="Normal 7 4 4 5 5" xfId="11375" xr:uid="{8063B509-CC82-421B-95B5-CBF15BA79A53}"/>
    <cellStyle name="Normal 7 4 4 5 5 2" xfId="21755" xr:uid="{7E8C913D-9533-4ABD-8479-CB6DB2D5AE29}"/>
    <cellStyle name="Normal 7 4 4 5 6" xfId="25189" xr:uid="{1E9517DB-DDAB-419C-992E-10533A90F797}"/>
    <cellStyle name="Normal 7 4 4 5 7" xfId="14050" xr:uid="{3F2AC03E-8703-48A2-89E3-48BA060139C0}"/>
    <cellStyle name="Normal 7 4 4 6" xfId="2993" xr:uid="{00000000-0005-0000-0000-00009C080000}"/>
    <cellStyle name="Normal 7 4 4 6 2" xfId="6143" xr:uid="{2B43D5BA-5114-430D-9C49-4DCAF0AB7850}"/>
    <cellStyle name="Normal 7 4 4 6 2 2" xfId="28476" xr:uid="{28BD2B38-C118-4B21-BF93-8215D5DE7C40}"/>
    <cellStyle name="Normal 7 4 4 6 2 3" xfId="15621" xr:uid="{1DD96F9A-EB3C-4030-9B74-E9C6683B6D13}"/>
    <cellStyle name="Normal 7 4 4 6 3" xfId="8074" xr:uid="{2CC6AF16-6074-435E-8A6B-605B84CC3B5A}"/>
    <cellStyle name="Normal 7 4 4 6 3 2" xfId="18454" xr:uid="{10C6D6B9-8ACB-42E3-BB51-CC60F075ABC4}"/>
    <cellStyle name="Normal 7 4 4 6 4" xfId="10907" xr:uid="{7F482487-2CC4-4837-B8DF-E45A7A5E75C7}"/>
    <cellStyle name="Normal 7 4 4 6 4 2" xfId="21287" xr:uid="{7622F3EF-8FA5-4E71-87E5-84797A8D97E4}"/>
    <cellStyle name="Normal 7 4 4 6 5" xfId="23332" xr:uid="{A4E4CD58-90B9-4C4C-9D2F-499DA1778149}"/>
    <cellStyle name="Normal 7 4 4 6 6" xfId="13492" xr:uid="{A5FAEBB9-6985-4BD3-A833-B5FDFF03F085}"/>
    <cellStyle name="Normal 7 4 4 7" xfId="2491" xr:uid="{00000000-0005-0000-0000-00009D080000}"/>
    <cellStyle name="Normal 7 4 4 7 2" xfId="5776" xr:uid="{01B52D0A-3CF0-46DC-B6F0-FBF64E3B159C}"/>
    <cellStyle name="Normal 7 4 4 7 2 2" xfId="28612" xr:uid="{24E7A3D5-3D8D-426B-8BD8-E36A2FA9DEB1}"/>
    <cellStyle name="Normal 7 4 4 7 2 3" xfId="15163" xr:uid="{B762EAD9-688B-4EDF-913C-39867300C7A8}"/>
    <cellStyle name="Normal 7 4 4 7 3" xfId="7616" xr:uid="{9CE6A97B-B5F4-46D8-8D4A-F4AA3D6F1806}"/>
    <cellStyle name="Normal 7 4 4 7 3 2" xfId="17996" xr:uid="{F8064113-CE90-49C0-A8B7-CC868350F09C}"/>
    <cellStyle name="Normal 7 4 4 7 4" xfId="10449" xr:uid="{B7983416-652E-43C7-8228-D077394E3EF5}"/>
    <cellStyle name="Normal 7 4 4 7 4 2" xfId="20829" xr:uid="{C937A6F6-E287-47A8-8618-DA885DC3C596}"/>
    <cellStyle name="Normal 7 4 4 7 5" xfId="25016" xr:uid="{AB707457-F50F-4488-B3E1-3EB8DAE6B6F6}"/>
    <cellStyle name="Normal 7 4 4 7 6" xfId="12879" xr:uid="{7546E79D-F083-4AA2-858C-2ED96CFB2C03}"/>
    <cellStyle name="Normal 7 4 4 8" xfId="2185" xr:uid="{00000000-0005-0000-0000-000086080000}"/>
    <cellStyle name="Normal 7 4 4 8 2" xfId="7312" xr:uid="{F190B6F3-DFEB-4069-BCA7-52C1B43AB5D8}"/>
    <cellStyle name="Normal 7 4 4 8 2 2" xfId="17692" xr:uid="{CD95C1DD-EB56-4B25-8F18-B6FE79337B1B}"/>
    <cellStyle name="Normal 7 4 4 8 3" xfId="10145" xr:uid="{C513C012-6B52-44B6-AD99-B5F620C56156}"/>
    <cellStyle name="Normal 7 4 4 8 3 2" xfId="20525" xr:uid="{E058294E-89D6-44CE-A1BE-2029E7C4C2E8}"/>
    <cellStyle name="Normal 7 4 4 8 4" xfId="24347" xr:uid="{A316E81C-E4FF-4399-BB54-8027D9BCFF0F}"/>
    <cellStyle name="Normal 7 4 4 8 5" xfId="14859" xr:uid="{6FAF84CF-AF10-4F2C-909B-E12D90F9401B}"/>
    <cellStyle name="Normal 7 4 4 9" xfId="4070" xr:uid="{8D74B87E-CD51-42A7-BBFA-D19E8595345F}"/>
    <cellStyle name="Normal 7 4 4 9 2" xfId="8850" xr:uid="{78141478-0620-4302-A6B6-3580DEEA7251}"/>
    <cellStyle name="Normal 7 4 4 9 2 2" xfId="19230" xr:uid="{6ACAF1E5-B00C-4740-95A1-FC93F0EB3386}"/>
    <cellStyle name="Normal 7 4 4 9 3" xfId="11683" xr:uid="{710F83C3-37EA-4B30-8D94-EFB2076B3B47}"/>
    <cellStyle name="Normal 7 4 4 9 3 2" xfId="22063" xr:uid="{5DACBBCD-65F7-421A-9850-59D620ABD4A6}"/>
    <cellStyle name="Normal 7 4 4 9 4" xfId="16397" xr:uid="{5108955D-11F1-4CB2-A850-EE4BFF4D196F}"/>
    <cellStyle name="Normal 7 4 5" xfId="1437" xr:uid="{00000000-0005-0000-0000-000074070000}"/>
    <cellStyle name="Normal 7 4 5 10" xfId="5454" xr:uid="{3BEA69EA-7367-4B83-93C6-827E4511E462}"/>
    <cellStyle name="Normal 7 4 5 10 2" xfId="14751" xr:uid="{98E0E415-F561-49A0-B3A0-87C6719E80DE}"/>
    <cellStyle name="Normal 7 4 5 11" xfId="7204" xr:uid="{D23C35F3-A56E-4ED3-98FB-293A345E11E0}"/>
    <cellStyle name="Normal 7 4 5 11 2" xfId="17584" xr:uid="{5A62008C-C375-43A8-BEEA-1B14C41898A5}"/>
    <cellStyle name="Normal 7 4 5 12" xfId="10037" xr:uid="{20AD47E1-C817-4817-B990-CA429EE224EE}"/>
    <cellStyle name="Normal 7 4 5 12 2" xfId="20417" xr:uid="{EE524DD4-A4A4-4D08-BFF5-C085C63825A1}"/>
    <cellStyle name="Normal 7 4 5 13" xfId="23189" xr:uid="{13FA5086-04B8-458F-9CD4-5D21F985A8FF}"/>
    <cellStyle name="Normal 7 4 5 14" xfId="12451" xr:uid="{8B12ECBD-940B-4229-8FBA-83B178826641}"/>
    <cellStyle name="Normal 7 4 5 2" xfId="1438" xr:uid="{00000000-0005-0000-0000-000075070000}"/>
    <cellStyle name="Normal 7 4 5 2 10" xfId="10038" xr:uid="{7E4A2B0B-6A88-44F0-A277-731B8AE6015E}"/>
    <cellStyle name="Normal 7 4 5 2 10 2" xfId="20418" xr:uid="{B2F2615F-9C46-4F7D-B051-AB20533FE80F}"/>
    <cellStyle name="Normal 7 4 5 2 11" xfId="24163" xr:uid="{C678FABD-64B0-41FB-ACC4-EC1234DAECA2}"/>
    <cellStyle name="Normal 7 4 5 2 12" xfId="12637" xr:uid="{C532D50D-F9F1-4330-BCE7-3F9E92E22F8A}"/>
    <cellStyle name="Normal 7 4 5 2 2" xfId="1439" xr:uid="{00000000-0005-0000-0000-000076070000}"/>
    <cellStyle name="Normal 7 4 5 2 2 2" xfId="3465" xr:uid="{00000000-0005-0000-0000-0000A1080000}"/>
    <cellStyle name="Normal 7 4 5 2 2 2 2" xfId="6520" xr:uid="{759C40B8-2BAD-48C4-BBAA-C50AB5F0A92A}"/>
    <cellStyle name="Normal 7 4 5 2 2 2 2 2" xfId="27738" xr:uid="{226FC528-0EE5-4D66-AFD9-5205DE87404B}"/>
    <cellStyle name="Normal 7 4 5 2 2 2 2 3" xfId="26927" xr:uid="{C9002E2F-8DCE-45A3-A35E-13558D4EEF36}"/>
    <cellStyle name="Normal 7 4 5 2 2 2 2 4" xfId="16091" xr:uid="{95B69166-525D-4D49-9E84-AF984F5FF843}"/>
    <cellStyle name="Normal 7 4 5 2 2 2 3" xfId="8544" xr:uid="{3B7703FE-2103-42F9-A5C2-D5E40CDEDA4F}"/>
    <cellStyle name="Normal 7 4 5 2 2 2 3 2" xfId="28942" xr:uid="{2B0205DA-F7B1-4837-88B4-3162D65112BC}"/>
    <cellStyle name="Normal 7 4 5 2 2 2 3 3" xfId="18924" xr:uid="{E3BD6200-D717-4910-8462-1C4409ADFDE1}"/>
    <cellStyle name="Normal 7 4 5 2 2 2 4" xfId="11377" xr:uid="{5DF666FB-AC85-4C66-9217-AD1973C4A5C7}"/>
    <cellStyle name="Normal 7 4 5 2 2 2 4 2" xfId="21757" xr:uid="{89F97885-1607-464C-BFB4-6A1857302746}"/>
    <cellStyle name="Normal 7 4 5 2 2 2 5" xfId="23451" xr:uid="{B7218DFF-9D69-4080-B380-64735778F0ED}"/>
    <cellStyle name="Normal 7 4 5 2 2 2 6" xfId="14052" xr:uid="{49DFE780-4C61-418F-994E-F134DF7FC24D}"/>
    <cellStyle name="Normal 7 4 5 2 2 3" xfId="4372" xr:uid="{C8443702-7F2D-4E52-9E30-664900B6AACD}"/>
    <cellStyle name="Normal 7 4 5 2 2 3 2" xfId="9144" xr:uid="{1AD95E88-1032-4597-92E3-C3C5614A1AC2}"/>
    <cellStyle name="Normal 7 4 5 2 2 3 2 2" xfId="29187" xr:uid="{D1EA1C01-4B98-4844-A2E8-A5971B45F20B}"/>
    <cellStyle name="Normal 7 4 5 2 2 3 2 3" xfId="19524" xr:uid="{5E4D1342-F5FF-465C-AD31-16ECFBBBAC0E}"/>
    <cellStyle name="Normal 7 4 5 2 2 3 3" xfId="11977" xr:uid="{C342A270-226B-4E98-BA91-0EEB14C41C73}"/>
    <cellStyle name="Normal 7 4 5 2 2 3 3 2" xfId="22357" xr:uid="{4ECE6B0F-AE4F-458C-A2BE-A10850F9160D}"/>
    <cellStyle name="Normal 7 4 5 2 2 3 4" xfId="24051" xr:uid="{7488166C-A495-44C2-B9F9-42FDCE3AB047}"/>
    <cellStyle name="Normal 7 4 5 2 2 3 5" xfId="16691" xr:uid="{E0EF8343-B663-4CC7-A472-DCFED6AB6021}"/>
    <cellStyle name="Normal 7 4 5 2 2 4" xfId="5456" xr:uid="{284E01FD-7710-485A-BFA2-B4C4EDB3EDD2}"/>
    <cellStyle name="Normal 7 4 5 2 2 4 2" xfId="26771" xr:uid="{02247007-EEC9-4278-828F-C6E499097436}"/>
    <cellStyle name="Normal 7 4 5 2 2 4 3" xfId="14753" xr:uid="{98DA4B1B-DB3E-4551-8B04-2BAFA1D10C83}"/>
    <cellStyle name="Normal 7 4 5 2 2 5" xfId="7206" xr:uid="{A8D606ED-48B7-4114-9511-75844D53DF0A}"/>
    <cellStyle name="Normal 7 4 5 2 2 5 2" xfId="17586" xr:uid="{76C499E0-4165-4B1F-B593-E78787CA9E29}"/>
    <cellStyle name="Normal 7 4 5 2 2 6" xfId="10039" xr:uid="{5EB3A933-48D2-47D3-A543-5C286C2649D5}"/>
    <cellStyle name="Normal 7 4 5 2 2 6 2" xfId="20419" xr:uid="{1CA99D9C-4FF8-42D1-A289-E0C84746A60D}"/>
    <cellStyle name="Normal 7 4 5 2 2 7" xfId="22834" xr:uid="{5A7C386A-1115-4874-85A7-41FBC5C69438}"/>
    <cellStyle name="Normal 7 4 5 2 2 8" xfId="13312" xr:uid="{3424E5BB-EBB7-47F3-8D06-BC6DC77B58DA}"/>
    <cellStyle name="Normal 7 4 5 2 3" xfId="3466" xr:uid="{00000000-0005-0000-0000-0000A2080000}"/>
    <cellStyle name="Normal 7 4 5 2 3 2" xfId="4590" xr:uid="{C5FB1697-5F66-4D73-BBEF-A574F753092C}"/>
    <cellStyle name="Normal 7 4 5 2 3 2 2" xfId="9362" xr:uid="{50D94030-38F6-450D-8C26-A93EA93BC79E}"/>
    <cellStyle name="Normal 7 4 5 2 3 2 2 2" xfId="29332" xr:uid="{31C34051-A5FD-4A0E-80FD-62F7A520F809}"/>
    <cellStyle name="Normal 7 4 5 2 3 2 2 3" xfId="19742" xr:uid="{5E42A3E0-37F7-43D6-9A70-88B270FB2BC0}"/>
    <cellStyle name="Normal 7 4 5 2 3 2 3" xfId="12195" xr:uid="{E6F6FA50-DEA6-420F-9D35-C11873B36E8B}"/>
    <cellStyle name="Normal 7 4 5 2 3 2 3 2" xfId="22575" xr:uid="{8E578A5C-8020-42A4-95A5-AD3C784CCEA8}"/>
    <cellStyle name="Normal 7 4 5 2 3 2 4" xfId="25336" xr:uid="{9EC854F1-36B2-407C-A633-75D679117AF6}"/>
    <cellStyle name="Normal 7 4 5 2 3 2 5" xfId="16909" xr:uid="{1C3506FF-1B26-4EAE-BF05-07D4747E042D}"/>
    <cellStyle name="Normal 7 4 5 2 3 3" xfId="6521" xr:uid="{56C522B1-B0A4-4B91-AD8E-03E569B695CC}"/>
    <cellStyle name="Normal 7 4 5 2 3 3 2" xfId="28701" xr:uid="{8D8C42E4-4AD0-4358-9332-A68EC79F9756}"/>
    <cellStyle name="Normal 7 4 5 2 3 3 3" xfId="16092" xr:uid="{5D57D89A-FFF1-4811-8C8B-67D4BCAC36D6}"/>
    <cellStyle name="Normal 7 4 5 2 3 4" xfId="8545" xr:uid="{8DEC7C9E-115A-40D0-A41A-8514A63B41A8}"/>
    <cellStyle name="Normal 7 4 5 2 3 4 2" xfId="18925" xr:uid="{BF4047EB-C272-4D1A-8B85-C5F2C820607D}"/>
    <cellStyle name="Normal 7 4 5 2 3 5" xfId="11378" xr:uid="{217215EC-841B-40AA-B0DB-35EFE4BC0D14}"/>
    <cellStyle name="Normal 7 4 5 2 3 5 2" xfId="21758" xr:uid="{FB26DF1D-3007-4DF0-9B48-A521486431BB}"/>
    <cellStyle name="Normal 7 4 5 2 3 6" xfId="23875" xr:uid="{2B142B24-9C6B-4A99-8197-3CAFB2245630}"/>
    <cellStyle name="Normal 7 4 5 2 3 7" xfId="14053" xr:uid="{528A2296-5118-41DE-B0F1-9251904292C4}"/>
    <cellStyle name="Normal 7 4 5 2 4" xfId="3464" xr:uid="{00000000-0005-0000-0000-0000A3080000}"/>
    <cellStyle name="Normal 7 4 5 2 4 2" xfId="6519" xr:uid="{3FCEE10E-AB9A-410F-ADD7-7A98A5FF4167}"/>
    <cellStyle name="Normal 7 4 5 2 4 2 2" xfId="27874" xr:uid="{08C35DFB-141B-4EB0-A9D0-6361D4F1E786}"/>
    <cellStyle name="Normal 7 4 5 2 4 2 3" xfId="16090" xr:uid="{938F8666-FB29-49E3-A3A9-8B5F7ABC7FDA}"/>
    <cellStyle name="Normal 7 4 5 2 4 3" xfId="8543" xr:uid="{6951522A-5B8B-4170-919C-C622CBC96F3D}"/>
    <cellStyle name="Normal 7 4 5 2 4 3 2" xfId="18923" xr:uid="{16D6616C-F1F8-4DC9-A10D-1E361B5A5261}"/>
    <cellStyle name="Normal 7 4 5 2 4 4" xfId="11376" xr:uid="{13ECABE8-85AD-4240-AE31-D061B4D05B5A}"/>
    <cellStyle name="Normal 7 4 5 2 4 4 2" xfId="21756" xr:uid="{9CC4C4C8-7B1B-4FC6-B531-18B674D20C27}"/>
    <cellStyle name="Normal 7 4 5 2 4 5" xfId="24452" xr:uid="{4E86DF6A-B825-4616-810A-F440E709C2B7}"/>
    <cellStyle name="Normal 7 4 5 2 4 6" xfId="14051" xr:uid="{8E394009-EDAA-4408-852F-E73257E41C83}"/>
    <cellStyle name="Normal 7 4 5 2 5" xfId="2525" xr:uid="{00000000-0005-0000-0000-0000A4080000}"/>
    <cellStyle name="Normal 7 4 5 2 5 2" xfId="5802" xr:uid="{AE5464FD-9C27-4CD4-835D-278EF0D461C1}"/>
    <cellStyle name="Normal 7 4 5 2 5 2 2" xfId="26296" xr:uid="{EE06E6B2-2519-4BEC-B248-A80F9A994B32}"/>
    <cellStyle name="Normal 7 4 5 2 5 2 3" xfId="15197" xr:uid="{4580F76A-3C06-4ADB-9621-BE67C42B329C}"/>
    <cellStyle name="Normal 7 4 5 2 5 3" xfId="7650" xr:uid="{E6F6C072-70FB-40C0-A9A9-ED00A30D4C7F}"/>
    <cellStyle name="Normal 7 4 5 2 5 3 2" xfId="18030" xr:uid="{C5875B92-3594-4955-AC39-B2AF25FFBDE0}"/>
    <cellStyle name="Normal 7 4 5 2 5 4" xfId="10483" xr:uid="{C4F87399-C515-4447-BF61-2B0AFDEDDD36}"/>
    <cellStyle name="Normal 7 4 5 2 5 4 2" xfId="20863" xr:uid="{4156CA54-464C-40C9-B49B-22F3D6E88135}"/>
    <cellStyle name="Normal 7 4 5 2 5 5" xfId="23208" xr:uid="{B2B70038-36D2-484A-9EDE-AF015FAE5F12}"/>
    <cellStyle name="Normal 7 4 5 2 5 6" xfId="12913" xr:uid="{EFEE560A-0B5F-41BA-B8C7-72148F06874C}"/>
    <cellStyle name="Normal 7 4 5 2 6" xfId="2403" xr:uid="{00000000-0005-0000-0000-00009F080000}"/>
    <cellStyle name="Normal 7 4 5 2 6 2" xfId="7530" xr:uid="{9BBEDFB3-869E-4604-9785-608F56B8E45A}"/>
    <cellStyle name="Normal 7 4 5 2 6 2 2" xfId="17910" xr:uid="{770AEAD1-1F39-4014-8A9A-93B524BD4E77}"/>
    <cellStyle name="Normal 7 4 5 2 6 3" xfId="10363" xr:uid="{5B6E3C15-26B9-45F6-9C7D-B57E3FA50F3B}"/>
    <cellStyle name="Normal 7 4 5 2 6 3 2" xfId="20743" xr:uid="{DB5830AA-A633-46EC-9F60-CA94BABB248D}"/>
    <cellStyle name="Normal 7 4 5 2 6 4" xfId="25259" xr:uid="{7B45440A-7E9E-4EB0-916B-88EE8F7E7259}"/>
    <cellStyle name="Normal 7 4 5 2 6 5" xfId="15077" xr:uid="{FB9032AF-3629-459C-B70A-4B9C53AEF29E}"/>
    <cellStyle name="Normal 7 4 5 2 7" xfId="4103" xr:uid="{8FD28EFA-C3CB-4557-AC4E-BF87B29153B0}"/>
    <cellStyle name="Normal 7 4 5 2 7 2" xfId="8877" xr:uid="{260B4A7B-6277-4E72-B3BC-9471517336C0}"/>
    <cellStyle name="Normal 7 4 5 2 7 2 2" xfId="19257" xr:uid="{AB1FB1C3-5381-4B26-BC02-389B83916361}"/>
    <cellStyle name="Normal 7 4 5 2 7 3" xfId="11710" xr:uid="{0AFBAB61-1214-4C50-BC9C-457C50C5A534}"/>
    <cellStyle name="Normal 7 4 5 2 7 3 2" xfId="22090" xr:uid="{A884F0D6-1218-4C37-9B1E-C74A3129080F}"/>
    <cellStyle name="Normal 7 4 5 2 7 4" xfId="16424" xr:uid="{849EE00F-E1E3-49D3-801F-6DEC2BFB5916}"/>
    <cellStyle name="Normal 7 4 5 2 8" xfId="5455" xr:uid="{F09B4FB6-D050-449A-B582-47A32A44F49C}"/>
    <cellStyle name="Normal 7 4 5 2 8 2" xfId="14752" xr:uid="{1249583C-87EA-482C-963D-784FE3213BCE}"/>
    <cellStyle name="Normal 7 4 5 2 9" xfId="7205" xr:uid="{0C851AFB-7C92-43C9-A4D6-A63E4FBF4BCD}"/>
    <cellStyle name="Normal 7 4 5 2 9 2" xfId="17585" xr:uid="{C14A22CA-C2B2-4725-9704-2F05FBB73448}"/>
    <cellStyle name="Normal 7 4 5 3" xfId="1440" xr:uid="{00000000-0005-0000-0000-000077070000}"/>
    <cellStyle name="Normal 7 4 5 3 10" xfId="24613" xr:uid="{4C744DA3-21BC-440E-8C96-D4CB18772947}"/>
    <cellStyle name="Normal 7 4 5 3 11" xfId="12795" xr:uid="{99365A30-2A21-4C99-87DC-94CD63FE7E63}"/>
    <cellStyle name="Normal 7 4 5 3 2" xfId="2835" xr:uid="{00000000-0005-0000-0000-0000A6080000}"/>
    <cellStyle name="Normal 7 4 5 3 2 2" xfId="3468" xr:uid="{00000000-0005-0000-0000-0000A7080000}"/>
    <cellStyle name="Normal 7 4 5 3 2 2 2" xfId="6523" xr:uid="{3D43E045-23D5-488C-9E94-5C16E657E405}"/>
    <cellStyle name="Normal 7 4 5 3 2 2 2 2" xfId="28422" xr:uid="{15790266-B34E-4E9F-933A-BD9FF2D41BBA}"/>
    <cellStyle name="Normal 7 4 5 3 2 2 2 3" xfId="16094" xr:uid="{C4463353-E454-41CE-A818-2C9CF0EA256D}"/>
    <cellStyle name="Normal 7 4 5 3 2 2 3" xfId="8547" xr:uid="{53F06438-B183-49CA-9ABA-B126D95AEB7C}"/>
    <cellStyle name="Normal 7 4 5 3 2 2 3 2" xfId="18927" xr:uid="{C5AF21F7-5F5E-49AF-98B0-B166EE2D6D36}"/>
    <cellStyle name="Normal 7 4 5 3 2 2 4" xfId="11380" xr:uid="{5550EB3C-C080-4D72-9AF8-79C67338107E}"/>
    <cellStyle name="Normal 7 4 5 3 2 2 4 2" xfId="21760" xr:uid="{0ADD8D08-89CC-4F81-8F2A-63C26EE882A8}"/>
    <cellStyle name="Normal 7 4 5 3 2 2 5" xfId="24330" xr:uid="{110C14E9-4DA6-4C8A-A623-8C4DA1C18513}"/>
    <cellStyle name="Normal 7 4 5 3 2 2 6" xfId="14055" xr:uid="{5D48DA47-A997-40DF-A05E-03E1AA896ED0}"/>
    <cellStyle name="Normal 7 4 5 3 2 3" xfId="4373" xr:uid="{0C638723-7EC5-4BBF-B85A-F7DA74481A1F}"/>
    <cellStyle name="Normal 7 4 5 3 2 3 2" xfId="9145" xr:uid="{B721CCCD-0A08-41C4-BCBF-1B443D0E2176}"/>
    <cellStyle name="Normal 7 4 5 3 2 3 2 2" xfId="29188" xr:uid="{9AF4A210-9EBD-431C-8F19-B71E5EADA8C2}"/>
    <cellStyle name="Normal 7 4 5 3 2 3 2 3" xfId="19525" xr:uid="{8171C32E-4272-46E8-8898-B49904C3F162}"/>
    <cellStyle name="Normal 7 4 5 3 2 3 3" xfId="11978" xr:uid="{3C2152C7-F5BB-419A-88C9-79BD358B1DD7}"/>
    <cellStyle name="Normal 7 4 5 3 2 3 3 2" xfId="22358" xr:uid="{28444200-7BA3-41E2-ADD8-7301CFF40D45}"/>
    <cellStyle name="Normal 7 4 5 3 2 3 4" xfId="22917" xr:uid="{09FBA3C0-D311-4F13-AFA1-7D0F432B1A8F}"/>
    <cellStyle name="Normal 7 4 5 3 2 3 5" xfId="16692" xr:uid="{78C2EC2F-2DA8-4386-8033-35B74E2DDBB6}"/>
    <cellStyle name="Normal 7 4 5 3 2 4" xfId="6051" xr:uid="{E39BE4B3-2DF2-44F3-AC26-C01470B4FC7A}"/>
    <cellStyle name="Normal 7 4 5 3 2 4 2" xfId="26565" xr:uid="{A98C0F54-6348-4585-9F78-F7DE2FC3E7D5}"/>
    <cellStyle name="Normal 7 4 5 3 2 4 3" xfId="15505" xr:uid="{71F9AB58-1893-4104-A00A-DF7B2A71C980}"/>
    <cellStyle name="Normal 7 4 5 3 2 5" xfId="7958" xr:uid="{C8BDD795-4668-43C6-AAD5-1987D8CA839C}"/>
    <cellStyle name="Normal 7 4 5 3 2 5 2" xfId="18338" xr:uid="{00EB6901-7F88-4FF7-8B00-FA4F51A5D420}"/>
    <cellStyle name="Normal 7 4 5 3 2 6" xfId="10791" xr:uid="{62A9211B-1887-457E-ABFA-3BA132E2CE7D}"/>
    <cellStyle name="Normal 7 4 5 3 2 6 2" xfId="21171" xr:uid="{1423FCE5-862C-46F5-8F8E-E6D61F840160}"/>
    <cellStyle name="Normal 7 4 5 3 2 7" xfId="23538" xr:uid="{DE2B695C-D9BC-4A10-AD4C-A8B5B1A7AB60}"/>
    <cellStyle name="Normal 7 4 5 3 2 8" xfId="13313" xr:uid="{5B7C446C-12F1-4EF5-99F8-DB42FFD90ADB}"/>
    <cellStyle name="Normal 7 4 5 3 3" xfId="3469" xr:uid="{00000000-0005-0000-0000-0000A8080000}"/>
    <cellStyle name="Normal 7 4 5 3 3 2" xfId="4591" xr:uid="{F16ECC63-77FB-4BC0-9263-3D0232E68377}"/>
    <cellStyle name="Normal 7 4 5 3 3 2 2" xfId="9363" xr:uid="{49B8B833-66EB-47B7-A317-B968AE51B0CF}"/>
    <cellStyle name="Normal 7 4 5 3 3 2 2 2" xfId="29333" xr:uid="{9593D21F-2633-4EB4-A6EC-5B30E8195583}"/>
    <cellStyle name="Normal 7 4 5 3 3 2 2 3" xfId="19743" xr:uid="{0D44F4C7-D9D4-4DBC-9DCD-9DFEB449FD0F}"/>
    <cellStyle name="Normal 7 4 5 3 3 2 3" xfId="12196" xr:uid="{5FB3DE9C-06F9-48E1-998C-8887FF754BAE}"/>
    <cellStyle name="Normal 7 4 5 3 3 2 3 2" xfId="22576" xr:uid="{FBDB5E6A-93AE-4500-9A85-23F5F0ECF22D}"/>
    <cellStyle name="Normal 7 4 5 3 3 2 4" xfId="25812" xr:uid="{B7346527-8675-4701-B877-62C841F6EBE0}"/>
    <cellStyle name="Normal 7 4 5 3 3 2 5" xfId="16910" xr:uid="{04D13FF9-3085-4228-BF3C-FE4E49CC3FCC}"/>
    <cellStyle name="Normal 7 4 5 3 3 3" xfId="6524" xr:uid="{9A4816BF-5D82-4100-95FF-086C23DB05A8}"/>
    <cellStyle name="Normal 7 4 5 3 3 3 2" xfId="26965" xr:uid="{7D3823DC-C7EB-4964-8756-C5BA544B68C4}"/>
    <cellStyle name="Normal 7 4 5 3 3 3 3" xfId="16095" xr:uid="{B126597B-9062-4A5E-968E-68A5860302BF}"/>
    <cellStyle name="Normal 7 4 5 3 3 4" xfId="8548" xr:uid="{4142520B-C995-40C9-9D97-9BBE14EDE247}"/>
    <cellStyle name="Normal 7 4 5 3 3 4 2" xfId="18928" xr:uid="{38A8EDC7-9CCF-4D01-B2AE-A1C83511C591}"/>
    <cellStyle name="Normal 7 4 5 3 3 5" xfId="11381" xr:uid="{28947E2A-5BBA-406A-98C1-DF60F3D73676}"/>
    <cellStyle name="Normal 7 4 5 3 3 5 2" xfId="21761" xr:uid="{5175FD23-5EE1-417D-A47F-73CF52833302}"/>
    <cellStyle name="Normal 7 4 5 3 3 6" xfId="25220" xr:uid="{64D9CA94-8A3C-40DD-98CD-79811DF79CBA}"/>
    <cellStyle name="Normal 7 4 5 3 3 7" xfId="14056" xr:uid="{F8447182-E098-4626-B45E-98AADA5EA0D7}"/>
    <cellStyle name="Normal 7 4 5 3 4" xfId="3467" xr:uid="{00000000-0005-0000-0000-0000A9080000}"/>
    <cellStyle name="Normal 7 4 5 3 4 2" xfId="6522" xr:uid="{EC580DD9-7275-479A-AA36-4019BB56B500}"/>
    <cellStyle name="Normal 7 4 5 3 4 2 2" xfId="28170" xr:uid="{667E8CEF-9AC4-4C27-96BB-0ADA10B9C7DA}"/>
    <cellStyle name="Normal 7 4 5 3 4 2 3" xfId="16093" xr:uid="{B8026675-0137-407F-933C-49AB3640FD85}"/>
    <cellStyle name="Normal 7 4 5 3 4 3" xfId="8546" xr:uid="{524A143B-8D12-41FA-9DBD-30220D6C3132}"/>
    <cellStyle name="Normal 7 4 5 3 4 3 2" xfId="18926" xr:uid="{0D27E462-6BF9-4BED-9856-E51B33311492}"/>
    <cellStyle name="Normal 7 4 5 3 4 4" xfId="11379" xr:uid="{3C91C5C8-72B4-426B-B061-1B5A2292495F}"/>
    <cellStyle name="Normal 7 4 5 3 4 4 2" xfId="21759" xr:uid="{8B5C94E8-934E-4BA0-8E92-79D17A692450}"/>
    <cellStyle name="Normal 7 4 5 3 4 5" xfId="24627" xr:uid="{D35239FD-09F5-4203-B7CB-904310CA3BF3}"/>
    <cellStyle name="Normal 7 4 5 3 4 6" xfId="14054" xr:uid="{C5CDB690-D4CE-42E7-ABAA-01518013248E}"/>
    <cellStyle name="Normal 7 4 5 3 5" xfId="2628" xr:uid="{00000000-0005-0000-0000-0000AA080000}"/>
    <cellStyle name="Normal 7 4 5 3 5 2" xfId="5890" xr:uid="{23142878-3E64-49A3-BA10-E99C203598A0}"/>
    <cellStyle name="Normal 7 4 5 3 5 2 2" xfId="26003" xr:uid="{BEF8B5AC-3BC3-4BD5-A597-7EC34795E82A}"/>
    <cellStyle name="Normal 7 4 5 3 5 2 3" xfId="15300" xr:uid="{1178578C-D67A-4B6C-8AFA-C38FDC910A54}"/>
    <cellStyle name="Normal 7 4 5 3 5 3" xfId="7753" xr:uid="{D6A72C4C-0188-4478-8821-B4BACD68C0F8}"/>
    <cellStyle name="Normal 7 4 5 3 5 3 2" xfId="18133" xr:uid="{046EB1D8-C08A-4410-B8C1-BA9D1632C251}"/>
    <cellStyle name="Normal 7 4 5 3 5 4" xfId="10586" xr:uid="{D00AB987-4839-467C-A7C1-09C933AED028}"/>
    <cellStyle name="Normal 7 4 5 3 5 4 2" xfId="20966" xr:uid="{147252C8-FADB-4773-B582-3E7DBC0152CB}"/>
    <cellStyle name="Normal 7 4 5 3 5 5" xfId="22878" xr:uid="{F78359D1-4FFF-4A2A-A148-43F4BFFDE41B}"/>
    <cellStyle name="Normal 7 4 5 3 5 6" xfId="13016" xr:uid="{0E89B7A7-D291-437F-B36D-3DABFBB30ECB}"/>
    <cellStyle name="Normal 7 4 5 3 6" xfId="4221" xr:uid="{6733272E-A744-4F20-B62A-DCC6BF90E6DB}"/>
    <cellStyle name="Normal 7 4 5 3 6 2" xfId="8993" xr:uid="{BD24733A-6C45-4563-87F3-273B8C8CA50A}"/>
    <cellStyle name="Normal 7 4 5 3 6 2 2" xfId="19373" xr:uid="{5DF50BFC-DDA0-4805-926D-A233BFE2283F}"/>
    <cellStyle name="Normal 7 4 5 3 6 3" xfId="11826" xr:uid="{87FB4150-563F-4FE9-8252-81900F4010FF}"/>
    <cellStyle name="Normal 7 4 5 3 6 3 2" xfId="22206" xr:uid="{3AEBE2F6-8496-45AA-B148-6F773FFCB072}"/>
    <cellStyle name="Normal 7 4 5 3 6 4" xfId="23591" xr:uid="{96941FE2-5BA6-45C7-94A9-6E6D07771D06}"/>
    <cellStyle name="Normal 7 4 5 3 6 5" xfId="16540" xr:uid="{AC15E640-E84D-4419-A405-D7592B8FFC29}"/>
    <cellStyle name="Normal 7 4 5 3 7" xfId="5457" xr:uid="{CB254C3D-8328-438C-BCB2-8175D5A7D7C0}"/>
    <cellStyle name="Normal 7 4 5 3 7 2" xfId="14754" xr:uid="{BF2EACDD-1085-482B-92B4-1207E9B75013}"/>
    <cellStyle name="Normal 7 4 5 3 8" xfId="7207" xr:uid="{AE704272-A315-4F5C-9074-FE104449892B}"/>
    <cellStyle name="Normal 7 4 5 3 8 2" xfId="17587" xr:uid="{0E02743E-A4C4-4CC3-8694-090F8FA53EAF}"/>
    <cellStyle name="Normal 7 4 5 3 9" xfId="10040" xr:uid="{0B61A119-BD13-445E-90A8-6817F9C647CE}"/>
    <cellStyle name="Normal 7 4 5 3 9 2" xfId="20420" xr:uid="{0BB920D2-DADD-49BC-BF35-D06395A6B8A6}"/>
    <cellStyle name="Normal 7 4 5 4" xfId="1441" xr:uid="{00000000-0005-0000-0000-000078070000}"/>
    <cellStyle name="Normal 7 4 5 4 2" xfId="3470" xr:uid="{00000000-0005-0000-0000-0000AC080000}"/>
    <cellStyle name="Normal 7 4 5 4 2 2" xfId="6525" xr:uid="{42FBD595-D5B7-4AB9-8D34-D4A4C1708753}"/>
    <cellStyle name="Normal 7 4 5 4 2 2 2" xfId="25970" xr:uid="{2980C43F-A4A4-4484-B060-7C9B30649953}"/>
    <cellStyle name="Normal 7 4 5 4 2 2 3" xfId="16096" xr:uid="{DCD9613D-4A7E-43F9-A40E-EE3F54EC9E4B}"/>
    <cellStyle name="Normal 7 4 5 4 2 3" xfId="8549" xr:uid="{55FBFC02-499D-47BD-B532-C2640EB2B05D}"/>
    <cellStyle name="Normal 7 4 5 4 2 3 2" xfId="18929" xr:uid="{0F914924-E3DF-4011-854A-867251C0B59B}"/>
    <cellStyle name="Normal 7 4 5 4 2 4" xfId="11382" xr:uid="{13AC4B8A-9E5B-474E-9E6C-EE4AE33C4E9C}"/>
    <cellStyle name="Normal 7 4 5 4 2 4 2" xfId="21762" xr:uid="{90CA32E0-CB42-40E4-9F5A-8DB54EAC6541}"/>
    <cellStyle name="Normal 7 4 5 4 2 5" xfId="22770" xr:uid="{94BBA90A-4A8B-48E8-A640-3995F7A77AF9}"/>
    <cellStyle name="Normal 7 4 5 4 2 6" xfId="14057" xr:uid="{B7C92D4B-1964-4EB7-9CFC-E84F2E7C7CAE}"/>
    <cellStyle name="Normal 7 4 5 4 3" xfId="4371" xr:uid="{982E9A28-BAEF-4D2A-BA36-1FA1CE6DD9F4}"/>
    <cellStyle name="Normal 7 4 5 4 3 2" xfId="9143" xr:uid="{B712051D-32A4-43A4-8A2F-54401EFD0C75}"/>
    <cellStyle name="Normal 7 4 5 4 3 2 2" xfId="29186" xr:uid="{99D741DD-8818-4024-9257-3A11E348F120}"/>
    <cellStyle name="Normal 7 4 5 4 3 2 3" xfId="19523" xr:uid="{8264D096-1196-40D9-B548-697DC033D31E}"/>
    <cellStyle name="Normal 7 4 5 4 3 3" xfId="11976" xr:uid="{152172AE-EAFB-467A-95C5-81277FA4B09E}"/>
    <cellStyle name="Normal 7 4 5 4 3 3 2" xfId="22356" xr:uid="{0508528A-A947-49DE-AF97-F946734EE209}"/>
    <cellStyle name="Normal 7 4 5 4 3 4" xfId="25530" xr:uid="{E6EC1743-A75B-4844-8031-40D139C09885}"/>
    <cellStyle name="Normal 7 4 5 4 3 5" xfId="16690" xr:uid="{36DC94FC-6C39-42C6-91E1-F72E73567142}"/>
    <cellStyle name="Normal 7 4 5 4 4" xfId="5458" xr:uid="{F4736D85-8878-4FA8-923A-E1403838DB9E}"/>
    <cellStyle name="Normal 7 4 5 4 4 2" xfId="26571" xr:uid="{624BF12C-C3D0-4C8B-A536-EFF8619DDA34}"/>
    <cellStyle name="Normal 7 4 5 4 4 3" xfId="14755" xr:uid="{1B9A5E26-C8C1-483B-9DFB-4844385D2F0A}"/>
    <cellStyle name="Normal 7 4 5 4 5" xfId="7208" xr:uid="{D60782DB-55D6-48B1-956D-983D1F530E6E}"/>
    <cellStyle name="Normal 7 4 5 4 5 2" xfId="17588" xr:uid="{5D06CA8C-1AD9-4647-94A1-100975BFC402}"/>
    <cellStyle name="Normal 7 4 5 4 6" xfId="10041" xr:uid="{B046BC94-B393-4FC2-B26B-E939306116A1}"/>
    <cellStyle name="Normal 7 4 5 4 6 2" xfId="20421" xr:uid="{E0179641-1977-468D-A4DF-EE6E9ED518F0}"/>
    <cellStyle name="Normal 7 4 5 4 7" xfId="25044" xr:uid="{DAD150E5-63F9-456D-9DE2-ECABA4755ED5}"/>
    <cellStyle name="Normal 7 4 5 4 8" xfId="13311" xr:uid="{8A287C97-45FB-442A-B27F-6A8E1BE93E89}"/>
    <cellStyle name="Normal 7 4 5 5" xfId="3471" xr:uid="{00000000-0005-0000-0000-0000AD080000}"/>
    <cellStyle name="Normal 7 4 5 5 2" xfId="4592" xr:uid="{35926369-7039-4EEC-B75A-3BB1B347393D}"/>
    <cellStyle name="Normal 7 4 5 5 2 2" xfId="9364" xr:uid="{546177B1-454A-4B2A-BFEC-6304F37CC577}"/>
    <cellStyle name="Normal 7 4 5 5 2 2 2" xfId="29334" xr:uid="{CC14DF5E-FE0D-486C-AAF8-1B25ECD8B96E}"/>
    <cellStyle name="Normal 7 4 5 5 2 2 3" xfId="19744" xr:uid="{87C6055A-3964-4D38-8D4A-CE748D2E6B01}"/>
    <cellStyle name="Normal 7 4 5 5 2 3" xfId="12197" xr:uid="{2EC098A8-4B36-4970-AF8C-00FFD5C5EBAE}"/>
    <cellStyle name="Normal 7 4 5 5 2 3 2" xfId="22577" xr:uid="{22FC2890-9AC8-4682-9492-D716708225D3}"/>
    <cellStyle name="Normal 7 4 5 5 2 4" xfId="25013" xr:uid="{BCC1CDE4-D924-4A74-ABE2-BC5407609446}"/>
    <cellStyle name="Normal 7 4 5 5 2 5" xfId="16911" xr:uid="{004673F0-7811-480D-A61E-403C4EE5590B}"/>
    <cellStyle name="Normal 7 4 5 5 3" xfId="6526" xr:uid="{E3206B87-3C43-4C2E-8780-6DE350835BA0}"/>
    <cellStyle name="Normal 7 4 5 5 3 2" xfId="27459" xr:uid="{2502B905-3FA1-4966-ACCB-BC7CAACEF295}"/>
    <cellStyle name="Normal 7 4 5 5 3 3" xfId="16097" xr:uid="{996D8786-8EBA-4700-BBEC-ED4C5AC1B543}"/>
    <cellStyle name="Normal 7 4 5 5 4" xfId="8550" xr:uid="{82075F95-A6E9-4D35-A9F0-06F7AC3631A3}"/>
    <cellStyle name="Normal 7 4 5 5 4 2" xfId="18930" xr:uid="{A9FEF4C5-48FB-455A-BC90-FD1F945BC554}"/>
    <cellStyle name="Normal 7 4 5 5 5" xfId="11383" xr:uid="{6649B145-16D2-42EB-9E9A-6272A5863D30}"/>
    <cellStyle name="Normal 7 4 5 5 5 2" xfId="21763" xr:uid="{23C63933-20B4-4F27-B148-5287C908DEA0}"/>
    <cellStyle name="Normal 7 4 5 5 6" xfId="24610" xr:uid="{EA31AACA-524A-4320-BE62-8957480C0168}"/>
    <cellStyle name="Normal 7 4 5 5 7" xfId="14058" xr:uid="{4CB9380D-C10B-4E9E-B0DE-819499236CC6}"/>
    <cellStyle name="Normal 7 4 5 6" xfId="2994" xr:uid="{00000000-0005-0000-0000-0000AE080000}"/>
    <cellStyle name="Normal 7 4 5 6 2" xfId="6144" xr:uid="{329964A5-29AB-4E50-A18A-0A87C77E0CD2}"/>
    <cellStyle name="Normal 7 4 5 6 2 2" xfId="26282" xr:uid="{F6A11925-35D7-4E7B-A272-D237D9A4867B}"/>
    <cellStyle name="Normal 7 4 5 6 2 3" xfId="15622" xr:uid="{8C08E7FF-2AAA-4A1F-ABA8-09F53F075606}"/>
    <cellStyle name="Normal 7 4 5 6 3" xfId="8075" xr:uid="{3CE81D40-D365-4DDF-AD91-51407A1C4B00}"/>
    <cellStyle name="Normal 7 4 5 6 3 2" xfId="18455" xr:uid="{2699446A-D6E3-4CE3-B055-4CB4598BFD69}"/>
    <cellStyle name="Normal 7 4 5 6 4" xfId="10908" xr:uid="{C0D1FBFA-0F28-4D12-A591-2DBC776B99E0}"/>
    <cellStyle name="Normal 7 4 5 6 4 2" xfId="21288" xr:uid="{9C1F2FD1-FEB8-41EF-98CD-A19DD9AE8D71}"/>
    <cellStyle name="Normal 7 4 5 6 5" xfId="23243" xr:uid="{76C9B4D9-2046-4620-9B09-B04B8044D621}"/>
    <cellStyle name="Normal 7 4 5 6 6" xfId="13493" xr:uid="{94814A25-6D71-4B56-BB2B-1EF7487F1533}"/>
    <cellStyle name="Normal 7 4 5 7" xfId="2465" xr:uid="{00000000-0005-0000-0000-0000AF080000}"/>
    <cellStyle name="Normal 7 4 5 7 2" xfId="5756" xr:uid="{0806CEDE-82C4-4757-94A1-D4A364F385D3}"/>
    <cellStyle name="Normal 7 4 5 7 2 2" xfId="27823" xr:uid="{D8A20EC4-0930-48B5-BB8D-002EEEFF8B79}"/>
    <cellStyle name="Normal 7 4 5 7 2 3" xfId="15137" xr:uid="{DAB03735-5BCD-45F9-965F-F78638AB8C71}"/>
    <cellStyle name="Normal 7 4 5 7 3" xfId="7590" xr:uid="{ED185F1D-0AFD-46B2-AFBC-5817A752073C}"/>
    <cellStyle name="Normal 7 4 5 7 3 2" xfId="17970" xr:uid="{2A1AE796-8920-4BEB-9B03-81203931504B}"/>
    <cellStyle name="Normal 7 4 5 7 4" xfId="10423" xr:uid="{F3CE7AE9-9597-4D70-ADB1-9CD09D5303E7}"/>
    <cellStyle name="Normal 7 4 5 7 4 2" xfId="20803" xr:uid="{4BD12F4B-85C9-443B-ADB6-EB5598A001F6}"/>
    <cellStyle name="Normal 7 4 5 7 5" xfId="24685" xr:uid="{7F498DCC-8B79-42AE-A66D-651ED3928429}"/>
    <cellStyle name="Normal 7 4 5 7 6" xfId="12853" xr:uid="{9679F6B9-5814-4809-BD04-04514E08081E}"/>
    <cellStyle name="Normal 7 4 5 8" xfId="2219" xr:uid="{00000000-0005-0000-0000-00009E080000}"/>
    <cellStyle name="Normal 7 4 5 8 2" xfId="7346" xr:uid="{F557962B-98E4-404E-BF09-964D44DF646A}"/>
    <cellStyle name="Normal 7 4 5 8 2 2" xfId="17726" xr:uid="{AC796349-D30C-4D4B-B059-04E362F1D48F}"/>
    <cellStyle name="Normal 7 4 5 8 3" xfId="10179" xr:uid="{65D29BBD-196A-4C9A-871F-33946F3CB743}"/>
    <cellStyle name="Normal 7 4 5 8 3 2" xfId="20559" xr:uid="{0A8EC2C8-C8BA-4B53-896F-A5393B55CE64}"/>
    <cellStyle name="Normal 7 4 5 8 4" xfId="25054" xr:uid="{1DAEE79F-B8A0-4360-B81F-5E1789B45645}"/>
    <cellStyle name="Normal 7 4 5 8 5" xfId="14893" xr:uid="{9007E917-66A3-431C-88DD-43C81AF06304}"/>
    <cellStyle name="Normal 7 4 5 9" xfId="4071" xr:uid="{3A901DB5-58D0-4820-A143-9FCA31460F7B}"/>
    <cellStyle name="Normal 7 4 5 9 2" xfId="8851" xr:uid="{700C17F6-D58A-408C-990F-C332EC8EC78C}"/>
    <cellStyle name="Normal 7 4 5 9 2 2" xfId="19231" xr:uid="{21BE3DC1-CB27-4FAF-BB6A-6FA87890E308}"/>
    <cellStyle name="Normal 7 4 5 9 3" xfId="11684" xr:uid="{1CB0413C-DD3D-4618-9B8E-208420E02059}"/>
    <cellStyle name="Normal 7 4 5 9 3 2" xfId="22064" xr:uid="{5227A0D6-DE0B-44F1-888B-5E60B3D3CD5C}"/>
    <cellStyle name="Normal 7 4 5 9 4" xfId="16398" xr:uid="{C8264871-7043-484B-8B5D-04A589B9A087}"/>
    <cellStyle name="Normal 7 4 6" xfId="1442" xr:uid="{00000000-0005-0000-0000-000079070000}"/>
    <cellStyle name="Normal 7 4 6 10" xfId="7209" xr:uid="{9D0BAB81-E060-46C4-A067-C3886DD2E4F5}"/>
    <cellStyle name="Normal 7 4 6 10 2" xfId="17589" xr:uid="{9281F678-6949-4A54-9733-A9AB1BF089C4}"/>
    <cellStyle name="Normal 7 4 6 11" xfId="10042" xr:uid="{579AAEC4-267E-45D8-8DA8-18AB3513478E}"/>
    <cellStyle name="Normal 7 4 6 11 2" xfId="20422" xr:uid="{59AE8321-472F-48C9-9BCE-38BE78599AF0}"/>
    <cellStyle name="Normal 7 4 6 12" xfId="24332" xr:uid="{BBFED37D-C0AD-4F14-AA04-70C6AE104C62}"/>
    <cellStyle name="Normal 7 4 6 13" xfId="12434" xr:uid="{6BCE06AF-85C4-4CC2-A918-E39D433FF0CD}"/>
    <cellStyle name="Normal 7 4 6 2" xfId="1443" xr:uid="{00000000-0005-0000-0000-00007A070000}"/>
    <cellStyle name="Normal 7 4 6 2 10" xfId="10043" xr:uid="{015A21AC-34D4-4826-84DF-2A188863A218}"/>
    <cellStyle name="Normal 7 4 6 2 10 2" xfId="20423" xr:uid="{57D37285-A06B-422F-B2D6-F44DF926CFBE}"/>
    <cellStyle name="Normal 7 4 6 2 11" xfId="24463" xr:uid="{3A31A8B7-2F92-472E-B7B5-9E887E7C8D00}"/>
    <cellStyle name="Normal 7 4 6 2 12" xfId="12638" xr:uid="{36FBE80E-5417-4AF5-86DE-81A4404606E3}"/>
    <cellStyle name="Normal 7 4 6 2 2" xfId="1444" xr:uid="{00000000-0005-0000-0000-00007B070000}"/>
    <cellStyle name="Normal 7 4 6 2 2 2" xfId="3473" xr:uid="{00000000-0005-0000-0000-0000B3080000}"/>
    <cellStyle name="Normal 7 4 6 2 2 2 2" xfId="6528" xr:uid="{2F811766-F2D8-4F4A-BA50-EF6F59704A35}"/>
    <cellStyle name="Normal 7 4 6 2 2 2 2 2" xfId="28018" xr:uid="{0EDEF980-8DC6-4133-825D-0AC672B945BF}"/>
    <cellStyle name="Normal 7 4 6 2 2 2 2 3" xfId="28173" xr:uid="{C9E9391A-CE76-400B-A4DD-A6C96FC18D1A}"/>
    <cellStyle name="Normal 7 4 6 2 2 2 2 4" xfId="16099" xr:uid="{3605FF11-A96C-4B5F-8FB7-99805CCB62D8}"/>
    <cellStyle name="Normal 7 4 6 2 2 2 3" xfId="8552" xr:uid="{C4F74542-B8A6-42C1-A393-BC01099B8C81}"/>
    <cellStyle name="Normal 7 4 6 2 2 2 3 2" xfId="28943" xr:uid="{484EA8FF-A658-414F-9465-055E6F23859F}"/>
    <cellStyle name="Normal 7 4 6 2 2 2 3 3" xfId="18932" xr:uid="{6981B120-B073-420F-B6D7-0CB1E2F8A322}"/>
    <cellStyle name="Normal 7 4 6 2 2 2 4" xfId="11385" xr:uid="{395CAD96-80CB-41CA-BD86-7FD10E6DB9DF}"/>
    <cellStyle name="Normal 7 4 6 2 2 2 4 2" xfId="21765" xr:uid="{50EB8523-F2CE-4146-8B69-A2E310D75B9E}"/>
    <cellStyle name="Normal 7 4 6 2 2 2 5" xfId="23314" xr:uid="{7176CF5D-11D8-4B27-8F9A-BFE9DC434CCA}"/>
    <cellStyle name="Normal 7 4 6 2 2 2 6" xfId="14060" xr:uid="{D5A276A3-7024-4E73-9B16-9116CA47891B}"/>
    <cellStyle name="Normal 7 4 6 2 2 3" xfId="4374" xr:uid="{A95130CF-C1A4-4A97-BA51-A9E1E46AC1AE}"/>
    <cellStyle name="Normal 7 4 6 2 2 3 2" xfId="9146" xr:uid="{8FB22CD3-2825-4E0D-8E2B-C6AE3C0C82EF}"/>
    <cellStyle name="Normal 7 4 6 2 2 3 2 2" xfId="29189" xr:uid="{D13D335D-E041-48E9-B7D1-4A67740958C5}"/>
    <cellStyle name="Normal 7 4 6 2 2 3 2 3" xfId="19526" xr:uid="{DB344710-F17E-418C-B4A2-630026663705}"/>
    <cellStyle name="Normal 7 4 6 2 2 3 3" xfId="11979" xr:uid="{8B36AEBF-4134-4BF8-A36C-9786466154DA}"/>
    <cellStyle name="Normal 7 4 6 2 2 3 3 2" xfId="22359" xr:uid="{C7F59C12-9CF7-4B47-9F45-F7C1BEC7C5BE}"/>
    <cellStyle name="Normal 7 4 6 2 2 3 4" xfId="25163" xr:uid="{3C115A6D-5126-4E2C-B507-31228BFAAE47}"/>
    <cellStyle name="Normal 7 4 6 2 2 3 5" xfId="16693" xr:uid="{D66D56DF-7F5C-49BE-BBB9-7F2F3686A2B0}"/>
    <cellStyle name="Normal 7 4 6 2 2 4" xfId="5461" xr:uid="{0CC6A5EB-0BCE-4510-BA88-5FEA0A5CE841}"/>
    <cellStyle name="Normal 7 4 6 2 2 4 2" xfId="28462" xr:uid="{5B671DBE-841C-4EF3-B4B0-44130DDBD783}"/>
    <cellStyle name="Normal 7 4 6 2 2 4 3" xfId="14758" xr:uid="{EDEA2358-8CBB-4A34-ADCC-15B892D84035}"/>
    <cellStyle name="Normal 7 4 6 2 2 5" xfId="7211" xr:uid="{C8622CF0-6FD8-4D48-B3CB-2AF7D2A7302D}"/>
    <cellStyle name="Normal 7 4 6 2 2 5 2" xfId="17591" xr:uid="{61377672-1CFC-4732-A347-7DE660EB372D}"/>
    <cellStyle name="Normal 7 4 6 2 2 6" xfId="10044" xr:uid="{65A19268-3767-4078-A796-2C4CBC861A87}"/>
    <cellStyle name="Normal 7 4 6 2 2 6 2" xfId="20424" xr:uid="{6EEB025A-54AB-4B21-B3FD-EFE52BBACBEC}"/>
    <cellStyle name="Normal 7 4 6 2 2 7" xfId="24149" xr:uid="{DF5D084C-42C6-42A0-B7E0-1157BB69E3A5}"/>
    <cellStyle name="Normal 7 4 6 2 2 8" xfId="13315" xr:uid="{165DDDD3-124E-47C3-91DC-3E4956AB94E1}"/>
    <cellStyle name="Normal 7 4 6 2 3" xfId="3474" xr:uid="{00000000-0005-0000-0000-0000B4080000}"/>
    <cellStyle name="Normal 7 4 6 2 3 2" xfId="4593" xr:uid="{AA9A90EB-6786-4553-BCF1-820E08D62D55}"/>
    <cellStyle name="Normal 7 4 6 2 3 2 2" xfId="9365" xr:uid="{C2246DDC-4E13-4C61-8968-6177DDB50795}"/>
    <cellStyle name="Normal 7 4 6 2 3 2 2 2" xfId="29335" xr:uid="{31266F53-CA8F-4EF3-8346-F5CE4DF6BBA1}"/>
    <cellStyle name="Normal 7 4 6 2 3 2 2 3" xfId="19745" xr:uid="{35689738-0262-4E2E-BAF1-64F685E77766}"/>
    <cellStyle name="Normal 7 4 6 2 3 2 3" xfId="12198" xr:uid="{BE3011C3-5EC8-436E-AAD2-BD8EF622F124}"/>
    <cellStyle name="Normal 7 4 6 2 3 2 3 2" xfId="22578" xr:uid="{8CC6CDDA-E727-4ED4-A72A-05F6C13D9FD8}"/>
    <cellStyle name="Normal 7 4 6 2 3 2 4" xfId="23992" xr:uid="{4D51B64E-BCB2-4EE1-B006-9BC0CD8C2EF3}"/>
    <cellStyle name="Normal 7 4 6 2 3 2 5" xfId="16912" xr:uid="{012AE3E8-1ED9-4641-AB2A-A7BB3922440C}"/>
    <cellStyle name="Normal 7 4 6 2 3 3" xfId="6529" xr:uid="{2EFCFD26-23A9-43B4-8E21-F6FB3260333C}"/>
    <cellStyle name="Normal 7 4 6 2 3 3 2" xfId="26701" xr:uid="{B4B5CA8E-1E02-446A-B17B-F16112AD7BB4}"/>
    <cellStyle name="Normal 7 4 6 2 3 3 3" xfId="16100" xr:uid="{6F902B5B-0EF3-4C63-810A-D291B05A10F1}"/>
    <cellStyle name="Normal 7 4 6 2 3 4" xfId="8553" xr:uid="{4687F2C9-0B83-42E4-B559-9E6EF6827985}"/>
    <cellStyle name="Normal 7 4 6 2 3 4 2" xfId="18933" xr:uid="{3B844C43-1343-40FE-BD7C-093E5C60487E}"/>
    <cellStyle name="Normal 7 4 6 2 3 5" xfId="11386" xr:uid="{D9D4C41C-9940-41B4-83A4-0C3BF2E3A360}"/>
    <cellStyle name="Normal 7 4 6 2 3 5 2" xfId="21766" xr:uid="{3A4A0930-732E-4036-913C-716D778E0713}"/>
    <cellStyle name="Normal 7 4 6 2 3 6" xfId="22899" xr:uid="{FC5630F8-D770-4D8E-B960-DE9C0187F3DE}"/>
    <cellStyle name="Normal 7 4 6 2 3 7" xfId="14061" xr:uid="{4CE8185E-7E44-4B27-A157-43795DCE7A16}"/>
    <cellStyle name="Normal 7 4 6 2 4" xfId="3472" xr:uid="{00000000-0005-0000-0000-0000B5080000}"/>
    <cellStyle name="Normal 7 4 6 2 4 2" xfId="6527" xr:uid="{A7065ACD-749C-4101-B617-76BAE472C0A7}"/>
    <cellStyle name="Normal 7 4 6 2 4 2 2" xfId="25905" xr:uid="{B86BAEC1-F979-42C6-99B5-2C2E12484112}"/>
    <cellStyle name="Normal 7 4 6 2 4 2 3" xfId="16098" xr:uid="{58F29C10-D636-4686-938A-855CF3DCD771}"/>
    <cellStyle name="Normal 7 4 6 2 4 3" xfId="8551" xr:uid="{0AEA8D9C-556A-403C-B4B1-97E240CDC933}"/>
    <cellStyle name="Normal 7 4 6 2 4 3 2" xfId="18931" xr:uid="{79DB9C0E-2454-4F95-BF3E-02655D6D29C7}"/>
    <cellStyle name="Normal 7 4 6 2 4 4" xfId="11384" xr:uid="{5704E751-D96F-4DBF-859F-4DEFDDB9AB3D}"/>
    <cellStyle name="Normal 7 4 6 2 4 4 2" xfId="21764" xr:uid="{731B8A3F-E65F-4DA0-8B6C-75A01AF6462B}"/>
    <cellStyle name="Normal 7 4 6 2 4 5" xfId="25050" xr:uid="{F842D7F2-DBC3-4B01-8A2B-4FBB6AB1F674}"/>
    <cellStyle name="Normal 7 4 6 2 4 6" xfId="14059" xr:uid="{3FA029E0-83EC-4C1E-924F-02FAFF8C3151}"/>
    <cellStyle name="Normal 7 4 6 2 5" xfId="2611" xr:uid="{00000000-0005-0000-0000-0000B6080000}"/>
    <cellStyle name="Normal 7 4 6 2 5 2" xfId="5875" xr:uid="{ED28E35E-3B05-43CA-8272-C98CFE752A4D}"/>
    <cellStyle name="Normal 7 4 6 2 5 2 2" xfId="28341" xr:uid="{AFB9A578-F33D-4994-B6A6-915A59C8352E}"/>
    <cellStyle name="Normal 7 4 6 2 5 2 3" xfId="15283" xr:uid="{183E967D-EBC3-47C1-BAF4-AC54C24D929C}"/>
    <cellStyle name="Normal 7 4 6 2 5 3" xfId="7736" xr:uid="{7E3AB69C-436C-401C-9731-4BF2E5CA0323}"/>
    <cellStyle name="Normal 7 4 6 2 5 3 2" xfId="18116" xr:uid="{37B93855-0475-488B-AD3D-C61E28883DFC}"/>
    <cellStyle name="Normal 7 4 6 2 5 4" xfId="10569" xr:uid="{B178F962-2657-4F24-AA8F-DE264DF48D23}"/>
    <cellStyle name="Normal 7 4 6 2 5 4 2" xfId="20949" xr:uid="{077C6A62-37F7-425D-AABA-A9B4B25DC1F8}"/>
    <cellStyle name="Normal 7 4 6 2 5 5" xfId="24142" xr:uid="{5151E569-3E21-4983-BF90-72E5D7566DF1}"/>
    <cellStyle name="Normal 7 4 6 2 5 6" xfId="12999" xr:uid="{B0D1F0C8-B578-42DD-9297-A7A26493E6A5}"/>
    <cellStyle name="Normal 7 4 6 2 6" xfId="2404" xr:uid="{00000000-0005-0000-0000-0000B1080000}"/>
    <cellStyle name="Normal 7 4 6 2 6 2" xfId="7531" xr:uid="{3E5CC756-B253-4B3C-9DB5-BDF4E3049137}"/>
    <cellStyle name="Normal 7 4 6 2 6 2 2" xfId="17911" xr:uid="{4F7B4801-3A30-4063-9945-9276C0972B4A}"/>
    <cellStyle name="Normal 7 4 6 2 6 3" xfId="10364" xr:uid="{D328754E-1865-498D-ABA5-A3AA117E1F7A}"/>
    <cellStyle name="Normal 7 4 6 2 6 3 2" xfId="20744" xr:uid="{89CE0C2E-16F7-4DA9-9179-5B9D4093E09C}"/>
    <cellStyle name="Normal 7 4 6 2 6 4" xfId="23613" xr:uid="{C63B725F-10E9-4005-B129-185D18AB4974}"/>
    <cellStyle name="Normal 7 4 6 2 6 5" xfId="15078" xr:uid="{686D7622-0DA7-455A-B5E0-6173D814EE00}"/>
    <cellStyle name="Normal 7 4 6 2 7" xfId="4104" xr:uid="{FBC0C879-14E9-4755-8B03-4CDD731C2FC5}"/>
    <cellStyle name="Normal 7 4 6 2 7 2" xfId="8878" xr:uid="{C58BACB1-648D-4A62-8DF5-AE1F6BC94290}"/>
    <cellStyle name="Normal 7 4 6 2 7 2 2" xfId="19258" xr:uid="{9DE98E81-F832-46FD-90D4-FD7D25B8E057}"/>
    <cellStyle name="Normal 7 4 6 2 7 3" xfId="11711" xr:uid="{74A38B67-90CA-4EEB-BF93-499AD9B73FD6}"/>
    <cellStyle name="Normal 7 4 6 2 7 3 2" xfId="22091" xr:uid="{D7F29AF2-0D5B-41BE-82B6-57DAC19ABB89}"/>
    <cellStyle name="Normal 7 4 6 2 7 4" xfId="16425" xr:uid="{637739DF-7C78-4B06-938E-04C37FC8F35F}"/>
    <cellStyle name="Normal 7 4 6 2 8" xfId="5460" xr:uid="{2F886AA2-4DDA-40FD-9E88-F748B011B828}"/>
    <cellStyle name="Normal 7 4 6 2 8 2" xfId="14757" xr:uid="{7FA1EA60-EAA8-429A-A717-719E22507350}"/>
    <cellStyle name="Normal 7 4 6 2 9" xfId="7210" xr:uid="{0EBDD1CB-AD53-45F4-AA45-AB9B37BCF00A}"/>
    <cellStyle name="Normal 7 4 6 2 9 2" xfId="17590" xr:uid="{6BC88A3B-1DCE-4ABE-9228-C1F329747FBB}"/>
    <cellStyle name="Normal 7 4 6 3" xfId="1445" xr:uid="{00000000-0005-0000-0000-00007C070000}"/>
    <cellStyle name="Normal 7 4 6 3 2" xfId="3475" xr:uid="{00000000-0005-0000-0000-0000B8080000}"/>
    <cellStyle name="Normal 7 4 6 3 2 2" xfId="6530" xr:uid="{35017E7D-4080-453E-9AB5-4EBD7D742297}"/>
    <cellStyle name="Normal 7 4 6 3 2 2 2" xfId="25595" xr:uid="{0F8CE7FB-386C-435B-A026-98059F5A95A9}"/>
    <cellStyle name="Normal 7 4 6 3 2 2 3" xfId="28535" xr:uid="{1F2CEFE1-D1FE-4130-ACC8-FD585A24FA99}"/>
    <cellStyle name="Normal 7 4 6 3 2 2 4" xfId="16101" xr:uid="{88626788-AA4A-42B7-8834-79CDBF1F5327}"/>
    <cellStyle name="Normal 7 4 6 3 2 3" xfId="8554" xr:uid="{8FB01244-A933-4F0C-BCDB-A633B5525C26}"/>
    <cellStyle name="Normal 7 4 6 3 2 3 2" xfId="28944" xr:uid="{B5BAFC47-2B98-4822-959C-22BE61FD9BC3}"/>
    <cellStyle name="Normal 7 4 6 3 2 3 3" xfId="18934" xr:uid="{763CE3F2-E5C5-47D8-BA0B-756F115B01F4}"/>
    <cellStyle name="Normal 7 4 6 3 2 4" xfId="11387" xr:uid="{3581D6B7-B0E6-457A-AA56-376099B8AF45}"/>
    <cellStyle name="Normal 7 4 6 3 2 4 2" xfId="21767" xr:uid="{9EAA1A85-C736-4161-8EB5-AE161B56076D}"/>
    <cellStyle name="Normal 7 4 6 3 2 5" xfId="23681" xr:uid="{F6B9E067-6AA6-466A-B3C9-A78C4E1F66B9}"/>
    <cellStyle name="Normal 7 4 6 3 2 6" xfId="14062" xr:uid="{22FA1A24-F2FC-4BFE-8BAB-1373E623DF80}"/>
    <cellStyle name="Normal 7 4 6 3 3" xfId="2836" xr:uid="{00000000-0005-0000-0000-0000B9080000}"/>
    <cellStyle name="Normal 7 4 6 3 3 2" xfId="6052" xr:uid="{9833E8C8-D664-4632-AEAC-06D0FE3225DB}"/>
    <cellStyle name="Normal 7 4 6 3 3 2 2" xfId="25925" xr:uid="{1F4B852F-4C06-42C4-AD07-13893317F0E1}"/>
    <cellStyle name="Normal 7 4 6 3 3 2 3" xfId="15506" xr:uid="{17B32C06-3280-4A63-81CA-C96A785D6C1D}"/>
    <cellStyle name="Normal 7 4 6 3 3 3" xfId="7959" xr:uid="{BC3F3018-7F28-4708-97DE-8915B1749A03}"/>
    <cellStyle name="Normal 7 4 6 3 3 3 2" xfId="18339" xr:uid="{27BA55F5-426F-4C43-9835-B844C5A2DD31}"/>
    <cellStyle name="Normal 7 4 6 3 3 4" xfId="10792" xr:uid="{EAA73794-EE82-4AE9-A943-B5B056B37C1A}"/>
    <cellStyle name="Normal 7 4 6 3 3 4 2" xfId="21172" xr:uid="{5A10CD32-36F2-438E-B345-DE2BDB4A9EFE}"/>
    <cellStyle name="Normal 7 4 6 3 3 5" xfId="22940" xr:uid="{FB4C0B42-AD50-4039-A7AA-357C00D435AC}"/>
    <cellStyle name="Normal 7 4 6 3 3 6" xfId="13314" xr:uid="{C3FCB08E-F407-46DD-8B97-023E94F4A4B3}"/>
    <cellStyle name="Normal 7 4 6 3 4" xfId="4222" xr:uid="{3D508AE3-1814-404D-9AC4-712273263D09}"/>
    <cellStyle name="Normal 7 4 6 3 4 2" xfId="8994" xr:uid="{CF3251C8-5F32-48E4-AEF0-9E4ECEFAC3C5}"/>
    <cellStyle name="Normal 7 4 6 3 4 2 2" xfId="29071" xr:uid="{1044CA18-5623-4314-B05D-5ABAAC6D8965}"/>
    <cellStyle name="Normal 7 4 6 3 4 2 3" xfId="19374" xr:uid="{3ADC7E10-6F86-492B-B40F-0999E1058B87}"/>
    <cellStyle name="Normal 7 4 6 3 4 3" xfId="11827" xr:uid="{059EDE9C-EEF9-4E19-A280-1845B7381291}"/>
    <cellStyle name="Normal 7 4 6 3 4 3 2" xfId="22207" xr:uid="{1E094AD0-1DCD-4C0E-9C66-5325193AEC02}"/>
    <cellStyle name="Normal 7 4 6 3 4 4" xfId="24427" xr:uid="{2757FBC0-CFF8-45CD-BA73-66D590E944AE}"/>
    <cellStyle name="Normal 7 4 6 3 4 5" xfId="16541" xr:uid="{E8F3403B-B7F8-45DF-841A-A643EC17ED5D}"/>
    <cellStyle name="Normal 7 4 6 3 5" xfId="5462" xr:uid="{ACED7834-840E-47D4-8EAE-013D3F8DD5E1}"/>
    <cellStyle name="Normal 7 4 6 3 5 2" xfId="28044" xr:uid="{DBA71A09-0ABB-419B-85A4-F90BCEADE320}"/>
    <cellStyle name="Normal 7 4 6 3 5 3" xfId="14759" xr:uid="{3F6B750F-8CA5-4894-B3FC-F21D8C721CA2}"/>
    <cellStyle name="Normal 7 4 6 3 6" xfId="7212" xr:uid="{C6DA2319-B02F-4D3C-BA00-AEB648EC567D}"/>
    <cellStyle name="Normal 7 4 6 3 6 2" xfId="17592" xr:uid="{F6ECAE9E-E100-48F6-90F1-82731369342C}"/>
    <cellStyle name="Normal 7 4 6 3 7" xfId="10045" xr:uid="{14B519C2-0820-4466-A584-7FE00120A0A3}"/>
    <cellStyle name="Normal 7 4 6 3 7 2" xfId="20425" xr:uid="{23B42D99-E8B9-470A-B34B-1E6BC71D1E6B}"/>
    <cellStyle name="Normal 7 4 6 3 8" xfId="23300" xr:uid="{D10B02A0-CC7F-451E-B557-50CF86281086}"/>
    <cellStyle name="Normal 7 4 6 3 9" xfId="12796" xr:uid="{4D297DEC-FC89-4059-A06B-191A9F90780A}"/>
    <cellStyle name="Normal 7 4 6 4" xfId="1446" xr:uid="{00000000-0005-0000-0000-00007D070000}"/>
    <cellStyle name="Normal 7 4 6 4 2" xfId="4594" xr:uid="{06556283-BC7A-40E8-B0B8-1D337E804B2B}"/>
    <cellStyle name="Normal 7 4 6 4 2 2" xfId="9366" xr:uid="{8802636A-28FD-46A2-8892-80F032F8547E}"/>
    <cellStyle name="Normal 7 4 6 4 2 2 2" xfId="29336" xr:uid="{61E34EF4-3A13-4C76-932B-12452DD5E700}"/>
    <cellStyle name="Normal 7 4 6 4 2 2 3" xfId="19746" xr:uid="{9021AC51-3EDE-4047-A68C-1E8C5C9E6091}"/>
    <cellStyle name="Normal 7 4 6 4 2 3" xfId="12199" xr:uid="{E5B5D3AD-DEE0-44EC-BCFE-0A1535C70484}"/>
    <cellStyle name="Normal 7 4 6 4 2 3 2" xfId="22579" xr:uid="{542A0DC7-1ED4-4D5E-AC95-46C3FA357628}"/>
    <cellStyle name="Normal 7 4 6 4 2 4" xfId="23085" xr:uid="{203B5CCE-9CAB-4CF3-AB1B-CA03B1CD66EE}"/>
    <cellStyle name="Normal 7 4 6 4 2 5" xfId="16913" xr:uid="{A4F82774-452B-493E-8F71-5D91F5FB0493}"/>
    <cellStyle name="Normal 7 4 6 4 3" xfId="5463" xr:uid="{B833A83F-A323-476C-BDC2-5D9177DC1535}"/>
    <cellStyle name="Normal 7 4 6 4 3 2" xfId="27062" xr:uid="{5B70F443-C489-4B90-8D3B-0BE26E28E497}"/>
    <cellStyle name="Normal 7 4 6 4 3 3" xfId="14760" xr:uid="{D5F94BAF-D334-43DC-B93D-852F0F7F4488}"/>
    <cellStyle name="Normal 7 4 6 4 4" xfId="7213" xr:uid="{BA01F59F-0ADB-4B7F-9840-4EDC9AA8FB21}"/>
    <cellStyle name="Normal 7 4 6 4 4 2" xfId="17593" xr:uid="{49834D77-38BE-4EF6-A045-C2AA3B4A435F}"/>
    <cellStyle name="Normal 7 4 6 4 5" xfId="10046" xr:uid="{7AFF5F4B-400D-4BCE-852F-FB4131887FFD}"/>
    <cellStyle name="Normal 7 4 6 4 5 2" xfId="20426" xr:uid="{1A653C84-D28E-46F4-871C-FFFD91262864}"/>
    <cellStyle name="Normal 7 4 6 4 6" xfId="23259" xr:uid="{3DF2D86D-5F6B-4241-8670-53457CA0D6BC}"/>
    <cellStyle name="Normal 7 4 6 4 7" xfId="14063" xr:uid="{EED9FD42-1709-4C37-A935-014C3E30E31B}"/>
    <cellStyle name="Normal 7 4 6 5" xfId="2995" xr:uid="{00000000-0005-0000-0000-0000BB080000}"/>
    <cellStyle name="Normal 7 4 6 5 2" xfId="6145" xr:uid="{55E48DA5-4B76-478A-BA7F-7495F63ACFBE}"/>
    <cellStyle name="Normal 7 4 6 5 2 2" xfId="22636" xr:uid="{67BD9E09-E9FD-4CC8-B327-D9551139194D}"/>
    <cellStyle name="Normal 7 4 6 5 2 3" xfId="26803" xr:uid="{643CC87A-6649-4CAA-9C93-5E302EDF844F}"/>
    <cellStyle name="Normal 7 4 6 5 2 4" xfId="15623" xr:uid="{0EFCFE9F-1BB0-4F14-9B97-C7E15DF2761F}"/>
    <cellStyle name="Normal 7 4 6 5 3" xfId="8076" xr:uid="{8814ED0B-8579-4B4A-ACC6-722A933F1F07}"/>
    <cellStyle name="Normal 7 4 6 5 3 2" xfId="28769" xr:uid="{CB6418F2-424E-4ABA-9D8A-0060B00E9E94}"/>
    <cellStyle name="Normal 7 4 6 5 3 3" xfId="18456" xr:uid="{7AAF2FE2-E9AE-437F-B825-DB61440AA9F7}"/>
    <cellStyle name="Normal 7 4 6 5 4" xfId="10909" xr:uid="{DFAA71AD-5AE9-4FD7-A701-8DD957708B93}"/>
    <cellStyle name="Normal 7 4 6 5 4 2" xfId="21289" xr:uid="{0F31019A-44AE-4AE4-8E49-3FAD3C383265}"/>
    <cellStyle name="Normal 7 4 6 5 5" xfId="24815" xr:uid="{55A88DCE-7EB1-4825-A9C5-5692F014DE4E}"/>
    <cellStyle name="Normal 7 4 6 5 6" xfId="13494" xr:uid="{DAFD1A46-5ED7-4040-809C-00EB2EDC4E0E}"/>
    <cellStyle name="Normal 7 4 6 6" xfId="2448" xr:uid="{00000000-0005-0000-0000-0000BC080000}"/>
    <cellStyle name="Normal 7 4 6 6 2" xfId="5742" xr:uid="{91DC8A24-84B8-44CC-8DAF-4A1B7006D8FA}"/>
    <cellStyle name="Normal 7 4 6 6 2 2" xfId="28602" xr:uid="{1008F856-5904-4562-8ABB-82B63C120CBB}"/>
    <cellStyle name="Normal 7 4 6 6 2 3" xfId="15120" xr:uid="{34BBFA9B-2282-4D60-A8D3-7F1983AF70F9}"/>
    <cellStyle name="Normal 7 4 6 6 3" xfId="7573" xr:uid="{38F769B6-93FF-41AE-989A-483E7E0C64A6}"/>
    <cellStyle name="Normal 7 4 6 6 3 2" xfId="17953" xr:uid="{E56532B5-334C-41A0-9408-9A8D9896B87A}"/>
    <cellStyle name="Normal 7 4 6 6 4" xfId="10406" xr:uid="{D4173E3F-45A5-4BB0-BA83-B0B90F13EDE9}"/>
    <cellStyle name="Normal 7 4 6 6 4 2" xfId="20786" xr:uid="{6E430E16-8CFC-444C-A9D6-F231C478AA65}"/>
    <cellStyle name="Normal 7 4 6 6 5" xfId="23460" xr:uid="{15E33F00-4954-4425-BC03-3D6722B643D9}"/>
    <cellStyle name="Normal 7 4 6 6 6" xfId="12836" xr:uid="{9DA777EC-6CF3-41AD-9C1B-C781CB28E336}"/>
    <cellStyle name="Normal 7 4 6 7" xfId="2202" xr:uid="{00000000-0005-0000-0000-0000B0080000}"/>
    <cellStyle name="Normal 7 4 6 7 2" xfId="7329" xr:uid="{A8F81ABD-473B-4918-9E04-DB1C766D92A5}"/>
    <cellStyle name="Normal 7 4 6 7 2 2" xfId="17709" xr:uid="{FDCE9D7A-B89D-40BB-BEA4-74A61A8B40CC}"/>
    <cellStyle name="Normal 7 4 6 7 3" xfId="10162" xr:uid="{2C0D19E8-C15D-422B-B923-BD2F5C035D3B}"/>
    <cellStyle name="Normal 7 4 6 7 3 2" xfId="20542" xr:uid="{394CAB9D-35A2-4A86-937B-5F0D8D6D7041}"/>
    <cellStyle name="Normal 7 4 6 7 4" xfId="24839" xr:uid="{9E5FDA80-4CAB-44E3-B4E4-46156B50308A}"/>
    <cellStyle name="Normal 7 4 6 7 5" xfId="14876" xr:uid="{5DF8B1D1-0475-4895-BFC3-551D63DE687A}"/>
    <cellStyle name="Normal 7 4 6 8" xfId="4072" xr:uid="{33E269F1-C808-433A-91A0-C4A75B23DD7C}"/>
    <cellStyle name="Normal 7 4 6 8 2" xfId="8852" xr:uid="{A6AB4A80-9BD7-4DBA-8503-88D339F7795E}"/>
    <cellStyle name="Normal 7 4 6 8 2 2" xfId="19232" xr:uid="{A79640B2-7119-4697-9C1C-115D9A4EAF16}"/>
    <cellStyle name="Normal 7 4 6 8 3" xfId="11685" xr:uid="{D99C783C-3268-4C21-8A0E-0C682639B465}"/>
    <cellStyle name="Normal 7 4 6 8 3 2" xfId="22065" xr:uid="{F152A3B2-D04F-4AD8-83C6-2BB298DF8924}"/>
    <cellStyle name="Normal 7 4 6 8 4" xfId="16399" xr:uid="{BD37A6C5-F0BE-4A49-BB6C-8F9B0900EB06}"/>
    <cellStyle name="Normal 7 4 6 9" xfId="5459" xr:uid="{71C8AF85-F312-4E30-893B-D1658E4F63A4}"/>
    <cellStyle name="Normal 7 4 6 9 2" xfId="14756" xr:uid="{F214C8CE-D46B-4D80-9E30-215AC376FC0F}"/>
    <cellStyle name="Normal 7 4 7" xfId="1447" xr:uid="{00000000-0005-0000-0000-00007E070000}"/>
    <cellStyle name="Normal 7 4 7 10" xfId="7214" xr:uid="{B79F1174-C0EF-43EE-B43A-E3C61683CAC6}"/>
    <cellStyle name="Normal 7 4 7 10 2" xfId="17594" xr:uid="{95B2FC8A-E885-4B3B-B5EC-02781C1A58EC}"/>
    <cellStyle name="Normal 7 4 7 11" xfId="10047" xr:uid="{61F7AF7F-836E-4902-8FA2-4DFDAF1457E1}"/>
    <cellStyle name="Normal 7 4 7 11 2" xfId="20427" xr:uid="{ACDF87DF-0957-4653-A0EB-E45124CC174F}"/>
    <cellStyle name="Normal 7 4 7 12" xfId="23783" xr:uid="{A414E85A-79DA-4583-8CF8-9F03726BE8F9}"/>
    <cellStyle name="Normal 7 4 7 13" xfId="12495" xr:uid="{E3FF85BB-8BF9-4B25-ADB5-6C1CD46C9B5C}"/>
    <cellStyle name="Normal 7 4 7 2" xfId="1448" xr:uid="{00000000-0005-0000-0000-00007F070000}"/>
    <cellStyle name="Normal 7 4 7 2 10" xfId="10048" xr:uid="{F40C03E6-EB31-4D47-9DB7-C15F15CCF13A}"/>
    <cellStyle name="Normal 7 4 7 2 10 2" xfId="20428" xr:uid="{F6D054F0-4AB0-4B3F-95C6-26A0388FEC62}"/>
    <cellStyle name="Normal 7 4 7 2 11" xfId="23601" xr:uid="{31F11D70-37E3-4F73-9881-E3BF5C0B086F}"/>
    <cellStyle name="Normal 7 4 7 2 12" xfId="12639" xr:uid="{C1B98FB0-5037-4A65-BF12-7FE07AB74A9A}"/>
    <cellStyle name="Normal 7 4 7 2 2" xfId="1449" xr:uid="{00000000-0005-0000-0000-000080070000}"/>
    <cellStyle name="Normal 7 4 7 2 2 2" xfId="3477" xr:uid="{00000000-0005-0000-0000-0000C0080000}"/>
    <cellStyle name="Normal 7 4 7 2 2 2 2" xfId="6532" xr:uid="{835532A3-77B8-450B-8517-EF41F501D9C9}"/>
    <cellStyle name="Normal 7 4 7 2 2 2 2 2" xfId="27877" xr:uid="{753EB7B4-3D9C-4D5D-A3FC-F4E5B8D41D55}"/>
    <cellStyle name="Normal 7 4 7 2 2 2 2 3" xfId="26175" xr:uid="{0582B580-DB86-483F-8105-DFA09FC7ADC3}"/>
    <cellStyle name="Normal 7 4 7 2 2 2 2 4" xfId="16103" xr:uid="{C69B7FE9-6CA8-4618-B6CE-089E9D15D73F}"/>
    <cellStyle name="Normal 7 4 7 2 2 2 3" xfId="8556" xr:uid="{CF3D07B9-FEBB-483E-9979-C38A4907E144}"/>
    <cellStyle name="Normal 7 4 7 2 2 2 3 2" xfId="28945" xr:uid="{569A284B-BF6D-43C1-912F-2FBEB10DEC4A}"/>
    <cellStyle name="Normal 7 4 7 2 2 2 3 3" xfId="18936" xr:uid="{B79C1081-154D-47F1-BE0F-7D0B459F0F90}"/>
    <cellStyle name="Normal 7 4 7 2 2 2 4" xfId="11389" xr:uid="{198CE081-D38D-41D3-BA1F-18F68ADDD82A}"/>
    <cellStyle name="Normal 7 4 7 2 2 2 4 2" xfId="21769" xr:uid="{E91A20DD-98E4-4926-83CB-3B99B424C5A2}"/>
    <cellStyle name="Normal 7 4 7 2 2 2 5" xfId="25069" xr:uid="{2EAD1687-EDF3-4532-8749-D9E3BE5D5912}"/>
    <cellStyle name="Normal 7 4 7 2 2 2 6" xfId="14065" xr:uid="{B8C2BAA5-061A-4030-945D-403DD5A96AFD}"/>
    <cellStyle name="Normal 7 4 7 2 2 3" xfId="4375" xr:uid="{BFB4A6B1-5B30-48CD-8C71-C8027AED9B9E}"/>
    <cellStyle name="Normal 7 4 7 2 2 3 2" xfId="9147" xr:uid="{1151F43E-E6E9-4C32-97FE-1859BBC3D077}"/>
    <cellStyle name="Normal 7 4 7 2 2 3 2 2" xfId="29190" xr:uid="{1E835761-F2DC-4A00-B563-DEBA163B5F0C}"/>
    <cellStyle name="Normal 7 4 7 2 2 3 2 3" xfId="19527" xr:uid="{635DC76E-0DCC-4D5C-B01B-95173782E5BA}"/>
    <cellStyle name="Normal 7 4 7 2 2 3 3" xfId="11980" xr:uid="{890425D6-E295-44D2-A670-FE1A4CBAF665}"/>
    <cellStyle name="Normal 7 4 7 2 2 3 3 2" xfId="22360" xr:uid="{7B6E5C9E-F032-49CB-93ED-49F1925F2AEC}"/>
    <cellStyle name="Normal 7 4 7 2 2 3 4" xfId="22920" xr:uid="{180EDF12-3F04-42F0-9650-D5BA1FEAAC50}"/>
    <cellStyle name="Normal 7 4 7 2 2 3 5" xfId="16694" xr:uid="{0B8F5DD4-C2A8-408C-AB7A-BFA92340C3F0}"/>
    <cellStyle name="Normal 7 4 7 2 2 4" xfId="5466" xr:uid="{085C80A0-B636-43BC-B6E0-918B21F9F4FE}"/>
    <cellStyle name="Normal 7 4 7 2 2 4 2" xfId="27876" xr:uid="{A0231EC6-6DBA-425B-A7BE-ECB7CCE7148D}"/>
    <cellStyle name="Normal 7 4 7 2 2 4 3" xfId="14763" xr:uid="{814A1EDD-0F76-4742-802A-DDF1E255A252}"/>
    <cellStyle name="Normal 7 4 7 2 2 5" xfId="7216" xr:uid="{60B59DE1-CF70-4DFA-83F7-D16E015BB124}"/>
    <cellStyle name="Normal 7 4 7 2 2 5 2" xfId="17596" xr:uid="{114C42DE-3216-4CD0-832F-26E415C0D56A}"/>
    <cellStyle name="Normal 7 4 7 2 2 6" xfId="10049" xr:uid="{0E815CF9-78A4-4845-B442-F14A9B09353A}"/>
    <cellStyle name="Normal 7 4 7 2 2 6 2" xfId="20429" xr:uid="{CEFB5057-1F37-48F9-A9C3-5EA3C85E5147}"/>
    <cellStyle name="Normal 7 4 7 2 2 7" xfId="25194" xr:uid="{809CDBE0-EF51-474A-8E89-25D65B8BA3D0}"/>
    <cellStyle name="Normal 7 4 7 2 2 8" xfId="13317" xr:uid="{1AADC6D2-94A6-4D00-8F14-11595BDC81F5}"/>
    <cellStyle name="Normal 7 4 7 2 3" xfId="3478" xr:uid="{00000000-0005-0000-0000-0000C1080000}"/>
    <cellStyle name="Normal 7 4 7 2 3 2" xfId="4595" xr:uid="{1689FB8F-5DB2-4F3F-8C00-9F23EBA7B220}"/>
    <cellStyle name="Normal 7 4 7 2 3 2 2" xfId="9367" xr:uid="{087BBC59-C397-489E-9DBF-0D4209A62F13}"/>
    <cellStyle name="Normal 7 4 7 2 3 2 2 2" xfId="29337" xr:uid="{DBD29D0C-9D6F-4A27-B56E-90DEE53D2EFB}"/>
    <cellStyle name="Normal 7 4 7 2 3 2 2 3" xfId="19747" xr:uid="{522F09AD-AAD5-4A97-BAC3-DBA3DE60D4F5}"/>
    <cellStyle name="Normal 7 4 7 2 3 2 3" xfId="12200" xr:uid="{55C93E96-8871-49B4-80C9-9B89DE07AEDE}"/>
    <cellStyle name="Normal 7 4 7 2 3 2 3 2" xfId="22580" xr:uid="{2AA920AA-7192-4A4A-9C0E-282153FC5606}"/>
    <cellStyle name="Normal 7 4 7 2 3 2 4" xfId="22802" xr:uid="{82676B81-828D-4BDD-8E8C-6D58812B4460}"/>
    <cellStyle name="Normal 7 4 7 2 3 2 5" xfId="16914" xr:uid="{7726C983-AA88-4D6C-AFCD-8DB7CCB30F29}"/>
    <cellStyle name="Normal 7 4 7 2 3 3" xfId="6533" xr:uid="{A95C4F38-A94E-4D03-9440-684836A648C8}"/>
    <cellStyle name="Normal 7 4 7 2 3 3 2" xfId="26903" xr:uid="{F523E6E7-5F38-4FFB-92F5-496B29A97F41}"/>
    <cellStyle name="Normal 7 4 7 2 3 3 3" xfId="16104" xr:uid="{6CC3315D-F4AA-41D1-955C-B870089E995B}"/>
    <cellStyle name="Normal 7 4 7 2 3 4" xfId="8557" xr:uid="{2D62317B-2C70-4287-8FDF-457891378A2F}"/>
    <cellStyle name="Normal 7 4 7 2 3 4 2" xfId="18937" xr:uid="{9138CF04-DC4A-4C56-B8F5-CD86EB6CC4C6}"/>
    <cellStyle name="Normal 7 4 7 2 3 5" xfId="11390" xr:uid="{F5B87F4C-24F6-4D73-BE1F-956492E1AA20}"/>
    <cellStyle name="Normal 7 4 7 2 3 5 2" xfId="21770" xr:uid="{180E7CB1-72AC-4F60-BA6F-72C3B5C0D1D7}"/>
    <cellStyle name="Normal 7 4 7 2 3 6" xfId="23659" xr:uid="{433E7EB2-4F66-404D-BD3F-C6CCCB4C2BAA}"/>
    <cellStyle name="Normal 7 4 7 2 3 7" xfId="14066" xr:uid="{14FE246A-9A3A-422B-AFD3-FFE4BA1479EC}"/>
    <cellStyle name="Normal 7 4 7 2 4" xfId="3476" xr:uid="{00000000-0005-0000-0000-0000C2080000}"/>
    <cellStyle name="Normal 7 4 7 2 4 2" xfId="6531" xr:uid="{AC873C04-59CF-44C5-B9D8-1244FA312A75}"/>
    <cellStyle name="Normal 7 4 7 2 4 2 2" xfId="28692" xr:uid="{F47CEBB1-A5FF-4223-AC54-5E4BFE1C4D05}"/>
    <cellStyle name="Normal 7 4 7 2 4 2 3" xfId="16102" xr:uid="{0ECF9ED6-B2E9-400C-A529-9D0DA49C269C}"/>
    <cellStyle name="Normal 7 4 7 2 4 3" xfId="8555" xr:uid="{0AEB99EA-8B24-4814-9EAD-C812A5E1DFA2}"/>
    <cellStyle name="Normal 7 4 7 2 4 3 2" xfId="18935" xr:uid="{FBF54366-F1B3-4EB3-9265-3AA238B11917}"/>
    <cellStyle name="Normal 7 4 7 2 4 4" xfId="11388" xr:uid="{CF7BF7FC-13C8-4CF2-A553-3E054EC32361}"/>
    <cellStyle name="Normal 7 4 7 2 4 4 2" xfId="21768" xr:uid="{7FBBBFD2-9D3F-4570-8E8D-42FCDBA696EF}"/>
    <cellStyle name="Normal 7 4 7 2 4 5" xfId="23081" xr:uid="{F500A9A7-03FF-48CE-B3DA-7D9A7BF22254}"/>
    <cellStyle name="Normal 7 4 7 2 4 6" xfId="14064" xr:uid="{944BD33C-BC03-4ECA-8058-07C53A9CECA4}"/>
    <cellStyle name="Normal 7 4 7 2 5" xfId="2658" xr:uid="{00000000-0005-0000-0000-0000C3080000}"/>
    <cellStyle name="Normal 7 4 7 2 5 2" xfId="5918" xr:uid="{443DCE2B-1BCC-4789-BC72-DF370AE7C418}"/>
    <cellStyle name="Normal 7 4 7 2 5 2 2" xfId="28337" xr:uid="{8B00CD0F-65F8-4F19-92C2-FBEC85C3723B}"/>
    <cellStyle name="Normal 7 4 7 2 5 2 3" xfId="15330" xr:uid="{BC3654FF-F640-4849-BBE5-A074CF7AE471}"/>
    <cellStyle name="Normal 7 4 7 2 5 3" xfId="7783" xr:uid="{96DFB3CC-A7FD-4EDB-A126-275A452086D4}"/>
    <cellStyle name="Normal 7 4 7 2 5 3 2" xfId="18163" xr:uid="{BB748B09-C445-4262-A3D2-665784591EBE}"/>
    <cellStyle name="Normal 7 4 7 2 5 4" xfId="10616" xr:uid="{9E00C11B-8CA0-4262-9313-24F7205A5E35}"/>
    <cellStyle name="Normal 7 4 7 2 5 4 2" xfId="20996" xr:uid="{44ACAF02-FCC8-46FF-BCFC-1AC8A436311E}"/>
    <cellStyle name="Normal 7 4 7 2 5 5" xfId="24248" xr:uid="{9652E4A4-661C-461F-A4E5-6C30D82367C9}"/>
    <cellStyle name="Normal 7 4 7 2 5 6" xfId="13060" xr:uid="{497D5461-BAB8-482E-AEF1-32484752C112}"/>
    <cellStyle name="Normal 7 4 7 2 6" xfId="2405" xr:uid="{00000000-0005-0000-0000-0000BE080000}"/>
    <cellStyle name="Normal 7 4 7 2 6 2" xfId="7532" xr:uid="{12C15163-D3D2-4099-AD4D-3F32D16C7917}"/>
    <cellStyle name="Normal 7 4 7 2 6 2 2" xfId="17912" xr:uid="{752FFE43-BDC1-4658-8EE9-E42E01502B7F}"/>
    <cellStyle name="Normal 7 4 7 2 6 3" xfId="10365" xr:uid="{414B79A5-C223-41B1-8954-D6404FDB9F63}"/>
    <cellStyle name="Normal 7 4 7 2 6 3 2" xfId="20745" xr:uid="{8E74309E-0898-4694-8E1E-F07D1D4CC7CA}"/>
    <cellStyle name="Normal 7 4 7 2 6 4" xfId="24276" xr:uid="{9D38924A-EC67-40DF-9F6E-C50DBBED1E9D}"/>
    <cellStyle name="Normal 7 4 7 2 6 5" xfId="15079" xr:uid="{73E8DB9B-F18A-47A6-8E5F-C8FA1EF47659}"/>
    <cellStyle name="Normal 7 4 7 2 7" xfId="4105" xr:uid="{D87A775D-18FB-45E1-96AA-50CF7B162F1F}"/>
    <cellStyle name="Normal 7 4 7 2 7 2" xfId="8879" xr:uid="{DF991E6F-1F0C-44AE-BA6A-543E71D4749D}"/>
    <cellStyle name="Normal 7 4 7 2 7 2 2" xfId="19259" xr:uid="{3B727B29-FCC8-4D2C-8F00-B26C7C7D7724}"/>
    <cellStyle name="Normal 7 4 7 2 7 3" xfId="11712" xr:uid="{16BF8E4F-AD5A-4707-A9DC-F6654F932618}"/>
    <cellStyle name="Normal 7 4 7 2 7 3 2" xfId="22092" xr:uid="{97491C52-85E1-4BAA-A2A7-BD76FA8D6397}"/>
    <cellStyle name="Normal 7 4 7 2 7 4" xfId="16426" xr:uid="{A5E909EF-B5C4-4877-941B-A3659F729203}"/>
    <cellStyle name="Normal 7 4 7 2 8" xfId="5465" xr:uid="{6F0B7010-59EE-490E-8ED4-B783C191CA87}"/>
    <cellStyle name="Normal 7 4 7 2 8 2" xfId="14762" xr:uid="{78E2288B-5128-4C6D-9A0F-3CB5109E590F}"/>
    <cellStyle name="Normal 7 4 7 2 9" xfId="7215" xr:uid="{F4913F37-2E7F-4915-B248-3364406353F7}"/>
    <cellStyle name="Normal 7 4 7 2 9 2" xfId="17595" xr:uid="{4B90E811-204E-4212-A726-358031C684E7}"/>
    <cellStyle name="Normal 7 4 7 3" xfId="1450" xr:uid="{00000000-0005-0000-0000-000081070000}"/>
    <cellStyle name="Normal 7 4 7 3 2" xfId="3479" xr:uid="{00000000-0005-0000-0000-0000C5080000}"/>
    <cellStyle name="Normal 7 4 7 3 2 2" xfId="6534" xr:uid="{61706EA8-5D82-469E-B186-E0431E394375}"/>
    <cellStyle name="Normal 7 4 7 3 2 2 2" xfId="25749" xr:uid="{ECFDC6EF-3C9F-4A61-BFBD-7FDC7F3C51B4}"/>
    <cellStyle name="Normal 7 4 7 3 2 2 3" xfId="28068" xr:uid="{7AFE8E7C-95E4-4E6B-ACC6-3E6100D2653B}"/>
    <cellStyle name="Normal 7 4 7 3 2 2 4" xfId="16105" xr:uid="{4493339F-23EC-4A52-A00A-F6BE7069BBA3}"/>
    <cellStyle name="Normal 7 4 7 3 2 3" xfId="8558" xr:uid="{335C79E9-6054-4027-BE5B-C25C41F48C52}"/>
    <cellStyle name="Normal 7 4 7 3 2 3 2" xfId="28946" xr:uid="{B5E39330-300B-4FD5-ACC7-490077C31DCA}"/>
    <cellStyle name="Normal 7 4 7 3 2 3 3" xfId="18938" xr:uid="{6FA3E757-27A9-4C60-9684-D2642DBB38CC}"/>
    <cellStyle name="Normal 7 4 7 3 2 4" xfId="11391" xr:uid="{086E2616-65C5-472F-8D1A-8BD68DCA150D}"/>
    <cellStyle name="Normal 7 4 7 3 2 4 2" xfId="21771" xr:uid="{F7D4E1DB-B764-47EB-B5F7-06B498E5C787}"/>
    <cellStyle name="Normal 7 4 7 3 2 5" xfId="23229" xr:uid="{4AB5FA36-6094-498D-AF13-7EB6F3BD39B5}"/>
    <cellStyle name="Normal 7 4 7 3 2 6" xfId="14067" xr:uid="{753790BE-DA64-4AB2-9067-92DD94E84573}"/>
    <cellStyle name="Normal 7 4 7 3 3" xfId="2837" xr:uid="{00000000-0005-0000-0000-0000C6080000}"/>
    <cellStyle name="Normal 7 4 7 3 3 2" xfId="6053" xr:uid="{8DE4C71E-332A-403D-A415-A81138DD4354}"/>
    <cellStyle name="Normal 7 4 7 3 3 2 2" xfId="26053" xr:uid="{D388C9E6-6518-457A-8D14-B941CACB46EC}"/>
    <cellStyle name="Normal 7 4 7 3 3 2 3" xfId="15507" xr:uid="{E0B7F2D8-A1B1-452C-A864-AEFFD9A3EB8E}"/>
    <cellStyle name="Normal 7 4 7 3 3 3" xfId="7960" xr:uid="{BBE9A254-9019-4A38-B50A-12B081FC8543}"/>
    <cellStyle name="Normal 7 4 7 3 3 3 2" xfId="18340" xr:uid="{7CEA1581-C4CF-43FD-8F79-132B725EA5F5}"/>
    <cellStyle name="Normal 7 4 7 3 3 4" xfId="10793" xr:uid="{03794532-AD69-4E82-B4E9-AF8643F71B54}"/>
    <cellStyle name="Normal 7 4 7 3 3 4 2" xfId="21173" xr:uid="{1B24BDCB-82BC-4609-BCA8-2D409AFBA1C1}"/>
    <cellStyle name="Normal 7 4 7 3 3 5" xfId="23419" xr:uid="{00DB68DD-9B57-4227-8DE6-69BEA69A5BDB}"/>
    <cellStyle name="Normal 7 4 7 3 3 6" xfId="13316" xr:uid="{79771691-01FB-4CD5-A8C5-73D033E20F8D}"/>
    <cellStyle name="Normal 7 4 7 3 4" xfId="4223" xr:uid="{868E8642-FD9A-4C16-A2A9-CB4C8F6EC4D8}"/>
    <cellStyle name="Normal 7 4 7 3 4 2" xfId="8995" xr:uid="{4A114C44-F849-4837-A218-8C4BFC20DB6C}"/>
    <cellStyle name="Normal 7 4 7 3 4 2 2" xfId="29072" xr:uid="{D37E2849-96A6-402D-BF6D-51D76082C881}"/>
    <cellStyle name="Normal 7 4 7 3 4 2 3" xfId="19375" xr:uid="{04B4192F-13C7-40A9-B41F-D9FDD757D52F}"/>
    <cellStyle name="Normal 7 4 7 3 4 3" xfId="11828" xr:uid="{3E2A0BF3-04EF-4A8F-A8FE-C3832F6D8A17}"/>
    <cellStyle name="Normal 7 4 7 3 4 3 2" xfId="22208" xr:uid="{D5CE6415-826C-4C7E-B729-9BC35B831ED8}"/>
    <cellStyle name="Normal 7 4 7 3 4 4" xfId="23216" xr:uid="{15E37647-CD6C-4DA4-BBA4-28A47CCC4BEB}"/>
    <cellStyle name="Normal 7 4 7 3 4 5" xfId="16542" xr:uid="{AD8FF9A8-C77A-44FB-9887-9087FCBC4094}"/>
    <cellStyle name="Normal 7 4 7 3 5" xfId="5467" xr:uid="{8D25D220-2FF2-43BE-BC8F-56B4161337FE}"/>
    <cellStyle name="Normal 7 4 7 3 5 2" xfId="27925" xr:uid="{2BBADF59-D9E5-42CB-B28C-CEA4A398C5D1}"/>
    <cellStyle name="Normal 7 4 7 3 5 3" xfId="14764" xr:uid="{D8A35B42-5228-4B3B-9E71-60B74908A532}"/>
    <cellStyle name="Normal 7 4 7 3 6" xfId="7217" xr:uid="{126128AB-A05E-4E92-A97F-5888BB8AD877}"/>
    <cellStyle name="Normal 7 4 7 3 6 2" xfId="17597" xr:uid="{436869C4-895A-4BA2-967B-234A76F89593}"/>
    <cellStyle name="Normal 7 4 7 3 7" xfId="10050" xr:uid="{2CCB0FF7-08CC-42D7-90B9-D3F0BB1A6436}"/>
    <cellStyle name="Normal 7 4 7 3 7 2" xfId="20430" xr:uid="{CD933EEC-61EC-456A-8E02-A24EDE00DC1D}"/>
    <cellStyle name="Normal 7 4 7 3 8" xfId="24364" xr:uid="{BD47C77D-257C-4527-977A-0E9C6C74B7D7}"/>
    <cellStyle name="Normal 7 4 7 3 9" xfId="12797" xr:uid="{9A8FCB18-907D-4ABD-B53A-8AE5A6F7F03E}"/>
    <cellStyle name="Normal 7 4 7 4" xfId="1451" xr:uid="{00000000-0005-0000-0000-000082070000}"/>
    <cellStyle name="Normal 7 4 7 4 2" xfId="4596" xr:uid="{FB99FE3F-BCFD-4770-AC9D-0E013FACC6CA}"/>
    <cellStyle name="Normal 7 4 7 4 2 2" xfId="9368" xr:uid="{0289CCA7-D936-43D2-BC28-CC7ED5349085}"/>
    <cellStyle name="Normal 7 4 7 4 2 2 2" xfId="29338" xr:uid="{D4D4E986-8887-481B-82EF-15450503BCC6}"/>
    <cellStyle name="Normal 7 4 7 4 2 2 3" xfId="19748" xr:uid="{13D5F93D-EBD5-4BFA-8470-D17F42C52125}"/>
    <cellStyle name="Normal 7 4 7 4 2 3" xfId="12201" xr:uid="{02996C38-3969-42E9-BBB1-7FF44A0DEB9F}"/>
    <cellStyle name="Normal 7 4 7 4 2 3 2" xfId="22581" xr:uid="{E90656C2-4548-4684-A2EA-CCE35561E46B}"/>
    <cellStyle name="Normal 7 4 7 4 2 4" xfId="25706" xr:uid="{A431ED13-DEE9-4D05-BFBD-82AE9B4033C6}"/>
    <cellStyle name="Normal 7 4 7 4 2 5" xfId="16915" xr:uid="{DDF9C28C-4DC4-4803-85E5-CD40F5201F86}"/>
    <cellStyle name="Normal 7 4 7 4 3" xfId="5468" xr:uid="{FCC12BAB-EB74-49EA-92F5-4DD47FAEF40D}"/>
    <cellStyle name="Normal 7 4 7 4 3 2" xfId="27195" xr:uid="{005C267B-13B8-4241-9E1F-9D6D0C8A2373}"/>
    <cellStyle name="Normal 7 4 7 4 3 3" xfId="14765" xr:uid="{F961C8CD-6951-4227-9997-B8ED73975A66}"/>
    <cellStyle name="Normal 7 4 7 4 4" xfId="7218" xr:uid="{78F1A636-2A49-46B5-B168-6DA0297DA514}"/>
    <cellStyle name="Normal 7 4 7 4 4 2" xfId="17598" xr:uid="{A0C1DAC9-3967-4DE6-A4E0-BC2933ECC7B0}"/>
    <cellStyle name="Normal 7 4 7 4 5" xfId="10051" xr:uid="{247CB7BF-F3AB-4FAB-8849-615BBF88BFE3}"/>
    <cellStyle name="Normal 7 4 7 4 5 2" xfId="20431" xr:uid="{433360EF-24F2-44FE-B491-00832D4F3C4C}"/>
    <cellStyle name="Normal 7 4 7 4 6" xfId="23941" xr:uid="{4B8E3C43-E3F8-45A4-B209-D344009322F9}"/>
    <cellStyle name="Normal 7 4 7 4 7" xfId="14068" xr:uid="{D6F7031A-BBD4-41CE-8452-F3D01734CF83}"/>
    <cellStyle name="Normal 7 4 7 5" xfId="2996" xr:uid="{00000000-0005-0000-0000-0000C8080000}"/>
    <cellStyle name="Normal 7 4 7 5 2" xfId="6146" xr:uid="{6BCE8B4A-9675-40C0-A2D5-6294386B68E9}"/>
    <cellStyle name="Normal 7 4 7 5 2 2" xfId="25620" xr:uid="{00D2962E-FF70-4896-8991-B69B1A34BC5D}"/>
    <cellStyle name="Normal 7 4 7 5 2 3" xfId="28712" xr:uid="{1A2B71F5-5B9A-42F3-9242-0C02BE2F4E8E}"/>
    <cellStyle name="Normal 7 4 7 5 2 4" xfId="15624" xr:uid="{2979D8AD-8A6A-430C-8D78-829E0661FEAF}"/>
    <cellStyle name="Normal 7 4 7 5 3" xfId="8077" xr:uid="{C3649476-9B69-458C-A42E-9F7BADBA0F44}"/>
    <cellStyle name="Normal 7 4 7 5 3 2" xfId="28770" xr:uid="{1FA1714F-F91C-4808-A63D-01DAD61C1825}"/>
    <cellStyle name="Normal 7 4 7 5 3 3" xfId="18457" xr:uid="{150810D6-BA47-481C-BE74-1A7170BE9834}"/>
    <cellStyle name="Normal 7 4 7 5 4" xfId="10910" xr:uid="{76AF9BC8-791B-41D3-8DDC-70BADCC74451}"/>
    <cellStyle name="Normal 7 4 7 5 4 2" xfId="21290" xr:uid="{464574B5-8425-4615-97A5-7E829E354DC4}"/>
    <cellStyle name="Normal 7 4 7 5 5" xfId="23236" xr:uid="{E90100EE-4289-4EA3-A0A4-25E461D2A1AE}"/>
    <cellStyle name="Normal 7 4 7 5 6" xfId="13495" xr:uid="{369EE70D-046F-4304-922A-298A8F178DE4}"/>
    <cellStyle name="Normal 7 4 7 6" xfId="2508" xr:uid="{00000000-0005-0000-0000-0000C9080000}"/>
    <cellStyle name="Normal 7 4 7 6 2" xfId="5788" xr:uid="{3282F4A4-00CD-4F19-9E65-F7B74C6C665F}"/>
    <cellStyle name="Normal 7 4 7 6 2 2" xfId="26982" xr:uid="{66B53AA0-BEFE-4749-A86C-02568B55DDB5}"/>
    <cellStyle name="Normal 7 4 7 6 2 3" xfId="15180" xr:uid="{55CD1FC0-6CF1-4FB1-83EE-30066C9FC681}"/>
    <cellStyle name="Normal 7 4 7 6 3" xfId="7633" xr:uid="{5D6AE3A2-45AE-49DD-BB38-14E2B4134932}"/>
    <cellStyle name="Normal 7 4 7 6 3 2" xfId="18013" xr:uid="{88E4946E-65D9-4531-AB80-D4140E7F23CD}"/>
    <cellStyle name="Normal 7 4 7 6 4" xfId="10466" xr:uid="{24758081-1C61-4D2A-94E1-4C6478F91DAC}"/>
    <cellStyle name="Normal 7 4 7 6 4 2" xfId="20846" xr:uid="{B09CA23A-6034-47FF-992D-9130CACE3CFB}"/>
    <cellStyle name="Normal 7 4 7 6 5" xfId="22836" xr:uid="{F640ABDA-F9FF-4991-9312-581AA991DA9E}"/>
    <cellStyle name="Normal 7 4 7 6 6" xfId="12896" xr:uid="{5B8820CC-2D2B-48FD-9836-B40397742CA8}"/>
    <cellStyle name="Normal 7 4 7 7" xfId="2263" xr:uid="{00000000-0005-0000-0000-0000BD080000}"/>
    <cellStyle name="Normal 7 4 7 7 2" xfId="7390" xr:uid="{E74BE3B4-261E-444B-A27C-4F00352E7831}"/>
    <cellStyle name="Normal 7 4 7 7 2 2" xfId="17770" xr:uid="{6CEFC5A1-6090-4C2C-B75A-8C0909309771}"/>
    <cellStyle name="Normal 7 4 7 7 3" xfId="10223" xr:uid="{65CE8179-84B8-4688-8184-4749C187FB18}"/>
    <cellStyle name="Normal 7 4 7 7 3 2" xfId="20603" xr:uid="{DF899853-DDB0-4671-B968-05FF263CF7A4}"/>
    <cellStyle name="Normal 7 4 7 7 4" xfId="24888" xr:uid="{47D07235-046B-4F6B-81B0-576B8D303214}"/>
    <cellStyle name="Normal 7 4 7 7 5" xfId="14937" xr:uid="{87694CAD-8FC6-450E-952E-6ED1E3EC09BD}"/>
    <cellStyle name="Normal 7 4 7 8" xfId="4073" xr:uid="{70E150A0-3A47-4E60-B8FA-194FFB563C3E}"/>
    <cellStyle name="Normal 7 4 7 8 2" xfId="8853" xr:uid="{5DF1E159-61F3-4D49-AA29-426995D42922}"/>
    <cellStyle name="Normal 7 4 7 8 2 2" xfId="19233" xr:uid="{5A6D3A2F-AFA5-4626-99E0-6FE492875E7B}"/>
    <cellStyle name="Normal 7 4 7 8 3" xfId="11686" xr:uid="{DBB786BC-AF1E-4169-916E-BD0BE84ED065}"/>
    <cellStyle name="Normal 7 4 7 8 3 2" xfId="22066" xr:uid="{9A3746EF-A789-4423-AE61-8B8F3818B0B2}"/>
    <cellStyle name="Normal 7 4 7 8 4" xfId="16400" xr:uid="{085B9D30-FF63-40A6-AD5F-27858B14E95D}"/>
    <cellStyle name="Normal 7 4 7 9" xfId="5464" xr:uid="{9299171B-9C8B-4B60-AB4A-96F4C3795E5F}"/>
    <cellStyle name="Normal 7 4 7 9 2" xfId="14761" xr:uid="{A42887CF-1C94-4F1E-9F18-7545BC723F24}"/>
    <cellStyle name="Normal 7 4 8" xfId="1452" xr:uid="{00000000-0005-0000-0000-000083070000}"/>
    <cellStyle name="Normal 7 4 8 10" xfId="10052" xr:uid="{EF1712B9-C7CB-4AE8-AF0F-EEFD4CA74A28}"/>
    <cellStyle name="Normal 7 4 8 10 2" xfId="20432" xr:uid="{3C6DBDF1-9C3E-4E2D-8524-E76C6490384E}"/>
    <cellStyle name="Normal 7 4 8 11" xfId="23572" xr:uid="{43D06133-5809-4FC6-8DC4-450E476CEC4E}"/>
    <cellStyle name="Normal 7 4 8 12" xfId="12640" xr:uid="{6961CC9C-F0C5-4FCB-B4DB-A0EB2B36D790}"/>
    <cellStyle name="Normal 7 4 8 2" xfId="1453" xr:uid="{00000000-0005-0000-0000-000084070000}"/>
    <cellStyle name="Normal 7 4 8 2 2" xfId="1454" xr:uid="{00000000-0005-0000-0000-000085070000}"/>
    <cellStyle name="Normal 7 4 8 2 2 2" xfId="5471" xr:uid="{3636D283-D47D-4334-9F84-556F35350CD4}"/>
    <cellStyle name="Normal 7 4 8 2 2 2 2" xfId="22856" xr:uid="{001F5703-3C79-4AFC-97A0-E655D62F5145}"/>
    <cellStyle name="Normal 7 4 8 2 2 2 3" xfId="26530" xr:uid="{7B3488E1-EC29-470F-8BCA-EE71F9B0E4F4}"/>
    <cellStyle name="Normal 7 4 8 2 2 2 4" xfId="14768" xr:uid="{0E4F747D-C5F0-4A33-9086-928DFCEC4AE7}"/>
    <cellStyle name="Normal 7 4 8 2 2 3" xfId="7221" xr:uid="{114E8657-7A27-4839-9190-62CF8DE676B8}"/>
    <cellStyle name="Normal 7 4 8 2 2 3 2" xfId="27672" xr:uid="{CDF11442-3C64-4690-8B34-D1E2879987F5}"/>
    <cellStyle name="Normal 7 4 8 2 2 3 3" xfId="27223" xr:uid="{00A3FBD5-8822-4EE3-BB33-4BB4B90B7BFE}"/>
    <cellStyle name="Normal 7 4 8 2 2 3 4" xfId="17601" xr:uid="{64BCE88B-475D-4F81-BBBF-81734BD592D1}"/>
    <cellStyle name="Normal 7 4 8 2 2 4" xfId="10054" xr:uid="{F90B0E8E-6484-4357-8D7A-CF9A58E95B54}"/>
    <cellStyle name="Normal 7 4 8 2 2 4 2" xfId="29461" xr:uid="{1DD9C4E6-F108-4FE3-B158-0F11A48A747D}"/>
    <cellStyle name="Normal 7 4 8 2 2 4 3" xfId="20434" xr:uid="{B151CD92-979C-4289-BA81-31E625EE1FB0}"/>
    <cellStyle name="Normal 7 4 8 2 2 5" xfId="22982" xr:uid="{DC1D515C-8D40-4010-B201-28E36CD742B8}"/>
    <cellStyle name="Normal 7 4 8 2 2 6" xfId="14069" xr:uid="{6269B15C-ED57-4E8D-9118-1C43CE8D3032}"/>
    <cellStyle name="Normal 7 4 8 2 3" xfId="2838" xr:uid="{00000000-0005-0000-0000-0000CD080000}"/>
    <cellStyle name="Normal 7 4 8 2 3 2" xfId="6054" xr:uid="{533E40A1-DF87-4FA6-AE2C-A2B63E3428C2}"/>
    <cellStyle name="Normal 7 4 8 2 3 2 2" xfId="27975" xr:uid="{B6DBF4DC-96B9-4B03-8C95-8AEF8EB0838E}"/>
    <cellStyle name="Normal 7 4 8 2 3 2 3" xfId="15508" xr:uid="{43E36D2B-2CE5-46AC-A934-BEF148DDBB44}"/>
    <cellStyle name="Normal 7 4 8 2 3 3" xfId="7961" xr:uid="{04A2E131-B306-4793-8B45-EB3B6D12F2D2}"/>
    <cellStyle name="Normal 7 4 8 2 3 3 2" xfId="18341" xr:uid="{0291A93E-8044-4E13-8231-4795AD85073F}"/>
    <cellStyle name="Normal 7 4 8 2 3 4" xfId="10794" xr:uid="{CCBF599F-2B4A-4F20-82CB-CACDF3B1F18F}"/>
    <cellStyle name="Normal 7 4 8 2 3 4 2" xfId="21174" xr:uid="{9E42111E-D727-414C-BB03-DCEC354A0271}"/>
    <cellStyle name="Normal 7 4 8 2 3 5" xfId="25544" xr:uid="{5B2D9023-73DA-4C07-93E9-9A05B412FA11}"/>
    <cellStyle name="Normal 7 4 8 2 3 6" xfId="13318" xr:uid="{372EB46D-FBCB-4920-A543-58B0CE78C24C}"/>
    <cellStyle name="Normal 7 4 8 2 4" xfId="4224" xr:uid="{8E084ECD-D9A3-44A4-A982-75C1FF528684}"/>
    <cellStyle name="Normal 7 4 8 2 4 2" xfId="8996" xr:uid="{079480DA-C2A6-4B8B-BD2D-0CE02AB0AE0C}"/>
    <cellStyle name="Normal 7 4 8 2 4 2 2" xfId="29073" xr:uid="{6DB4ED39-4019-42DC-B1AD-57FF195097E3}"/>
    <cellStyle name="Normal 7 4 8 2 4 2 3" xfId="19376" xr:uid="{C6F3931D-3785-40C9-9691-4E0B7196FB77}"/>
    <cellStyle name="Normal 7 4 8 2 4 3" xfId="11829" xr:uid="{CDA35758-37F4-4F93-AA7D-79E55E812167}"/>
    <cellStyle name="Normal 7 4 8 2 4 3 2" xfId="22209" xr:uid="{11D3B409-E9D6-41C2-A7CE-B4EEEF93B14D}"/>
    <cellStyle name="Normal 7 4 8 2 4 4" xfId="24111" xr:uid="{0B9D6056-DDE6-48B5-BA68-07BA3D8C25C7}"/>
    <cellStyle name="Normal 7 4 8 2 4 5" xfId="16543" xr:uid="{93347217-0AD9-43A3-A432-8A0B4AB0976F}"/>
    <cellStyle name="Normal 7 4 8 2 5" xfId="5470" xr:uid="{D16A82EB-F898-4D42-B341-781736254535}"/>
    <cellStyle name="Normal 7 4 8 2 5 2" xfId="28590" xr:uid="{07B1A7FE-5DA6-4522-B8AB-1D6656A4C352}"/>
    <cellStyle name="Normal 7 4 8 2 5 3" xfId="14767" xr:uid="{EF28EBA3-8C92-4F02-A28C-B91C1791E825}"/>
    <cellStyle name="Normal 7 4 8 2 6" xfId="7220" xr:uid="{F82626F9-B023-4DD5-99F4-C3233264730A}"/>
    <cellStyle name="Normal 7 4 8 2 6 2" xfId="17600" xr:uid="{65417845-AEB1-42BC-9F5C-EC07F3813DF3}"/>
    <cellStyle name="Normal 7 4 8 2 7" xfId="10053" xr:uid="{E3A0AD72-330F-4E16-9251-6FF44E174797}"/>
    <cellStyle name="Normal 7 4 8 2 7 2" xfId="20433" xr:uid="{92058508-752E-41BD-A1E3-6A7ECF2FF9AE}"/>
    <cellStyle name="Normal 7 4 8 2 8" xfId="23181" xr:uid="{D1A9F8F7-5B3D-47D5-9AB4-485129EF5884}"/>
    <cellStyle name="Normal 7 4 8 2 9" xfId="12798" xr:uid="{E5314721-3A8C-4084-92F5-27E37DA35265}"/>
    <cellStyle name="Normal 7 4 8 3" xfId="1455" xr:uid="{00000000-0005-0000-0000-000086070000}"/>
    <cellStyle name="Normal 7 4 8 3 2" xfId="4597" xr:uid="{0552F609-7B1B-4E64-BC29-4822327C096B}"/>
    <cellStyle name="Normal 7 4 8 3 2 2" xfId="9369" xr:uid="{EFB8727F-0BF3-4E35-A6CA-126317C3646D}"/>
    <cellStyle name="Normal 7 4 8 3 2 2 2" xfId="29339" xr:uid="{4FD2DF76-9645-465E-9B70-515351FB064B}"/>
    <cellStyle name="Normal 7 4 8 3 2 2 3" xfId="19749" xr:uid="{D0EAD18A-C677-44DB-BB26-6E71FE56911A}"/>
    <cellStyle name="Normal 7 4 8 3 2 3" xfId="12202" xr:uid="{41AA11EC-67D3-42D5-857C-D96D3CF6C217}"/>
    <cellStyle name="Normal 7 4 8 3 2 3 2" xfId="22582" xr:uid="{B914BBE6-A71D-4D37-848C-FD9C5600B136}"/>
    <cellStyle name="Normal 7 4 8 3 2 4" xfId="24048" xr:uid="{BC81B891-0337-4B68-A938-824B9F85EF89}"/>
    <cellStyle name="Normal 7 4 8 3 2 5" xfId="16916" xr:uid="{45508FF6-ADAC-476C-999C-574F428865E5}"/>
    <cellStyle name="Normal 7 4 8 3 3" xfId="5472" xr:uid="{9EB788E9-C458-4241-97E0-0A5708A4F013}"/>
    <cellStyle name="Normal 7 4 8 3 3 2" xfId="26872" xr:uid="{5864A27F-D222-4694-889D-07BC791B4827}"/>
    <cellStyle name="Normal 7 4 8 3 3 3" xfId="27752" xr:uid="{970D654A-3A39-468E-9FF8-6EEF5B872978}"/>
    <cellStyle name="Normal 7 4 8 3 3 4" xfId="14769" xr:uid="{D6471D8E-B8AD-4F07-A492-B59D7BA115C2}"/>
    <cellStyle name="Normal 7 4 8 3 4" xfId="7222" xr:uid="{CFB8BE2B-B057-4463-9007-F5A746AEEFA8}"/>
    <cellStyle name="Normal 7 4 8 3 4 2" xfId="27447" xr:uid="{2C111934-A6EB-4C1C-9E28-2B305E91DA34}"/>
    <cellStyle name="Normal 7 4 8 3 4 3" xfId="26541" xr:uid="{BA28009A-4CCE-42DC-847A-665A79744884}"/>
    <cellStyle name="Normal 7 4 8 3 4 4" xfId="17602" xr:uid="{7553F6F9-5D53-48F7-AEB8-ECD0645E5423}"/>
    <cellStyle name="Normal 7 4 8 3 5" xfId="10055" xr:uid="{53D5B659-CC9A-4282-AFB6-6FC4A325B9AF}"/>
    <cellStyle name="Normal 7 4 8 3 5 2" xfId="29462" xr:uid="{ED9AC750-B820-45ED-9DBD-C803097122AA}"/>
    <cellStyle name="Normal 7 4 8 3 5 3" xfId="20435" xr:uid="{199DA9D9-5D95-4BAD-B915-2F7DEE3B0A69}"/>
    <cellStyle name="Normal 7 4 8 3 6" xfId="24085" xr:uid="{C42B40C5-0926-44A6-864E-A770011B03A1}"/>
    <cellStyle name="Normal 7 4 8 3 7" xfId="14070" xr:uid="{2387A4F3-8807-408B-8776-012E16C10264}"/>
    <cellStyle name="Normal 7 4 8 4" xfId="1456" xr:uid="{00000000-0005-0000-0000-000087070000}"/>
    <cellStyle name="Normal 7 4 8 4 2" xfId="5473" xr:uid="{958CCFC7-A3AA-4E91-A046-F3DE252E7A43}"/>
    <cellStyle name="Normal 7 4 8 4 2 2" xfId="22868" xr:uid="{26AC1B0C-17C8-4C3C-9674-A1DBA9D4E53F}"/>
    <cellStyle name="Normal 7 4 8 4 2 3" xfId="28394" xr:uid="{4B196243-582F-478C-AA12-1B90DF8A5532}"/>
    <cellStyle name="Normal 7 4 8 4 2 4" xfId="14770" xr:uid="{078F1B5B-9148-46E4-A2CF-592D9DA8B159}"/>
    <cellStyle name="Normal 7 4 8 4 3" xfId="7223" xr:uid="{DFEAD6C0-7EC2-498F-B1CF-0095E0E59A1D}"/>
    <cellStyle name="Normal 7 4 8 4 3 2" xfId="27715" xr:uid="{DD897E5F-461E-405A-A6B7-D6F62706497F}"/>
    <cellStyle name="Normal 7 4 8 4 3 3" xfId="17603" xr:uid="{73799A35-854B-47AA-BF6B-D745F5F9AE43}"/>
    <cellStyle name="Normal 7 4 8 4 4" xfId="10056" xr:uid="{274713DF-9C4F-4F39-B0C6-CC78A3E62918}"/>
    <cellStyle name="Normal 7 4 8 4 4 2" xfId="20436" xr:uid="{3C396B5E-E960-4686-A80A-8B1A6FA7ECDA}"/>
    <cellStyle name="Normal 7 4 8 4 5" xfId="25225" xr:uid="{CA4E3F5D-FCCF-4226-B39A-0FBDEB279BA7}"/>
    <cellStyle name="Normal 7 4 8 4 6" xfId="13496" xr:uid="{4E555D96-9475-4A85-A500-2A06EECEF281}"/>
    <cellStyle name="Normal 7 4 8 5" xfId="2568" xr:uid="{00000000-0005-0000-0000-0000D0080000}"/>
    <cellStyle name="Normal 7 4 8 5 2" xfId="5837" xr:uid="{0B4A4FB7-E628-4771-9D78-2BE2F5A0CC9A}"/>
    <cellStyle name="Normal 7 4 8 5 2 2" xfId="27444" xr:uid="{1CBA59C3-48A6-4C5B-9198-9C49E59DEBC6}"/>
    <cellStyle name="Normal 7 4 8 5 2 3" xfId="15240" xr:uid="{84425239-7B88-447E-A96A-BA3BA78301FC}"/>
    <cellStyle name="Normal 7 4 8 5 3" xfId="7693" xr:uid="{FF7E3AB0-9D5B-4C6B-AAA9-013CDB84EC1F}"/>
    <cellStyle name="Normal 7 4 8 5 3 2" xfId="18073" xr:uid="{AAB89A67-DE61-47AA-A2A6-73C10586305C}"/>
    <cellStyle name="Normal 7 4 8 5 4" xfId="10526" xr:uid="{F7532814-E583-40F2-A2FF-CBD1218C2FF6}"/>
    <cellStyle name="Normal 7 4 8 5 4 2" xfId="20906" xr:uid="{84ADA1D1-FA62-44CA-B030-636B308291F0}"/>
    <cellStyle name="Normal 7 4 8 5 5" xfId="23702" xr:uid="{4027B57F-1CD2-4D4D-A090-33B6A7F2C613}"/>
    <cellStyle name="Normal 7 4 8 5 6" xfId="12956" xr:uid="{268865C0-322C-4EE8-BE9D-00E2CBABDD0C}"/>
    <cellStyle name="Normal 7 4 8 6" xfId="2406" xr:uid="{00000000-0005-0000-0000-0000CA080000}"/>
    <cellStyle name="Normal 7 4 8 6 2" xfId="7533" xr:uid="{A7B3FD74-6C53-412E-86D9-EF8903CBBE17}"/>
    <cellStyle name="Normal 7 4 8 6 2 2" xfId="26367" xr:uid="{39E3F7FF-2F09-4F7F-A9AD-B4DB0A684011}"/>
    <cellStyle name="Normal 7 4 8 6 2 3" xfId="17913" xr:uid="{B1256805-C7C5-4C0B-BA11-9A8F4E51285D}"/>
    <cellStyle name="Normal 7 4 8 6 3" xfId="10366" xr:uid="{357387AB-895E-4C97-BA1B-D5593175AC1E}"/>
    <cellStyle name="Normal 7 4 8 6 3 2" xfId="20746" xr:uid="{7921721A-A43F-41A0-8E28-79734A2F6035}"/>
    <cellStyle name="Normal 7 4 8 6 4" xfId="23365" xr:uid="{6FA3567B-2144-49ED-90E4-FC728EDA7B23}"/>
    <cellStyle name="Normal 7 4 8 6 5" xfId="15080" xr:uid="{5E7F0B08-7B2C-46AF-B59F-7D7551AA5123}"/>
    <cellStyle name="Normal 7 4 8 7" xfId="4074" xr:uid="{0960D526-1A98-4C15-8071-4F9A5745CC87}"/>
    <cellStyle name="Normal 7 4 8 7 2" xfId="8854" xr:uid="{DE5A15D0-8DC0-4101-8A38-F8E39D609947}"/>
    <cellStyle name="Normal 7 4 8 7 2 2" xfId="19234" xr:uid="{A8B73B77-4E88-4475-9F15-A36B45F1D723}"/>
    <cellStyle name="Normal 7 4 8 7 3" xfId="11687" xr:uid="{638EF884-A8AF-4064-ABC9-C467478312EA}"/>
    <cellStyle name="Normal 7 4 8 7 3 2" xfId="22067" xr:uid="{0B07804D-300E-47CC-89C7-F11AD7EAE2D8}"/>
    <cellStyle name="Normal 7 4 8 7 4" xfId="26795" xr:uid="{D442B26F-BA01-4D34-AAF2-C52342F27401}"/>
    <cellStyle name="Normal 7 4 8 7 5" xfId="16401" xr:uid="{2E4142AA-993D-483A-8966-B1CE97751566}"/>
    <cellStyle name="Normal 7 4 8 8" xfId="5469" xr:uid="{684AF55B-A0B4-4691-A806-7BC4B2CAB0C4}"/>
    <cellStyle name="Normal 7 4 8 8 2" xfId="14766" xr:uid="{56AB07C7-698B-401C-BD1B-D480F5B5CC29}"/>
    <cellStyle name="Normal 7 4 8 9" xfId="7219" xr:uid="{0F50CFEF-AF0B-45D4-9190-0FE1F1CDA087}"/>
    <cellStyle name="Normal 7 4 8 9 2" xfId="17599" xr:uid="{4BA2EB9D-922F-4E67-9D93-6F9A42F6CA96}"/>
    <cellStyle name="Normal 7 4 9" xfId="1457" xr:uid="{00000000-0005-0000-0000-000088070000}"/>
    <cellStyle name="Normal 7 4 9 10" xfId="25205" xr:uid="{7241CE05-D77C-43DB-A46C-C1B42A29B8E7}"/>
    <cellStyle name="Normal 7 4 9 11" xfId="12641" xr:uid="{3348A1C7-23FF-4553-B2D0-CAA7C2FEE860}"/>
    <cellStyle name="Normal 7 4 9 2" xfId="1458" xr:uid="{00000000-0005-0000-0000-000089070000}"/>
    <cellStyle name="Normal 7 4 9 2 2" xfId="3480" xr:uid="{00000000-0005-0000-0000-0000D3080000}"/>
    <cellStyle name="Normal 7 4 9 2 2 2" xfId="6535" xr:uid="{BA36B20E-5840-4A1D-B488-DFCC8F41A966}"/>
    <cellStyle name="Normal 7 4 9 2 2 2 2" xfId="28440" xr:uid="{D6EC271F-1033-42EC-BCC4-C111AA9739D7}"/>
    <cellStyle name="Normal 7 4 9 2 2 2 3" xfId="26052" xr:uid="{D6AEC97E-0F0C-4673-98BE-D6D52C7F62A4}"/>
    <cellStyle name="Normal 7 4 9 2 2 2 4" xfId="16106" xr:uid="{8BF22692-E9F8-494C-9A6B-4241FC5D6979}"/>
    <cellStyle name="Normal 7 4 9 2 2 3" xfId="8559" xr:uid="{059B61F9-92CF-4CE2-8726-6E51F0F784E1}"/>
    <cellStyle name="Normal 7 4 9 2 2 3 2" xfId="28947" xr:uid="{0A996F82-AA77-4746-9D04-6C2DA4C2F325}"/>
    <cellStyle name="Normal 7 4 9 2 2 3 3" xfId="18939" xr:uid="{F05DFFB1-DF31-43BE-A1DE-0DD45D4E96CB}"/>
    <cellStyle name="Normal 7 4 9 2 2 4" xfId="11392" xr:uid="{9F19B492-0FA2-48FF-A20C-B3E232687F08}"/>
    <cellStyle name="Normal 7 4 9 2 2 4 2" xfId="21772" xr:uid="{C34E92A8-B2C0-4916-ACDC-E064A3D90D7D}"/>
    <cellStyle name="Normal 7 4 9 2 2 5" xfId="24232" xr:uid="{409C5A68-292E-455E-8879-B09DBDC74F9A}"/>
    <cellStyle name="Normal 7 4 9 2 2 6" xfId="14071" xr:uid="{2C07340D-D89B-493A-AD4B-3B07D3EB92A4}"/>
    <cellStyle name="Normal 7 4 9 2 3" xfId="4225" xr:uid="{596C2C39-C518-4720-A6D0-F9BE8BDE57CA}"/>
    <cellStyle name="Normal 7 4 9 2 3 2" xfId="8997" xr:uid="{D3CFC366-2233-4F6C-B642-ED89E0F0C967}"/>
    <cellStyle name="Normal 7 4 9 2 3 2 2" xfId="29074" xr:uid="{FD2DA22B-237A-45D1-842A-050C7C47708B}"/>
    <cellStyle name="Normal 7 4 9 2 3 2 3" xfId="19377" xr:uid="{281CFFE6-2F57-4FCE-9539-7A33A062615C}"/>
    <cellStyle name="Normal 7 4 9 2 3 3" xfId="11830" xr:uid="{8EEFBD95-578D-419A-8ED8-F67E64F7B848}"/>
    <cellStyle name="Normal 7 4 9 2 3 3 2" xfId="22210" xr:uid="{81B9662E-3C24-4D48-AE45-898BC0B0A91D}"/>
    <cellStyle name="Normal 7 4 9 2 3 4" xfId="24768" xr:uid="{9204D11A-797E-4CDB-96F3-EFA40F92FDCE}"/>
    <cellStyle name="Normal 7 4 9 2 3 5" xfId="16544" xr:uid="{92792AC9-0339-4CFE-B08D-FC8D8DA12481}"/>
    <cellStyle name="Normal 7 4 9 2 4" xfId="5475" xr:uid="{F7D4DD52-F08A-491D-81DB-28C7127D001F}"/>
    <cellStyle name="Normal 7 4 9 2 4 2" xfId="27601" xr:uid="{1EC68115-1AF4-449C-A038-4F9044C92822}"/>
    <cellStyle name="Normal 7 4 9 2 4 3" xfId="27805" xr:uid="{F0339573-60E5-4002-918F-93569A80834E}"/>
    <cellStyle name="Normal 7 4 9 2 4 4" xfId="14772" xr:uid="{F5BBF738-CA06-4029-8192-1C40D3FEF50A}"/>
    <cellStyle name="Normal 7 4 9 2 5" xfId="7225" xr:uid="{AAC930F3-8E13-4B24-B773-D88136900BCE}"/>
    <cellStyle name="Normal 7 4 9 2 5 2" xfId="27799" xr:uid="{7161DC4A-CA9F-45BF-965B-4BAAF68A711F}"/>
    <cellStyle name="Normal 7 4 9 2 5 3" xfId="17605" xr:uid="{050BF83E-08D8-4B51-A14B-822887668489}"/>
    <cellStyle name="Normal 7 4 9 2 6" xfId="10058" xr:uid="{A1AB6BF3-ACFE-4CA6-8113-69FA37E93CDF}"/>
    <cellStyle name="Normal 7 4 9 2 6 2" xfId="20438" xr:uid="{6C7DEB65-E8D2-485F-988E-80A6D5DAE483}"/>
    <cellStyle name="Normal 7 4 9 2 7" xfId="23448" xr:uid="{ECB327FF-942C-49BB-B733-2341E1DAA505}"/>
    <cellStyle name="Normal 7 4 9 2 8" xfId="12799" xr:uid="{25890BCF-C627-49BF-A851-B35582533F92}"/>
    <cellStyle name="Normal 7 4 9 3" xfId="1459" xr:uid="{00000000-0005-0000-0000-00008A070000}"/>
    <cellStyle name="Normal 7 4 9 3 2" xfId="5476" xr:uid="{34FC27ED-9267-4FE6-804B-4B6B659DACF4}"/>
    <cellStyle name="Normal 7 4 9 3 2 2" xfId="25513" xr:uid="{ECBF6AE4-3B42-442A-B397-A47093BAA862}"/>
    <cellStyle name="Normal 7 4 9 3 2 3" xfId="28638" xr:uid="{FBE8799A-8110-4913-BBAD-AC016AF95620}"/>
    <cellStyle name="Normal 7 4 9 3 2 4" xfId="14773" xr:uid="{93071C95-B1DC-490F-994E-C804B09ED584}"/>
    <cellStyle name="Normal 7 4 9 3 3" xfId="7226" xr:uid="{CD11F4D1-4581-4F93-A457-798636273C9F}"/>
    <cellStyle name="Normal 7 4 9 3 3 2" xfId="27157" xr:uid="{3E22AF7B-8B3D-4F56-8ADD-62DB11A0E0EF}"/>
    <cellStyle name="Normal 7 4 9 3 3 3" xfId="25830" xr:uid="{951EB23D-D78B-46E0-8017-A74A3458DCA0}"/>
    <cellStyle name="Normal 7 4 9 3 3 4" xfId="17606" xr:uid="{50F913BF-F798-4DD0-AEBA-A8B491D17827}"/>
    <cellStyle name="Normal 7 4 9 3 4" xfId="10059" xr:uid="{AFDD6B66-0556-4939-B25D-3B996FBB9A2C}"/>
    <cellStyle name="Normal 7 4 9 3 4 2" xfId="26573" xr:uid="{4027B8DC-26EC-4C8C-A66F-E12FF5141C14}"/>
    <cellStyle name="Normal 7 4 9 3 4 3" xfId="29463" xr:uid="{CEAFC507-E9CD-4663-AF1E-05BEE35F8A93}"/>
    <cellStyle name="Normal 7 4 9 3 4 4" xfId="20439" xr:uid="{2EE181E1-A004-444C-9B6F-F734AC31831E}"/>
    <cellStyle name="Normal 7 4 9 3 5" xfId="23139" xr:uid="{2AF327B9-2D1D-40BF-9B1A-2480DE36D783}"/>
    <cellStyle name="Normal 7 4 9 3 6" xfId="27907" xr:uid="{2B94D36C-826D-4C6A-8ACC-DD1229001485}"/>
    <cellStyle name="Normal 7 4 9 3 7" xfId="13497" xr:uid="{AA8FEBD0-D55B-46DB-9349-45F5D78FB400}"/>
    <cellStyle name="Normal 7 4 9 4" xfId="2839" xr:uid="{00000000-0005-0000-0000-0000D5080000}"/>
    <cellStyle name="Normal 7 4 9 4 2" xfId="6055" xr:uid="{CA35AE32-8A49-4A1D-91F3-DB3B40F122BB}"/>
    <cellStyle name="Normal 7 4 9 4 2 2" xfId="27955" xr:uid="{F560F6A6-140A-400F-87EB-1F4947E73B88}"/>
    <cellStyle name="Normal 7 4 9 4 2 3" xfId="15509" xr:uid="{5CFD9CBC-FC1E-42AA-ABBE-8CCFCE4DE975}"/>
    <cellStyle name="Normal 7 4 9 4 3" xfId="7962" xr:uid="{44734FEC-A5EC-4868-8F46-984BBB606219}"/>
    <cellStyle name="Normal 7 4 9 4 3 2" xfId="18342" xr:uid="{600C4E21-9490-4C71-A5AF-A2F76E03C564}"/>
    <cellStyle name="Normal 7 4 9 4 4" xfId="10795" xr:uid="{3EB39DCA-A7D2-4A88-A314-E1390084789F}"/>
    <cellStyle name="Normal 7 4 9 4 4 2" xfId="21175" xr:uid="{C7E13083-4768-4A29-8D0F-7F432AD845A7}"/>
    <cellStyle name="Normal 7 4 9 4 5" xfId="25357" xr:uid="{0CB459D8-1683-498E-B309-B7437B03D01D}"/>
    <cellStyle name="Normal 7 4 9 4 6" xfId="13319" xr:uid="{0C7D5F92-015A-40C3-8658-AEFA983A7BB8}"/>
    <cellStyle name="Normal 7 4 9 5" xfId="2407" xr:uid="{00000000-0005-0000-0000-0000D1080000}"/>
    <cellStyle name="Normal 7 4 9 5 2" xfId="7534" xr:uid="{EA42B910-957F-406C-BBBC-C6DAF86D86FE}"/>
    <cellStyle name="Normal 7 4 9 5 2 2" xfId="27246" xr:uid="{9FBA0F6A-3E29-4A8F-B6CC-742C60529986}"/>
    <cellStyle name="Normal 7 4 9 5 2 3" xfId="17914" xr:uid="{78DC0D4E-C4F6-49C6-BEB9-F2A5C3EE8159}"/>
    <cellStyle name="Normal 7 4 9 5 3" xfId="10367" xr:uid="{86718D3C-0642-4DCF-BDE5-480BBF1B24B2}"/>
    <cellStyle name="Normal 7 4 9 5 3 2" xfId="20747" xr:uid="{7A76C505-1F7A-4AF0-992A-613760DD97E2}"/>
    <cellStyle name="Normal 7 4 9 5 4" xfId="24927" xr:uid="{A3747C55-5DBC-47EF-BFDD-BB8F9424984E}"/>
    <cellStyle name="Normal 7 4 9 5 5" xfId="15081" xr:uid="{2A282EA6-6DD9-4676-BA80-36F3388B61BC}"/>
    <cellStyle name="Normal 7 4 9 6" xfId="4075" xr:uid="{ECFEC964-18E2-4A55-9DDE-17A187421C86}"/>
    <cellStyle name="Normal 7 4 9 6 2" xfId="8855" xr:uid="{05369801-56D3-4D72-A3C4-13544C799199}"/>
    <cellStyle name="Normal 7 4 9 6 2 2" xfId="28997" xr:uid="{985A2476-8016-48C6-B19B-8E5A095831BA}"/>
    <cellStyle name="Normal 7 4 9 6 2 3" xfId="19235" xr:uid="{64AA5B8D-8160-4A3E-ADD4-0FA6DAA3D899}"/>
    <cellStyle name="Normal 7 4 9 6 3" xfId="11688" xr:uid="{5A407977-0356-48BB-B948-B9E2BF6E857D}"/>
    <cellStyle name="Normal 7 4 9 6 3 2" xfId="22068" xr:uid="{003FE15E-2013-4C8D-86ED-88B751E3DD2C}"/>
    <cellStyle name="Normal 7 4 9 6 4" xfId="28171" xr:uid="{1CCE1AE5-BE80-4AA7-85BF-C9A73A3EA59B}"/>
    <cellStyle name="Normal 7 4 9 6 5" xfId="16402" xr:uid="{1F7BD514-47B8-46FD-A352-A22BFCFA7682}"/>
    <cellStyle name="Normal 7 4 9 7" xfId="5474" xr:uid="{CCEF96D4-FC6A-423C-B1B0-072A0C3E5B8F}"/>
    <cellStyle name="Normal 7 4 9 7 2" xfId="28304" xr:uid="{D50CC486-3BAB-43DF-A9AF-FF380362D7CD}"/>
    <cellStyle name="Normal 7 4 9 7 3" xfId="14771" xr:uid="{2F958CE7-9EE8-42DA-8FA1-7E82351CCECD}"/>
    <cellStyle name="Normal 7 4 9 8" xfId="7224" xr:uid="{C11C0213-DE70-4B4C-910B-94E9A71F0D83}"/>
    <cellStyle name="Normal 7 4 9 8 2" xfId="17604" xr:uid="{EA06E039-073F-4D18-BECB-3A1FE3F10177}"/>
    <cellStyle name="Normal 7 4 9 9" xfId="10057" xr:uid="{BEF1D5CA-EBE5-46A7-A649-AEC3EEFC11C3}"/>
    <cellStyle name="Normal 7 4 9 9 2" xfId="20437"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6" xr:uid="{203ECEE9-28AC-4CA7-BFCE-356C379A39D2}"/>
    <cellStyle name="Normal 7 6 10 2 2 3" xfId="25005"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6" xr:uid="{BE653DD7-1A95-4D05-ACBC-B4D6D2120D32}"/>
    <cellStyle name="Normal 7 6 10 2 3 3 3" xfId="30290" xr:uid="{CB1BD4F2-F63B-4AC6-A611-52768EB82BEB}"/>
    <cellStyle name="Normal 7 6 10 2 3 3 3 2" xfId="31433" xr:uid="{39266993-B013-4166-A920-C26B0A484995}"/>
    <cellStyle name="Normal 7 6 10 2 3 3 4" xfId="31630" xr:uid="{E1F93840-EE29-493B-A5F9-44A29EBD528D}"/>
    <cellStyle name="Normal 7 6 10 2 4" xfId="25603" xr:uid="{1F88F4F4-8E7E-4A10-9831-AB18C3F05F2C}"/>
    <cellStyle name="Normal 7 6 10 3" xfId="1466" xr:uid="{00000000-0005-0000-0000-000092070000}"/>
    <cellStyle name="Normal 7 6 10 4" xfId="2997" xr:uid="{00000000-0005-0000-0000-0000DB080000}"/>
    <cellStyle name="Normal 7 6 10 4 2" xfId="31282" xr:uid="{69027C77-DB7A-41A6-AD44-B417C9A1F73E}"/>
    <cellStyle name="Normal 7 6 10 5" xfId="2150" xr:uid="{00000000-0005-0000-0000-000024030000}"/>
    <cellStyle name="Normal 7 6 10 5 2" xfId="4680" xr:uid="{64225ED7-B81F-4829-937E-4C8F86992647}"/>
    <cellStyle name="Normal 7 6 10 5 3" xfId="30231" xr:uid="{E8A66BD3-D076-4AC4-9CB9-C69A4F84E392}"/>
    <cellStyle name="Normal 7 6 10 5 3 2" xfId="31375" xr:uid="{D1DAB6D5-9CCE-40FC-902D-9DEE317FF735}"/>
    <cellStyle name="Normal 7 6 10 5 4" xfId="31571" xr:uid="{11601000-5713-4821-958F-68BE4ED60597}"/>
    <cellStyle name="Normal 7 6 10 6" xfId="4078" xr:uid="{5A04D94C-6FA8-4354-90B5-CFB60835C8E6}"/>
    <cellStyle name="Normal 7 6 10 6 2" xfId="4823" xr:uid="{0FEEC669-8F27-4B5E-8A98-CFDB8125CE32}"/>
    <cellStyle name="Normal 7 6 10 6 3" xfId="30345" xr:uid="{F9587E97-63EE-407D-AB4F-67E8F50E4485}"/>
    <cellStyle name="Normal 7 6 10 6 3 2" xfId="31487" xr:uid="{1B8E676E-0AA8-4F0A-8F3B-F346F6626895}"/>
    <cellStyle name="Normal 7 6 10 6 4" xfId="31685" xr:uid="{8B0FF327-4B58-4E9D-B7E2-13B7E118E2F7}"/>
    <cellStyle name="Normal 7 6 10 7" xfId="30164" xr:uid="{12C3815A-038F-484F-AD47-98D3CF0EAE5F}"/>
    <cellStyle name="Normal 7 6 10 7 2" xfId="30534" xr:uid="{0238211A-81EA-4FE4-8F6A-61EEA3D894FA}"/>
    <cellStyle name="Normal 7 6 11" xfId="1467" xr:uid="{00000000-0005-0000-0000-000093070000}"/>
    <cellStyle name="Normal 7 6 11 10" xfId="12642" xr:uid="{4994F450-78F0-4D7A-AAC7-62621D59190D}"/>
    <cellStyle name="Normal 7 6 11 2" xfId="2423" xr:uid="{00000000-0005-0000-0000-0000DD080000}"/>
    <cellStyle name="Normal 7 6 11 2 2" xfId="2998" xr:uid="{00000000-0005-0000-0000-0000DE080000}"/>
    <cellStyle name="Normal 7 6 11 2 2 2" xfId="6147" xr:uid="{3AC7CF31-3B91-4166-A372-BC7763FFCF1D}"/>
    <cellStyle name="Normal 7 6 11 2 2 2 2" xfId="28148" xr:uid="{03FA1087-3B6E-4E72-8978-31D40D60E86C}"/>
    <cellStyle name="Normal 7 6 11 2 2 2 3" xfId="15625" xr:uid="{20161C1B-6017-4CDA-A29A-0102EDBEA5C3}"/>
    <cellStyle name="Normal 7 6 11 2 2 3" xfId="8078" xr:uid="{5E8D8961-5478-4CBE-BBDE-7EFC17FF8191}"/>
    <cellStyle name="Normal 7 6 11 2 2 3 2" xfId="18458" xr:uid="{BBB956AF-DFF1-4A67-B026-B9E16F6B9CC2}"/>
    <cellStyle name="Normal 7 6 11 2 2 4" xfId="10911" xr:uid="{3D74FEE2-D5B9-47DE-B190-ADE5D9E806EA}"/>
    <cellStyle name="Normal 7 6 11 2 2 4 2" xfId="21291" xr:uid="{7553158E-4646-4A2E-8950-DD4335E18336}"/>
    <cellStyle name="Normal 7 6 11 2 2 5" xfId="24371" xr:uid="{1CBCCA99-94AC-4230-979D-F81491E7E872}"/>
    <cellStyle name="Normal 7 6 11 2 2 6" xfId="13498" xr:uid="{92BCA6AD-5261-4290-88CB-25848BB8B0C3}"/>
    <cellStyle name="Normal 7 6 11 2 3" xfId="5723" xr:uid="{0C1D1DA6-3D1F-4E81-8A71-AC06F1C7C3AE}"/>
    <cellStyle name="Normal 7 6 11 2 3 2" xfId="26860" xr:uid="{86813863-7573-450B-8DAE-522DAD0AA597}"/>
    <cellStyle name="Normal 7 6 11 2 3 3" xfId="28087" xr:uid="{D75F17B0-65BB-480E-A52F-70B24F227861}"/>
    <cellStyle name="Normal 7 6 11 2 3 4" xfId="15097" xr:uid="{6A8E30D2-0E52-446B-B141-6C3E947D31E1}"/>
    <cellStyle name="Normal 7 6 11 2 4" xfId="7550" xr:uid="{19757AE8-A20E-4D43-B592-50A4FA82CE74}"/>
    <cellStyle name="Normal 7 6 11 2 4 2" xfId="27921" xr:uid="{BBE86201-DC1F-4FF6-9EBC-D8E968F51AF4}"/>
    <cellStyle name="Normal 7 6 11 2 4 3" xfId="17930" xr:uid="{DFA0D98A-67C2-4EEA-8877-4E00D8A21C99}"/>
    <cellStyle name="Normal 7 6 11 2 5" xfId="10383" xr:uid="{0BF49B14-911C-4DCA-B35A-7A442AC926C8}"/>
    <cellStyle name="Normal 7 6 11 2 5 2" xfId="20763" xr:uid="{5EBBEF21-D2B7-458D-A837-3D936316FF8C}"/>
    <cellStyle name="Normal 7 6 11 2 6" xfId="23440" xr:uid="{A3FF67C1-A1FC-4029-9CBD-98AE9B8E0075}"/>
    <cellStyle name="Normal 7 6 11 2 7" xfId="12800" xr:uid="{707CB870-238C-4E67-9DCB-86E13B5BF97A}"/>
    <cellStyle name="Normal 7 6 11 3" xfId="2840" xr:uid="{00000000-0005-0000-0000-0000DF080000}"/>
    <cellStyle name="Normal 7 6 11 3 2" xfId="6056" xr:uid="{0E66994F-AB92-4AE2-96D3-9E1476833E76}"/>
    <cellStyle name="Normal 7 6 11 3 2 2" xfId="28229" xr:uid="{90FBAF69-CCF2-42A5-BF1C-3A6F5F067F8F}"/>
    <cellStyle name="Normal 7 6 11 3 2 3" xfId="15510" xr:uid="{B5BE4AC8-6972-486A-9ECA-9CE45E91FADA}"/>
    <cellStyle name="Normal 7 6 11 3 3" xfId="7963" xr:uid="{A6137628-7F20-44C7-A345-B77B06069AB7}"/>
    <cellStyle name="Normal 7 6 11 3 3 2" xfId="18343" xr:uid="{5DD65BE9-E751-4A83-8338-FC6103F31FD9}"/>
    <cellStyle name="Normal 7 6 11 3 4" xfId="10796" xr:uid="{C820DEBB-9274-4C0C-93FC-B21E42B69993}"/>
    <cellStyle name="Normal 7 6 11 3 4 2" xfId="21176" xr:uid="{9DC86F1B-0AD8-41F1-9FEB-2C201D73B9DF}"/>
    <cellStyle name="Normal 7 6 11 3 5" xfId="24607" xr:uid="{001A71B5-1DBB-40D1-875D-925F704F1CD1}"/>
    <cellStyle name="Normal 7 6 11 3 6" xfId="13320" xr:uid="{96A8BCE1-FD6F-4D3C-B983-1D7D1555A729}"/>
    <cellStyle name="Normal 7 6 11 4" xfId="2408" xr:uid="{00000000-0005-0000-0000-0000DC080000}"/>
    <cellStyle name="Normal 7 6 11 4 2" xfId="7535" xr:uid="{AD2413B8-EBE9-49A2-BF62-6FA8BA92C6BA}"/>
    <cellStyle name="Normal 7 6 11 4 2 2" xfId="28149" xr:uid="{763A2114-8416-4167-99CE-F128ECACC10F}"/>
    <cellStyle name="Normal 7 6 11 4 2 3" xfId="17915" xr:uid="{7C3F0325-3EF4-4C37-B104-D0635FEB5EBF}"/>
    <cellStyle name="Normal 7 6 11 4 3" xfId="10368" xr:uid="{9023DCF8-60CC-48E8-99B6-35D3BD4D656C}"/>
    <cellStyle name="Normal 7 6 11 4 3 2" xfId="20748" xr:uid="{1BB90C20-7D78-4E49-9A7F-692C99895E0F}"/>
    <cellStyle name="Normal 7 6 11 4 4" xfId="23052" xr:uid="{1FB59AC9-B6FC-455D-9F5B-3D4148D5424E}"/>
    <cellStyle name="Normal 7 6 11 4 5" xfId="15082" xr:uid="{49648981-1940-424A-AF31-125BD8D9AD04}"/>
    <cellStyle name="Normal 7 6 11 5" xfId="4079" xr:uid="{29A54018-86C1-4A02-A68F-6FE599A9096C}"/>
    <cellStyle name="Normal 7 6 11 5 2" xfId="8857" xr:uid="{65C6C44F-2DCC-4DF3-8E09-472C2819728F}"/>
    <cellStyle name="Normal 7 6 11 5 2 2" xfId="19237" xr:uid="{375611D9-874F-4022-B426-FEDC446BD18B}"/>
    <cellStyle name="Normal 7 6 11 5 3" xfId="11690" xr:uid="{EE0497FB-2F90-477E-9FD1-5F91B9FE8910}"/>
    <cellStyle name="Normal 7 6 11 5 3 2" xfId="22070" xr:uid="{8FE4A299-C19E-40AF-839F-006BFA2FC9C8}"/>
    <cellStyle name="Normal 7 6 11 5 4" xfId="28365" xr:uid="{4AF83121-8555-436F-B8E0-9382F2D155A1}"/>
    <cellStyle name="Normal 7 6 11 5 5" xfId="16404" xr:uid="{362022DB-A9EF-45F7-9B15-4DD83BF95245}"/>
    <cellStyle name="Normal 7 6 11 6" xfId="5477" xr:uid="{5D97CF1F-2749-4B34-998A-6C1D9A483679}"/>
    <cellStyle name="Normal 7 6 11 6 2" xfId="14774" xr:uid="{ADCFD7A9-F5D7-4A62-ADD7-ECA794330AA8}"/>
    <cellStyle name="Normal 7 6 11 7" xfId="7227" xr:uid="{B44B0FFA-7DF7-42E6-BF6C-909BD4DBFEF0}"/>
    <cellStyle name="Normal 7 6 11 7 2" xfId="17607" xr:uid="{FAFFFF1C-D94B-4D7D-BAC2-5D4812C6F508}"/>
    <cellStyle name="Normal 7 6 11 8" xfId="10060" xr:uid="{19AC1174-BF6A-442B-ACEE-30994F3F1F93}"/>
    <cellStyle name="Normal 7 6 11 8 2" xfId="20440" xr:uid="{244D7068-1150-4E32-9D14-FCEF0CE33CC3}"/>
    <cellStyle name="Normal 7 6 11 9" xfId="24343"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8" xr:uid="{827BC4BE-2AD5-432F-B7C7-325F08217BCC}"/>
    <cellStyle name="Normal 7 6 12 2 2 2 2" xfId="26109" xr:uid="{9418F1EA-2734-413D-8500-BB6C4AB45D6E}"/>
    <cellStyle name="Normal 7 6 12 2 2 2 3" xfId="17608" xr:uid="{A2391066-30A0-43F6-88D2-5FA6F36424A2}"/>
    <cellStyle name="Normal 7 6 12 2 2 3" xfId="10061" xr:uid="{595E208F-F756-4A10-8055-19FC6787F55B}"/>
    <cellStyle name="Normal 7 6 12 2 2 3 2" xfId="20441" xr:uid="{63C8C390-FE77-4EEF-B461-6CAF46B2A5A7}"/>
    <cellStyle name="Normal 7 6 12 2 2 4" xfId="24992" xr:uid="{6AF005A0-6095-4522-898B-BB64A806890B}"/>
    <cellStyle name="Normal 7 6 12 2 2 5" xfId="14775" xr:uid="{CA0D64A7-87C4-40FB-8E31-79D53531E706}"/>
    <cellStyle name="Normal 7 6 12 2 3" xfId="26126" xr:uid="{DE1761FF-B39A-4DEF-BB17-1AF5EDCE2CAB}"/>
    <cellStyle name="Normal 7 6 12 3" xfId="1471" xr:uid="{00000000-0005-0000-0000-000097070000}"/>
    <cellStyle name="Normal 7 6 12 3 2" xfId="4657" xr:uid="{97AB34FA-8022-4EDD-B4EE-6D0A8751C733}"/>
    <cellStyle name="Normal 7 6 12 3 2 2" xfId="4780" xr:uid="{1283EBFF-7AA6-4AF6-9F77-7BA3E62CC93D}"/>
    <cellStyle name="Normal 7 6 12 3 2 3" xfId="30350" xr:uid="{32EA88A3-08AC-49A9-88D9-78D4B3CF965A}"/>
    <cellStyle name="Normal 7 6 12 3 2 3 2" xfId="31490" xr:uid="{4E36D0A4-F1F3-4DA5-BD91-14C17BE12718}"/>
    <cellStyle name="Normal 7 6 12 3 2 4" xfId="31690" xr:uid="{4EB2BB40-362C-4EB4-A380-9BF8050F35EC}"/>
    <cellStyle name="Normal 7 6 12 3 3" xfId="22885" xr:uid="{EEFDE06D-FAD0-4B2C-B4EC-7A08AE158797}"/>
    <cellStyle name="Normal 7 6 12 4" xfId="2031" xr:uid="{00000000-0005-0000-0000-000098070000}"/>
    <cellStyle name="Normal 7 6 12 4 2" xfId="23740" xr:uid="{79817153-0D54-48A8-826F-2B970D536EE6}"/>
    <cellStyle name="Normal 7 6 12 4 2 2" xfId="26430" xr:uid="{C49203E7-1566-434F-BAE6-BF94EB7F9C20}"/>
    <cellStyle name="Normal 7 6 12 4 3" xfId="25191" xr:uid="{F061C7BC-0996-4741-82A0-31A69AC23C4A}"/>
    <cellStyle name="Normal 7 6 12 4 3 2" xfId="26654" xr:uid="{F87E6003-60F4-45AF-8490-D1CC2D385632}"/>
    <cellStyle name="Normal 7 6 12 4 4" xfId="26353" xr:uid="{FB10D5FA-D50A-43CE-A72A-FAB2CDEE87C7}"/>
    <cellStyle name="Normal 7 6 12 5" xfId="2153" xr:uid="{00000000-0005-0000-0000-000027030000}"/>
    <cellStyle name="Normal 7 6 12 5 2" xfId="4789" xr:uid="{41EDDE25-589E-426C-B333-2F90E7438841}"/>
    <cellStyle name="Normal 7 6 12 5 2 2" xfId="28350" xr:uid="{3EB7436E-C897-4D37-A74A-339AD61DBDE8}"/>
    <cellStyle name="Normal 7 6 12 5 3" xfId="30234" xr:uid="{83457AE9-53E7-4626-824E-8BAF1E027614}"/>
    <cellStyle name="Normal 7 6 12 5 3 2" xfId="30407" xr:uid="{BBED2A49-C521-4234-9A68-3423CCBF2CC3}"/>
    <cellStyle name="Normal 7 6 12 5 4" xfId="31574" xr:uid="{F51BCC98-4641-44BA-970F-92381F3BC744}"/>
    <cellStyle name="Normal 7 6 12 6" xfId="4106" xr:uid="{30A2C7AC-688D-49BA-80A4-9263C9BFA06B}"/>
    <cellStyle name="Normal 7 6 12 6 2" xfId="4759" xr:uid="{A9321574-1AD7-4B70-B5D3-A6DF307B9A1E}"/>
    <cellStyle name="Normal 7 6 12 6 3" xfId="30348" xr:uid="{92066A0A-D760-4CC8-B1AD-E90895EDD322}"/>
    <cellStyle name="Normal 7 6 12 6 3 2" xfId="30469" xr:uid="{F372F407-C5C1-421C-B0DA-539207397CF2}"/>
    <cellStyle name="Normal 7 6 12 6 4" xfId="31688" xr:uid="{AF9DAF71-AEF0-46C2-AF8D-5CD1CE61D7A8}"/>
    <cellStyle name="Normal 7 6 12 7" xfId="25332" xr:uid="{F7D8B81A-047F-48C6-A186-A40F67FBBC1A}"/>
    <cellStyle name="Normal 7 6 12 7 2" xfId="26409" xr:uid="{92E5298E-5151-4BC5-8530-0F8A55FB4F6C}"/>
    <cellStyle name="Normal 7 6 12 7 3" xfId="31157" xr:uid="{2374E897-A2DD-4365-809D-E07045FA949F}"/>
    <cellStyle name="Normal 7 6 13" xfId="1472" xr:uid="{00000000-0005-0000-0000-000099070000}"/>
    <cellStyle name="Normal 7 6 13 2" xfId="4598" xr:uid="{3B4DDB37-5983-43FF-ACEF-860659222593}"/>
    <cellStyle name="Normal 7 6 13 2 2" xfId="9370" xr:uid="{CDEC0402-8630-454A-8E5A-5AC7B33D7A9D}"/>
    <cellStyle name="Normal 7 6 13 2 2 2" xfId="29340" xr:uid="{1398F320-3620-46AB-8D56-93072B29C3C1}"/>
    <cellStyle name="Normal 7 6 13 2 2 3" xfId="19750" xr:uid="{C0A6EE25-B01C-4B52-BECC-E276B0C87655}"/>
    <cellStyle name="Normal 7 6 13 2 3" xfId="12203" xr:uid="{43D41024-C8FE-4C65-B95F-208F8619F646}"/>
    <cellStyle name="Normal 7 6 13 2 3 2" xfId="22583" xr:uid="{3DF9474A-F397-4E1D-8623-AA6FF160C46C}"/>
    <cellStyle name="Normal 7 6 13 2 4" xfId="25322" xr:uid="{98ECA508-CF63-41EA-B13E-B59CBA420D04}"/>
    <cellStyle name="Normal 7 6 13 2 5" xfId="16917" xr:uid="{0CB1D580-E7FB-4A27-9476-70C921428E95}"/>
    <cellStyle name="Normal 7 6 13 3" xfId="5478" xr:uid="{CE46A238-16DD-4E36-BA20-268E23F60FCA}"/>
    <cellStyle name="Normal 7 6 13 3 2" xfId="23512" xr:uid="{1BC609B7-6C52-437C-A2E9-194250405883}"/>
    <cellStyle name="Normal 7 6 13 3 3" xfId="27938" xr:uid="{F9065EAC-74DE-4D0F-8B98-36D70B44BF47}"/>
    <cellStyle name="Normal 7 6 13 3 4" xfId="14776" xr:uid="{73B0D313-E46F-4BB7-9250-4D30D966D483}"/>
    <cellStyle name="Normal 7 6 13 4" xfId="7229" xr:uid="{A57384AF-2504-4427-ACE1-93DE4EDA52C9}"/>
    <cellStyle name="Normal 7 6 13 4 2" xfId="24384" xr:uid="{B1C46D47-275D-425D-ADBB-E99F9000C558}"/>
    <cellStyle name="Normal 7 6 13 4 3" xfId="28696" xr:uid="{A229D5F5-BE03-4E55-8618-2F91B811C9DB}"/>
    <cellStyle name="Normal 7 6 13 4 4" xfId="17609" xr:uid="{EEBC38E0-0F65-4135-BD17-F4E424EC63C7}"/>
    <cellStyle name="Normal 7 6 13 5" xfId="10062" xr:uid="{AAACA06A-32C1-487F-8989-1B393794C0E5}"/>
    <cellStyle name="Normal 7 6 13 5 2" xfId="29464" xr:uid="{18463E07-0ECC-4E05-84C7-B841D4A96E41}"/>
    <cellStyle name="Normal 7 6 13 5 3" xfId="20442" xr:uid="{C83BDC38-E3E2-47CA-BF4C-1C4B25CD76BF}"/>
    <cellStyle name="Normal 7 6 13 6" xfId="25177" xr:uid="{23CC18F1-B5FD-43D3-ACE6-4D68C924481A}"/>
    <cellStyle name="Normal 7 6 13 7" xfId="14072"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4" xr:uid="{54A32A04-56ED-4AB1-B7BA-D2EE0846373E}"/>
    <cellStyle name="Normal 7 6 14 3 2 2" xfId="27603" xr:uid="{5CE32205-96EA-49E5-8C23-87FB17C255E3}"/>
    <cellStyle name="Normal 7 6 14 3 3" xfId="28621" xr:uid="{50B7BDC0-20CD-4F0E-861C-3C44806BB4F1}"/>
    <cellStyle name="Normal 7 6 14 3 4" xfId="30291" xr:uid="{FAC2BF2A-86D0-46D4-9C19-960A9118AE4A}"/>
    <cellStyle name="Normal 7 6 14 3 4 2" xfId="31434" xr:uid="{1A077638-1BB3-4622-90A7-D76601927321}"/>
    <cellStyle name="Normal 7 6 14 3 5" xfId="31631" xr:uid="{F015D07E-7A10-4562-9261-1F62D0680FB5}"/>
    <cellStyle name="Normal 7 6 14 4" xfId="28271" xr:uid="{76CFB33E-5912-4B74-BBBF-6DD865E37708}"/>
    <cellStyle name="Normal 7 6 15" xfId="2440" xr:uid="{00000000-0005-0000-0000-0000E4080000}"/>
    <cellStyle name="Normal 7 6 15 2" xfId="5735" xr:uid="{495C43A3-3574-42FB-866D-BB7B70A3AE84}"/>
    <cellStyle name="Normal 7 6 15 2 2" xfId="28256" xr:uid="{A7F5FD02-FE5F-4F52-9BDE-3CDFDEDF93F6}"/>
    <cellStyle name="Normal 7 6 15 2 3" xfId="15112" xr:uid="{A605DAC2-51E2-4793-85BE-FDF33844A779}"/>
    <cellStyle name="Normal 7 6 15 3" xfId="7565" xr:uid="{B1FBA154-3591-4765-849C-DC8A096E34E7}"/>
    <cellStyle name="Normal 7 6 15 3 2" xfId="17945" xr:uid="{95A63BD3-3AA5-4531-9C1F-2173606782E4}"/>
    <cellStyle name="Normal 7 6 15 4" xfId="10398" xr:uid="{F98C58F5-E2A2-46E9-A62C-89E1E7F78CB6}"/>
    <cellStyle name="Normal 7 6 15 4 2" xfId="20778" xr:uid="{6FF81C5F-5DE3-4A3F-B5BA-3A215ECF90ED}"/>
    <cellStyle name="Normal 7 6 15 5" xfId="23162" xr:uid="{10624513-C597-4EC4-8C9B-6ABB485F5B22}"/>
    <cellStyle name="Normal 7 6 15 6" xfId="12827" xr:uid="{D57B35CA-7752-4FA8-BF85-3846C00B7CF1}"/>
    <cellStyle name="Normal 7 6 16" xfId="2170" xr:uid="{00000000-0005-0000-0000-0000D7080000}"/>
    <cellStyle name="Normal 7 6 16 2" xfId="7297" xr:uid="{B69C3657-7ADD-440C-989D-222D5F260A6C}"/>
    <cellStyle name="Normal 7 6 16 2 2" xfId="28355" xr:uid="{D6C497BB-3960-49BA-854A-2D36942534BD}"/>
    <cellStyle name="Normal 7 6 16 2 3" xfId="17677" xr:uid="{3F943B67-BF68-46FE-8EDA-A84648BC5EE8}"/>
    <cellStyle name="Normal 7 6 16 3" xfId="10130" xr:uid="{255D5F4D-71A3-4CA9-A87C-1319BF01B770}"/>
    <cellStyle name="Normal 7 6 16 3 2" xfId="20510" xr:uid="{093DA020-9795-4CA2-889A-A189C62135C3}"/>
    <cellStyle name="Normal 7 6 16 4" xfId="24529" xr:uid="{EB3C2B4A-5266-490D-9B9B-69216121C96F}"/>
    <cellStyle name="Normal 7 6 16 5" xfId="14844" xr:uid="{889E0779-BA30-46AE-A624-D2769B733098}"/>
    <cellStyle name="Normal 7 6 17" xfId="2149" xr:uid="{00000000-0005-0000-0000-000023030000}"/>
    <cellStyle name="Normal 7 6 17 2" xfId="4751" xr:uid="{96FA94DC-ED9F-4AD7-A7E8-D4EAB8FFA409}"/>
    <cellStyle name="Normal 7 6 17 2 2" xfId="27348" xr:uid="{AA61CBCD-A41A-4F57-8D53-D196359313E1}"/>
    <cellStyle name="Normal 7 6 17 3" xfId="27001" xr:uid="{CF3F67CA-7171-40A7-8B27-2E3B488C6464}"/>
    <cellStyle name="Normal 7 6 17 4" xfId="30230" xr:uid="{22805842-D57A-4294-947D-0526512732D1}"/>
    <cellStyle name="Normal 7 6 17 4 2" xfId="31374" xr:uid="{3A52D4CE-12B1-451F-B61D-7FA7D4D520E5}"/>
    <cellStyle name="Normal 7 6 17 5" xfId="31570" xr:uid="{F2A4B6CE-C68B-42CC-9C27-3F458A1293BD}"/>
    <cellStyle name="Normal 7 6 18" xfId="4077" xr:uid="{0FEC4EED-31A4-4E9D-A539-4F81C2FE41D8}"/>
    <cellStyle name="Normal 7 6 18 2" xfId="4692" xr:uid="{BF19DB26-08D9-499A-A4F6-1D49D2A37102}"/>
    <cellStyle name="Normal 7 6 18 3" xfId="30344" xr:uid="{097B12CA-5FBD-4FCE-AC04-16616058D705}"/>
    <cellStyle name="Normal 7 6 18 3 2" xfId="31486" xr:uid="{FF36C13B-12D4-45EE-9BDA-D2A65682F0F4}"/>
    <cellStyle name="Normal 7 6 18 4" xfId="31684" xr:uid="{84FA38DB-E8D3-4A3F-894E-B6DF80BE9978}"/>
    <cellStyle name="Normal 7 6 19" xfId="24157" xr:uid="{0B50E127-6DDF-46B3-9CFD-D81FF9105BDA}"/>
    <cellStyle name="Normal 7 6 2" xfId="1475" xr:uid="{00000000-0005-0000-0000-00009C070000}"/>
    <cellStyle name="Normal 7 6 2 10" xfId="28661" xr:uid="{0B934B43-1FFE-4900-9038-D4630AE52971}"/>
    <cellStyle name="Normal 7 6 2 11" xfId="12425" xr:uid="{2CBCC447-7587-426D-ACC9-4DB969F5CB85}"/>
    <cellStyle name="Normal 7 6 2 2" xfId="1476" xr:uid="{00000000-0005-0000-0000-00009D070000}"/>
    <cellStyle name="Normal 7 6 2 2 2" xfId="1477" xr:uid="{00000000-0005-0000-0000-00009E070000}"/>
    <cellStyle name="Normal 7 6 2 2 2 10" xfId="29981" xr:uid="{04EAF5DC-CECD-4DF5-8341-46D11520E3B2}"/>
    <cellStyle name="Normal 7 6 2 2 2 2" xfId="1478" xr:uid="{00000000-0005-0000-0000-00009F070000}"/>
    <cellStyle name="Normal 7 6 2 2 2 2 2" xfId="3482" xr:uid="{00000000-0005-0000-0000-0000E9080000}"/>
    <cellStyle name="Normal 7 6 2 2 2 2 2 2" xfId="6537" xr:uid="{3C43956B-92BD-42AF-94BE-7873034E45CC}"/>
    <cellStyle name="Normal 7 6 2 2 2 2 2 2 2" xfId="27970" xr:uid="{2C749FF5-9938-4C6E-8B13-46B6B9A118DE}"/>
    <cellStyle name="Normal 7 6 2 2 2 2 2 2 3" xfId="16108" xr:uid="{2E6F8660-BB0A-44BB-8411-930BB6C75FE5}"/>
    <cellStyle name="Normal 7 6 2 2 2 2 2 3" xfId="8561" xr:uid="{2D4F33BD-E1F5-48A7-B377-7ECD0C2B92E7}"/>
    <cellStyle name="Normal 7 6 2 2 2 2 2 3 2" xfId="18941" xr:uid="{F5908889-B071-4103-B187-EB026C3E9830}"/>
    <cellStyle name="Normal 7 6 2 2 2 2 2 4" xfId="11394" xr:uid="{198D3C54-6DB1-4A1B-9407-0DF7C2AEC7A3}"/>
    <cellStyle name="Normal 7 6 2 2 2 2 2 4 2" xfId="21774" xr:uid="{633C6899-E9CE-4394-8B2D-E18E351F1D3E}"/>
    <cellStyle name="Normal 7 6 2 2 2 2 2 5" xfId="23960" xr:uid="{4E1EA9D4-EA7B-4C15-8C17-E4CCEA800507}"/>
    <cellStyle name="Normal 7 6 2 2 2 2 2 6" xfId="14074" xr:uid="{917D2B9E-EF24-48CE-8383-273F4C0A52F4}"/>
    <cellStyle name="Normal 7 6 2 2 2 2 3" xfId="4376" xr:uid="{D4997153-9B6F-4C01-BE23-261C435D3A09}"/>
    <cellStyle name="Normal 7 6 2 2 2 2 3 2" xfId="9148" xr:uid="{73921F97-1065-4407-9809-495CBAD68613}"/>
    <cellStyle name="Normal 7 6 2 2 2 2 3 2 2" xfId="29191" xr:uid="{91EB5C62-EBF0-4364-A59B-31E9A108C41D}"/>
    <cellStyle name="Normal 7 6 2 2 2 2 3 2 3" xfId="19528" xr:uid="{82AB5975-74DF-48AA-A235-1243C30AF6E3}"/>
    <cellStyle name="Normal 7 6 2 2 2 2 3 3" xfId="11981" xr:uid="{0973E22F-3FBD-4A8F-A200-C78C9B6F33BB}"/>
    <cellStyle name="Normal 7 6 2 2 2 2 3 3 2" xfId="22361" xr:uid="{AFD10173-F0B6-48A8-B1EE-63990D38F079}"/>
    <cellStyle name="Normal 7 6 2 2 2 2 3 4" xfId="24426" xr:uid="{E6D7019A-E718-45E4-AFE1-762534489854}"/>
    <cellStyle name="Normal 7 6 2 2 2 2 3 5" xfId="16695" xr:uid="{F733C953-EF2A-4647-8D0D-E83858C2CA8F}"/>
    <cellStyle name="Normal 7 6 2 2 2 2 4" xfId="5479" xr:uid="{8DE60161-2BB3-4693-B577-A20D4692DEE6}"/>
    <cellStyle name="Normal 7 6 2 2 2 2 4 2" xfId="27357" xr:uid="{ADA7C34E-C8D7-4230-BA87-C3C3B92F3FB3}"/>
    <cellStyle name="Normal 7 6 2 2 2 2 4 3" xfId="14777" xr:uid="{2DA40E8B-A8D0-4E42-830B-4975E2564D1D}"/>
    <cellStyle name="Normal 7 6 2 2 2 2 5" xfId="7230" xr:uid="{AD3D54A5-6FF3-41E4-9694-D1AF111A41E0}"/>
    <cellStyle name="Normal 7 6 2 2 2 2 5 2" xfId="17610" xr:uid="{5CED58A6-1C51-42F3-A14D-7733BB90C807}"/>
    <cellStyle name="Normal 7 6 2 2 2 2 6" xfId="10063" xr:uid="{30F6F61F-22B1-464B-B9AA-148D29C8E096}"/>
    <cellStyle name="Normal 7 6 2 2 2 2 6 2" xfId="20443" xr:uid="{B11F13BF-C2A2-4741-BD41-3B0CA0F60C47}"/>
    <cellStyle name="Normal 7 6 2 2 2 2 7" xfId="25238" xr:uid="{297D51F8-69E1-48CA-A6D4-16811EF48A4E}"/>
    <cellStyle name="Normal 7 6 2 2 2 2 8" xfId="13321" xr:uid="{7D0E37C6-3D86-4C1F-9001-C790F89B8C34}"/>
    <cellStyle name="Normal 7 6 2 2 2 3" xfId="3483" xr:uid="{00000000-0005-0000-0000-0000EA080000}"/>
    <cellStyle name="Normal 7 6 2 2 2 3 2" xfId="4599" xr:uid="{F7E77E51-AF70-477D-915D-5CFCE89872C9}"/>
    <cellStyle name="Normal 7 6 2 2 2 3 2 2" xfId="9371" xr:uid="{6B21FC2E-9F3C-4C23-A412-2B431DD3ECBF}"/>
    <cellStyle name="Normal 7 6 2 2 2 3 2 2 2" xfId="29341" xr:uid="{062C8278-7C0B-4592-AAF6-FAF7FD1824CF}"/>
    <cellStyle name="Normal 7 6 2 2 2 3 2 2 3" xfId="19751" xr:uid="{540803B5-EB63-4312-ABB0-07CDC1D1382B}"/>
    <cellStyle name="Normal 7 6 2 2 2 3 2 3" xfId="12204" xr:uid="{E1162E05-973F-43E3-A05B-36A698B81043}"/>
    <cellStyle name="Normal 7 6 2 2 2 3 2 3 2" xfId="22584" xr:uid="{DB5AFD22-FB56-4383-9283-BD1C5CCDAD02}"/>
    <cellStyle name="Normal 7 6 2 2 2 3 2 4" xfId="25644" xr:uid="{CD6A38B1-3877-49CE-9454-AA7495112144}"/>
    <cellStyle name="Normal 7 6 2 2 2 3 2 5" xfId="16918" xr:uid="{FB7A93D7-025A-431A-A577-50FB9725D6E0}"/>
    <cellStyle name="Normal 7 6 2 2 2 3 3" xfId="6538" xr:uid="{0E10CFB7-73A1-4A1D-A4DC-825547754653}"/>
    <cellStyle name="Normal 7 6 2 2 2 3 3 2" xfId="27718" xr:uid="{2E469244-C77B-4BD3-960A-CFAD5B5A5197}"/>
    <cellStyle name="Normal 7 6 2 2 2 3 3 3" xfId="16109" xr:uid="{20249134-12C7-42F4-AA3F-D689BFD52AC9}"/>
    <cellStyle name="Normal 7 6 2 2 2 3 4" xfId="8562" xr:uid="{19B320F8-C9DF-4C65-847F-6BD39620D6EA}"/>
    <cellStyle name="Normal 7 6 2 2 2 3 4 2" xfId="18942" xr:uid="{5CD72663-E027-4421-9CC7-289E793CFD77}"/>
    <cellStyle name="Normal 7 6 2 2 2 3 4 3" xfId="29855" xr:uid="{F5A0251C-89B3-4ED2-B453-D31D90B62909}"/>
    <cellStyle name="Normal 7 6 2 2 2 3 5" xfId="11395" xr:uid="{FAC59828-E1EB-4737-81CE-DE16F306EB80}"/>
    <cellStyle name="Normal 7 6 2 2 2 3 5 2" xfId="21775" xr:uid="{474D0F86-4834-490D-A723-2FBB179E9695}"/>
    <cellStyle name="Normal 7 6 2 2 2 3 6" xfId="25364" xr:uid="{0F583448-3F60-430D-9CCC-94406A5FEA53}"/>
    <cellStyle name="Normal 7 6 2 2 2 3 7" xfId="25682" xr:uid="{6BEFCE0B-27F9-42CB-B022-6CCAE86597D8}"/>
    <cellStyle name="Normal 7 6 2 2 2 3 8" xfId="14075" xr:uid="{9FD870AE-3489-4168-934F-1025B36A5561}"/>
    <cellStyle name="Normal 7 6 2 2 2 4" xfId="3481" xr:uid="{00000000-0005-0000-0000-0000EB080000}"/>
    <cellStyle name="Normal 7 6 2 2 2 4 2" xfId="6536" xr:uid="{2320380E-A1D5-49AB-8E4A-A47391D43B4B}"/>
    <cellStyle name="Normal 7 6 2 2 2 4 2 2" xfId="27319" xr:uid="{1A19FDD6-EB0B-4C8E-A246-77221CE44C0A}"/>
    <cellStyle name="Normal 7 6 2 2 2 4 2 3" xfId="16107" xr:uid="{45DEF5E9-4AF0-432D-8F89-6A7ADEDA0AF0}"/>
    <cellStyle name="Normal 7 6 2 2 2 4 3" xfId="8560" xr:uid="{0A133847-C4E7-43AD-8ACD-B4957DABDD78}"/>
    <cellStyle name="Normal 7 6 2 2 2 4 3 2" xfId="18940" xr:uid="{FCEC1B20-9B09-42E7-BD3A-2B8A7462B387}"/>
    <cellStyle name="Normal 7 6 2 2 2 4 4" xfId="11393" xr:uid="{AA87D188-B539-4C73-BD47-2E0C1D4213FB}"/>
    <cellStyle name="Normal 7 6 2 2 2 4 4 2" xfId="21773" xr:uid="{E374D47B-912C-4DA9-88B5-2B7D5300E3C8}"/>
    <cellStyle name="Normal 7 6 2 2 2 4 5" xfId="23670" xr:uid="{1761F923-A575-4080-9E2C-8E823506DC55}"/>
    <cellStyle name="Normal 7 6 2 2 2 4 6" xfId="14073" xr:uid="{22FCA1B1-9327-4628-9DC9-AFD8BE8D4685}"/>
    <cellStyle name="Normal 7 6 2 2 2 5" xfId="2650" xr:uid="{00000000-0005-0000-0000-0000EC080000}"/>
    <cellStyle name="Normal 7 6 2 2 2 5 2" xfId="5912" xr:uid="{04EDB135-DE1E-44A7-AFBC-FCA5C83F406B}"/>
    <cellStyle name="Normal 7 6 2 2 2 5 2 2" xfId="28280" xr:uid="{11CC99B3-A87C-4175-91A2-9C4672B38B5C}"/>
    <cellStyle name="Normal 7 6 2 2 2 5 2 3" xfId="15322" xr:uid="{86CBC41F-3252-4286-A051-4D6F9B4B9CC8}"/>
    <cellStyle name="Normal 7 6 2 2 2 5 3" xfId="7775" xr:uid="{628AE643-BC3E-4EEC-8727-E55DCDB2A884}"/>
    <cellStyle name="Normal 7 6 2 2 2 5 3 2" xfId="18155" xr:uid="{C4AEBD2D-8F2E-4C83-BE00-B39F03431BCC}"/>
    <cellStyle name="Normal 7 6 2 2 2 5 4" xfId="10608" xr:uid="{A9A8B79E-C40F-46BD-8F9E-67BE47AD219F}"/>
    <cellStyle name="Normal 7 6 2 2 2 5 4 2" xfId="20988" xr:uid="{BC6C5DBE-8C7C-47A5-8E02-7EEE113AAD58}"/>
    <cellStyle name="Normal 7 6 2 2 2 5 5" xfId="23780" xr:uid="{B69EE12D-5EBE-4254-9996-F147571C3F8A}"/>
    <cellStyle name="Normal 7 6 2 2 2 5 6" xfId="13050" xr:uid="{0F059C69-DC57-4447-848B-B885E4C1D202}"/>
    <cellStyle name="Normal 7 6 2 2 2 6" xfId="4107" xr:uid="{14AB8BEC-B9AC-4B4E-AB64-5487A5CF4C35}"/>
    <cellStyle name="Normal 7 6 2 2 2 7" xfId="25094" xr:uid="{2DD6EE98-696C-462E-BCC5-900432B06F90}"/>
    <cellStyle name="Normal 7 6 2 2 2 7 2" xfId="29682" xr:uid="{9C6F49DB-D23B-4106-9F39-763D45CC4D93}"/>
    <cellStyle name="Normal 7 6 2 2 2 7 2 2" xfId="31155" xr:uid="{319D062E-984D-495E-A6B1-EDF1A68F4600}"/>
    <cellStyle name="Normal 7 6 2 2 2 8" xfId="29670" xr:uid="{A6916481-21A3-435F-B144-A91FBB42ED2B}"/>
    <cellStyle name="Normal 7 6 2 2 2 9" xfId="29836" xr:uid="{9D9C830E-9D27-4D5D-A596-7040B62EB861}"/>
    <cellStyle name="Normal 7 6 2 2 3" xfId="1479" xr:uid="{00000000-0005-0000-0000-0000A0070000}"/>
    <cellStyle name="Normal 7 6 2 2 3 2" xfId="3484" xr:uid="{00000000-0005-0000-0000-0000EE080000}"/>
    <cellStyle name="Normal 7 6 2 2 3 2 2" xfId="6539" xr:uid="{FF18CD6A-4F26-4260-80A0-2005F66843B1}"/>
    <cellStyle name="Normal 7 6 2 2 3 2 2 2" xfId="28383" xr:uid="{07ECBAA9-9252-4872-A60C-A39FAE87088B}"/>
    <cellStyle name="Normal 7 6 2 2 3 2 2 3" xfId="16110" xr:uid="{6D800536-7678-4839-A8DC-19931B69DAFF}"/>
    <cellStyle name="Normal 7 6 2 2 3 2 3" xfId="8563" xr:uid="{A1BAE006-68DD-4C66-A71D-005340E3CC91}"/>
    <cellStyle name="Normal 7 6 2 2 3 2 3 2" xfId="18943" xr:uid="{E4D20621-0EB1-4163-B085-EFFE44787647}"/>
    <cellStyle name="Normal 7 6 2 2 3 2 4" xfId="11396" xr:uid="{EF40E55E-F2FD-46FF-A2A3-F2C8962B2EC8}"/>
    <cellStyle name="Normal 7 6 2 2 3 2 4 2" xfId="21776" xr:uid="{ADA49CD4-49EE-469A-AD60-21774BDCB933}"/>
    <cellStyle name="Normal 7 6 2 2 3 2 5" xfId="23481" xr:uid="{4DF0783F-7C7F-4C4C-82E0-206F0EAEE840}"/>
    <cellStyle name="Normal 7 6 2 2 3 2 6" xfId="14076" xr:uid="{16A9736A-144E-4928-9AF6-4EFDD1065295}"/>
    <cellStyle name="Normal 7 6 2 2 3 3" xfId="2842" xr:uid="{00000000-0005-0000-0000-0000ED080000}"/>
    <cellStyle name="Normal 7 6 2 2 3 3 2" xfId="7964" xr:uid="{7249D37C-1CE1-44C4-AB44-0C06094481CB}"/>
    <cellStyle name="Normal 7 6 2 2 3 3 2 2" xfId="26586" xr:uid="{4936CB13-CFAD-4C01-B8A0-C873FE6357D9}"/>
    <cellStyle name="Normal 7 6 2 2 3 3 2 3" xfId="18344" xr:uid="{767D9DE3-8BA8-4ECE-8DDF-A5DE470B5A45}"/>
    <cellStyle name="Normal 7 6 2 2 3 3 3" xfId="10797" xr:uid="{1384BC0E-AF6C-4966-8D47-C417BF01370D}"/>
    <cellStyle name="Normal 7 6 2 2 3 3 3 2" xfId="21177" xr:uid="{9ABF4405-E1F5-42AA-8EE4-047FB517FF60}"/>
    <cellStyle name="Normal 7 6 2 2 3 3 4" xfId="23157" xr:uid="{45CB43B7-725A-457E-BE64-9BA44477EA48}"/>
    <cellStyle name="Normal 7 6 2 2 3 3 5" xfId="15511" xr:uid="{B4B0CDB4-80E8-43B1-832A-7E27644129C5}"/>
    <cellStyle name="Normal 7 6 2 2 3 4" xfId="3803" xr:uid="{28B2792A-E4C2-42BA-AC1C-BAFBCE227706}"/>
    <cellStyle name="Normal 7 6 2 2 3 4 2" xfId="8639" xr:uid="{78F59A9D-589F-4C8B-9D37-7FAF077F9C38}"/>
    <cellStyle name="Normal 7 6 2 2 3 4 2 2" xfId="19019" xr:uid="{3A43083D-68EB-4073-BB41-542ACCDC4DD5}"/>
    <cellStyle name="Normal 7 6 2 2 3 4 3" xfId="11472" xr:uid="{77914C42-79A0-45E7-A6D5-C13A38D0FBFB}"/>
    <cellStyle name="Normal 7 6 2 2 3 4 3 2" xfId="21852" xr:uid="{6469B20A-8342-4E19-8943-E9F35BF15376}"/>
    <cellStyle name="Normal 7 6 2 2 3 4 4" xfId="27421" xr:uid="{F1090F80-B0C1-46E5-B080-330F0302A84D}"/>
    <cellStyle name="Normal 7 6 2 2 3 4 5" xfId="16186" xr:uid="{13904CB8-1769-410C-A745-D63646D406DF}"/>
    <cellStyle name="Normal 7 6 2 2 3 5" xfId="5480" xr:uid="{049B8662-1A99-4A8B-A424-009D4B14D026}"/>
    <cellStyle name="Normal 7 6 2 2 3 5 2" xfId="14778" xr:uid="{0AB0EF44-AADF-4F49-92B0-4065F856268C}"/>
    <cellStyle name="Normal 7 6 2 2 3 6" xfId="7231" xr:uid="{1FC6158B-B2CD-42C7-B621-C330C4EAC1A0}"/>
    <cellStyle name="Normal 7 6 2 2 3 6 2" xfId="17611" xr:uid="{68EE18A3-D37E-42DA-9C03-37DC158E6A58}"/>
    <cellStyle name="Normal 7 6 2 2 3 7" xfId="10064" xr:uid="{F7111006-E276-435A-93CD-33A3271CCB09}"/>
    <cellStyle name="Normal 7 6 2 2 3 7 2" xfId="20444" xr:uid="{0412B25D-50C0-4063-9B20-08869A45F482}"/>
    <cellStyle name="Normal 7 6 2 2 3 8" xfId="24087" xr:uid="{E2C51115-D68E-431A-8B6A-FB0455416D5A}"/>
    <cellStyle name="Normal 7 6 2 2 3 9" xfId="13322"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2" xr:uid="{4D3D6C70-B861-4573-814D-03A56D0F782A}"/>
    <cellStyle name="Normal 7 6 2 2 5 2 2 2" xfId="19752" xr:uid="{17D1EA00-D755-4FB7-89C1-504E5DBF8B1B}"/>
    <cellStyle name="Normal 7 6 2 2 5 2 3" xfId="12205" xr:uid="{97C9921C-C018-44E5-8721-8F39A9FF8C06}"/>
    <cellStyle name="Normal 7 6 2 2 5 2 3 2" xfId="22585" xr:uid="{69B2F764-A1F2-4BE8-AF28-B9F55204C887}"/>
    <cellStyle name="Normal 7 6 2 2 5 2 4" xfId="26735" xr:uid="{934F4AF8-BE69-4D83-8C74-1814C6B5140D}"/>
    <cellStyle name="Normal 7 6 2 2 5 2 5" xfId="16919" xr:uid="{040E12F0-1115-44F0-B8BF-02F016E01AB1}"/>
    <cellStyle name="Normal 7 6 2 2 5 3" xfId="6540" xr:uid="{61CB24AD-EF4B-4C70-8A05-E1ED25D7E49E}"/>
    <cellStyle name="Normal 7 6 2 2 5 3 2" xfId="16111" xr:uid="{D929F99D-2176-487F-9CC7-C2BD318A8A3C}"/>
    <cellStyle name="Normal 7 6 2 2 5 4" xfId="8564" xr:uid="{1B046643-6896-4EBD-A8BC-F4FE2D2C7ED5}"/>
    <cellStyle name="Normal 7 6 2 2 5 4 2" xfId="18944" xr:uid="{D8EEE973-8CA6-4140-90F5-0B6F16E7D485}"/>
    <cellStyle name="Normal 7 6 2 2 5 5" xfId="11397" xr:uid="{8A9DBD6E-90C5-4E9B-99D1-92A6BAC7FB19}"/>
    <cellStyle name="Normal 7 6 2 2 5 5 2" xfId="21777" xr:uid="{5BF316AA-94AB-4134-8F00-A333BEFF6EE0}"/>
    <cellStyle name="Normal 7 6 2 2 5 6" xfId="24561" xr:uid="{3E76B5FF-1B9A-4161-87A4-751D4B3E9752}"/>
    <cellStyle name="Normal 7 6 2 2 5 7" xfId="14077" xr:uid="{4DDD2D37-CA5D-497E-BC0D-7E552FC39117}"/>
    <cellStyle name="Normal 7 6 2 2 6" xfId="2559" xr:uid="{00000000-0005-0000-0000-0000F1080000}"/>
    <cellStyle name="Normal 7 6 2 2 6 2" xfId="5829" xr:uid="{B66FAA02-2061-4C28-94CA-12E640BE358B}"/>
    <cellStyle name="Normal 7 6 2 2 6 2 2" xfId="28671" xr:uid="{B0FFD673-EFD7-4AF0-A637-F37D84DBAEDF}"/>
    <cellStyle name="Normal 7 6 2 2 6 2 3" xfId="15231" xr:uid="{9DFBBEA0-13F0-460E-A223-45BA0E6D6AA1}"/>
    <cellStyle name="Normal 7 6 2 2 6 3" xfId="7684" xr:uid="{63FA4D9A-472C-4BCB-9C4D-EBF0C0779232}"/>
    <cellStyle name="Normal 7 6 2 2 6 3 2" xfId="18064" xr:uid="{AA1276C8-F94F-4E02-9918-E5158BBD146E}"/>
    <cellStyle name="Normal 7 6 2 2 6 4" xfId="10517" xr:uid="{39AA716C-C051-4882-8AB7-1A507ADBEE45}"/>
    <cellStyle name="Normal 7 6 2 2 6 4 2" xfId="20897" xr:uid="{6A7A902D-7399-4B15-ADA7-3A63D562E9E1}"/>
    <cellStyle name="Normal 7 6 2 2 6 5" xfId="23878" xr:uid="{B97EB2A7-DC6C-47FB-9D73-FFC054BBD131}"/>
    <cellStyle name="Normal 7 6 2 2 6 6" xfId="12947" xr:uid="{5C138EAE-DEA9-4AD5-A5FC-91C0DB1C2EFB}"/>
    <cellStyle name="Normal 7 6 2 2 7" xfId="2253" xr:uid="{00000000-0005-0000-0000-0000E6080000}"/>
    <cellStyle name="Normal 7 6 2 2 7 2" xfId="7380" xr:uid="{FF82BE85-CF7E-4D30-9509-E49B9532792C}"/>
    <cellStyle name="Normal 7 6 2 2 7 2 2" xfId="17760" xr:uid="{757A19E5-54D2-47FB-9AAD-B0C917D4B4BB}"/>
    <cellStyle name="Normal 7 6 2 2 7 3" xfId="10213" xr:uid="{9E5C0D3E-2C0D-4C99-8AC6-38661FC76CAE}"/>
    <cellStyle name="Normal 7 6 2 2 7 3 2" xfId="20593" xr:uid="{E32D5685-E2FB-49A1-A380-BF6348883FF4}"/>
    <cellStyle name="Normal 7 6 2 2 7 4" xfId="22861" xr:uid="{1D27C0B9-DB74-48FE-AB51-476EA2630360}"/>
    <cellStyle name="Normal 7 6 2 2 7 5" xfId="14927" xr:uid="{1AE6BEDE-C5EE-45E3-B1A0-392B2C209929}"/>
    <cellStyle name="Normal 7 6 2 2 8" xfId="23547" xr:uid="{C5CE898B-5079-473C-B569-1516EB8A0480}"/>
    <cellStyle name="Normal 7 6 2 2 9" xfId="12485" xr:uid="{39F8E732-094A-4460-B449-9D1468C045E8}"/>
    <cellStyle name="Normal 7 6 2 3" xfId="1480" xr:uid="{00000000-0005-0000-0000-0000A1070000}"/>
    <cellStyle name="Normal 7 6 2 3 10" xfId="10065" xr:uid="{1E1A3F6E-F969-4BAE-9F6F-3AA572EF8B3A}"/>
    <cellStyle name="Normal 7 6 2 3 10 2" xfId="20445" xr:uid="{256AC34C-FBD0-4F27-88CC-FEFDC0ABDECA}"/>
    <cellStyle name="Normal 7 6 2 3 11" xfId="25392" xr:uid="{167A9EED-2DEA-4CC9-B832-6DB0C5C99144}"/>
    <cellStyle name="Normal 7 6 2 3 12" xfId="12643" xr:uid="{E8BC95D7-541E-43E5-A0AF-7043290B7F2A}"/>
    <cellStyle name="Normal 7 6 2 3 2" xfId="2424" xr:uid="{00000000-0005-0000-0000-0000F3080000}"/>
    <cellStyle name="Normal 7 6 2 3 2 2" xfId="3486" xr:uid="{00000000-0005-0000-0000-0000F4080000}"/>
    <cellStyle name="Normal 7 6 2 3 2 2 2" xfId="6541" xr:uid="{2ED177E0-8D34-47F6-A550-BB54CD807983}"/>
    <cellStyle name="Normal 7 6 2 3 2 2 2 2" xfId="27735" xr:uid="{7B4B4AD0-D389-448D-9CF1-2C7A12CFAB15}"/>
    <cellStyle name="Normal 7 6 2 3 2 2 2 3" xfId="27485" xr:uid="{974FFAAC-0323-4FC9-A221-BF7EAC317557}"/>
    <cellStyle name="Normal 7 6 2 3 2 2 2 4" xfId="16112" xr:uid="{943B722A-1B6D-485C-BE3E-606506E530D2}"/>
    <cellStyle name="Normal 7 6 2 3 2 2 3" xfId="8565" xr:uid="{FA3BE7CA-8711-46A0-ACF0-5961A05AB851}"/>
    <cellStyle name="Normal 7 6 2 3 2 2 3 2" xfId="28948" xr:uid="{A37E3316-1CDF-4325-9EA6-9E73D2DB4680}"/>
    <cellStyle name="Normal 7 6 2 3 2 2 3 3" xfId="18945" xr:uid="{DF22B7A1-C024-4378-99DA-6E0A161155FE}"/>
    <cellStyle name="Normal 7 6 2 3 2 2 4" xfId="11398" xr:uid="{5880DDF9-8A56-4C4D-9CD8-7088981D7E9F}"/>
    <cellStyle name="Normal 7 6 2 3 2 2 4 2" xfId="21778" xr:uid="{4CB6013D-D85D-4607-B82A-4F2B066B2D34}"/>
    <cellStyle name="Normal 7 6 2 3 2 2 5" xfId="24796" xr:uid="{3EA3BD21-3DB5-4AE3-BB45-0A9CADD59DC2}"/>
    <cellStyle name="Normal 7 6 2 3 2 2 6" xfId="14078" xr:uid="{CC47A00B-1AB7-464B-A96F-1B0D14F90019}"/>
    <cellStyle name="Normal 7 6 2 3 2 3" xfId="2843" xr:uid="{00000000-0005-0000-0000-0000F5080000}"/>
    <cellStyle name="Normal 7 6 2 3 2 3 2" xfId="6057" xr:uid="{28B2E169-D7C2-4667-819D-0471C974F8D7}"/>
    <cellStyle name="Normal 7 6 2 3 2 3 2 2" xfId="26560" xr:uid="{74A0F5AF-D0CB-49BF-8753-E75A9FB067B3}"/>
    <cellStyle name="Normal 7 6 2 3 2 3 2 3" xfId="15512" xr:uid="{11978ACD-762B-44EB-A880-BC19191F914D}"/>
    <cellStyle name="Normal 7 6 2 3 2 3 3" xfId="7965" xr:uid="{B0545A4D-8699-4CA2-B39E-1B70F4A32311}"/>
    <cellStyle name="Normal 7 6 2 3 2 3 3 2" xfId="18345" xr:uid="{0DA7AE16-5A69-446A-A742-5D1BA50817CC}"/>
    <cellStyle name="Normal 7 6 2 3 2 3 4" xfId="10798" xr:uid="{A22CF988-77B7-483B-B476-BEAFAE84D019}"/>
    <cellStyle name="Normal 7 6 2 3 2 3 4 2" xfId="21178" xr:uid="{52400798-466A-47CC-86FE-E125E28CA297}"/>
    <cellStyle name="Normal 7 6 2 3 2 3 5" xfId="23175" xr:uid="{CF5192CA-0014-421A-99D0-F4FCC99E05C3}"/>
    <cellStyle name="Normal 7 6 2 3 2 3 6" xfId="13323" xr:uid="{613B7118-BE5A-48C6-B989-DE44F6BDA5DE}"/>
    <cellStyle name="Normal 7 6 2 3 2 4" xfId="4226" xr:uid="{4C5857AD-234B-4557-ADE5-B8289ADFA87B}"/>
    <cellStyle name="Normal 7 6 2 3 2 4 2" xfId="8998" xr:uid="{CB3B5041-B31D-497A-9D0B-64FC5C0E3A11}"/>
    <cellStyle name="Normal 7 6 2 3 2 4 2 2" xfId="19378" xr:uid="{60104DF8-912C-4105-A482-48B17DE8EA36}"/>
    <cellStyle name="Normal 7 6 2 3 2 4 3" xfId="11831" xr:uid="{2A4BF771-42B9-4F8D-B0E4-FB6E90789D39}"/>
    <cellStyle name="Normal 7 6 2 3 2 4 3 2" xfId="22211" xr:uid="{180518FC-28E0-4F1D-B9E9-975CB149259E}"/>
    <cellStyle name="Normal 7 6 2 3 2 4 4" xfId="23190" xr:uid="{DF7D4F32-EB8C-4BB1-AF49-8F4DEC3925B3}"/>
    <cellStyle name="Normal 7 6 2 3 2 4 5" xfId="16545" xr:uid="{16983FF2-37E5-4C2D-9694-40C4B52EDD4E}"/>
    <cellStyle name="Normal 7 6 2 3 2 5" xfId="5724" xr:uid="{CEE0CD0B-5F26-4751-88D7-0A0E532635CB}"/>
    <cellStyle name="Normal 7 6 2 3 2 5 2" xfId="15098" xr:uid="{C6DBCB33-7F20-48A6-9F48-D85BE71DD538}"/>
    <cellStyle name="Normal 7 6 2 3 2 6" xfId="7551" xr:uid="{189EF68A-E256-4796-89AE-AC0F3FAF7D8E}"/>
    <cellStyle name="Normal 7 6 2 3 2 6 2" xfId="17931" xr:uid="{43FB66C0-390C-4279-B678-C9FDF62130EE}"/>
    <cellStyle name="Normal 7 6 2 3 2 7" xfId="10384" xr:uid="{DBB79F94-F3C9-4812-B61F-AFDCD4D42AF7}"/>
    <cellStyle name="Normal 7 6 2 3 2 7 2" xfId="20764" xr:uid="{3C339B12-A6EB-4E4B-8738-0FBB837DE6F7}"/>
    <cellStyle name="Normal 7 6 2 3 2 8" xfId="23596" xr:uid="{46362229-43AB-4867-8795-752F1117C320}"/>
    <cellStyle name="Normal 7 6 2 3 2 9" xfId="12801" xr:uid="{00811522-1434-49F0-9892-C89467140CF9}"/>
    <cellStyle name="Normal 7 6 2 3 3" xfId="3487" xr:uid="{00000000-0005-0000-0000-0000F6080000}"/>
    <cellStyle name="Normal 7 6 2 3 3 2" xfId="4601" xr:uid="{4517D012-AB3F-4A50-A0AE-6DC9C9AABA35}"/>
    <cellStyle name="Normal 7 6 2 3 3 2 2" xfId="9373" xr:uid="{C788363A-D2D0-4902-9FC0-2B01B7C53F29}"/>
    <cellStyle name="Normal 7 6 2 3 3 2 2 2" xfId="29342" xr:uid="{F7D3D6A1-47D2-48DF-964B-7A00284DE874}"/>
    <cellStyle name="Normal 7 6 2 3 3 2 2 3" xfId="19753" xr:uid="{2595AF05-3149-411D-B2A3-9AB2965C3326}"/>
    <cellStyle name="Normal 7 6 2 3 3 2 3" xfId="12206" xr:uid="{8306838D-A175-48DF-9E22-7CCECC7A46AF}"/>
    <cellStyle name="Normal 7 6 2 3 3 2 3 2" xfId="22586" xr:uid="{666A7408-14DC-4E23-BF53-D70A7F51D1CC}"/>
    <cellStyle name="Normal 7 6 2 3 3 2 4" xfId="23844" xr:uid="{E19D32D2-28B6-4847-815D-8D68D928324E}"/>
    <cellStyle name="Normal 7 6 2 3 3 2 5" xfId="16920" xr:uid="{1F763406-0259-44E6-8D78-7596465B723C}"/>
    <cellStyle name="Normal 7 6 2 3 3 3" xfId="6542" xr:uid="{935A2752-8B7F-4C6A-BF5C-9EDD067E1A9A}"/>
    <cellStyle name="Normal 7 6 2 3 3 3 2" xfId="26796" xr:uid="{88148196-7D1B-4249-9D88-AFD134F9481F}"/>
    <cellStyle name="Normal 7 6 2 3 3 3 3" xfId="16113" xr:uid="{5C68F48B-039B-4724-A7FE-555E7C0A0FE3}"/>
    <cellStyle name="Normal 7 6 2 3 3 4" xfId="8566" xr:uid="{A34AC5BC-0734-4227-9483-F63AE9FA58A4}"/>
    <cellStyle name="Normal 7 6 2 3 3 4 2" xfId="18946" xr:uid="{DA7AF1A6-8AED-419E-8558-7AA2EF1EDAAE}"/>
    <cellStyle name="Normal 7 6 2 3 3 5" xfId="11399" xr:uid="{ADA725C3-BAC9-4DE8-B058-DE956EBE7BD5}"/>
    <cellStyle name="Normal 7 6 2 3 3 5 2" xfId="21779" xr:uid="{106E1BA2-A679-4A52-8A91-C8AD22D52F32}"/>
    <cellStyle name="Normal 7 6 2 3 3 6" xfId="23951" xr:uid="{3DF65DFE-68C1-4814-B5DB-D46D28CCC849}"/>
    <cellStyle name="Normal 7 6 2 3 3 7" xfId="14079" xr:uid="{2AAC3EB0-648E-4039-A54B-70CFFB60586E}"/>
    <cellStyle name="Normal 7 6 2 3 4" xfId="2999" xr:uid="{00000000-0005-0000-0000-0000F7080000}"/>
    <cellStyle name="Normal 7 6 2 3 4 2" xfId="6148" xr:uid="{8CE6BF8B-0E9F-4452-84EA-E1F3441688C5}"/>
    <cellStyle name="Normal 7 6 2 3 4 2 2" xfId="26410" xr:uid="{58070C94-302A-4FED-9388-BC7FD3B37CC0}"/>
    <cellStyle name="Normal 7 6 2 3 4 2 3" xfId="15626" xr:uid="{0C47AA3F-AB24-4930-9F11-72E8E2853579}"/>
    <cellStyle name="Normal 7 6 2 3 4 3" xfId="8079" xr:uid="{DE95BD2A-6FEC-43D3-99B0-B0875EAAA115}"/>
    <cellStyle name="Normal 7 6 2 3 4 3 2" xfId="18459" xr:uid="{ED7BAE7D-93BA-4869-9024-02B2F0BF21BA}"/>
    <cellStyle name="Normal 7 6 2 3 4 4" xfId="10912" xr:uid="{B17E3A17-CCA1-40F8-B55A-5C7F6649D437}"/>
    <cellStyle name="Normal 7 6 2 3 4 4 2" xfId="21292" xr:uid="{E8854CB8-4A7B-42B7-B6C5-59EAF2B0AF74}"/>
    <cellStyle name="Normal 7 6 2 3 4 5" xfId="24931" xr:uid="{CD25090A-1621-41C6-A210-0964DFF056A3}"/>
    <cellStyle name="Normal 7 6 2 3 4 6" xfId="13499" xr:uid="{FBD1A3F5-66E5-42B8-A13E-5BBCC43129D9}"/>
    <cellStyle name="Normal 7 6 2 3 5" xfId="2602" xr:uid="{00000000-0005-0000-0000-0000F8080000}"/>
    <cellStyle name="Normal 7 6 2 3 5 2" xfId="5867" xr:uid="{68540AEA-0E8E-4490-B917-D8E157903F73}"/>
    <cellStyle name="Normal 7 6 2 3 5 2 2" xfId="25872" xr:uid="{99D1D200-427F-4337-BF8F-46411779011E}"/>
    <cellStyle name="Normal 7 6 2 3 5 2 3" xfId="15274" xr:uid="{7B3CE3F2-FBE3-4F86-B53B-87E78ECF1E4D}"/>
    <cellStyle name="Normal 7 6 2 3 5 3" xfId="7727" xr:uid="{46B538C4-698E-407A-A73A-E6508947368F}"/>
    <cellStyle name="Normal 7 6 2 3 5 3 2" xfId="18107" xr:uid="{8C020935-67DA-4919-8F95-EE48A1028C02}"/>
    <cellStyle name="Normal 7 6 2 3 5 4" xfId="10560" xr:uid="{A7DF25E5-D097-4AB6-8A00-5C02D02AC826}"/>
    <cellStyle name="Normal 7 6 2 3 5 4 2" xfId="20940" xr:uid="{31A32AC7-551F-4906-BAB2-3B442B016CFC}"/>
    <cellStyle name="Normal 7 6 2 3 5 5" xfId="22925" xr:uid="{DCFA66F2-A4CC-4D03-88FA-4D2DEDA2B454}"/>
    <cellStyle name="Normal 7 6 2 3 5 6" xfId="12990" xr:uid="{F0E67ACF-9FBC-40E0-A18F-2E957BAD3AC0}"/>
    <cellStyle name="Normal 7 6 2 3 6" xfId="2409" xr:uid="{00000000-0005-0000-0000-0000F2080000}"/>
    <cellStyle name="Normal 7 6 2 3 6 2" xfId="7536" xr:uid="{78E3D2FD-30E3-475C-A30E-3B2F53C80C2E}"/>
    <cellStyle name="Normal 7 6 2 3 6 2 2" xfId="17916" xr:uid="{81BE1BC3-C79A-4BCB-A37E-0F1B6A11141F}"/>
    <cellStyle name="Normal 7 6 2 3 6 3" xfId="10369" xr:uid="{BC48B4BF-DD1D-4F5D-8422-249DC6A0F923}"/>
    <cellStyle name="Normal 7 6 2 3 6 3 2" xfId="20749" xr:uid="{186FE3F9-E38C-4563-937D-AF0E6A552712}"/>
    <cellStyle name="Normal 7 6 2 3 6 4" xfId="25439" xr:uid="{FEDB20F1-CD1B-4AB9-9D41-85153BDA663B}"/>
    <cellStyle name="Normal 7 6 2 3 6 5" xfId="15083" xr:uid="{94E2F247-9332-4E0E-A9F1-EE55A5533C72}"/>
    <cellStyle name="Normal 7 6 2 3 7" xfId="4080" xr:uid="{A6B066F1-DD96-4C23-A370-41D05A534855}"/>
    <cellStyle name="Normal 7 6 2 3 7 2" xfId="8858" xr:uid="{667C695F-D196-43B0-9454-E2BEAC50E32B}"/>
    <cellStyle name="Normal 7 6 2 3 7 2 2" xfId="19238" xr:uid="{58A1C407-A8BF-4947-968E-83CFCDF6891D}"/>
    <cellStyle name="Normal 7 6 2 3 7 3" xfId="11691" xr:uid="{D348FA38-632B-4CDE-8A66-F8DC1E6E7289}"/>
    <cellStyle name="Normal 7 6 2 3 7 3 2" xfId="22071" xr:uid="{860FD70A-BDAB-4B4D-84BD-620614E8FCD7}"/>
    <cellStyle name="Normal 7 6 2 3 7 4" xfId="16405" xr:uid="{95D5832A-9277-429F-AC12-EB7E130781B2}"/>
    <cellStyle name="Normal 7 6 2 3 8" xfId="5481" xr:uid="{7A635B9E-6B33-46CF-BC6A-D7E5668F196F}"/>
    <cellStyle name="Normal 7 6 2 3 8 2" xfId="14779" xr:uid="{A9FE8C30-9E0C-4D99-BCA5-24D0BB0B4012}"/>
    <cellStyle name="Normal 7 6 2 3 9" xfId="7232" xr:uid="{69B6C9D1-4B47-4FD4-9E52-B740DF431ACF}"/>
    <cellStyle name="Normal 7 6 2 3 9 2" xfId="17612" xr:uid="{B773A3F7-250A-44AB-B434-737FFFE34FD5}"/>
    <cellStyle name="Normal 7 6 2 4" xfId="1481" xr:uid="{00000000-0005-0000-0000-0000A2070000}"/>
    <cellStyle name="Normal 7 6 2 4 2" xfId="1482" xr:uid="{00000000-0005-0000-0000-0000A3070000}"/>
    <cellStyle name="Normal 7 6 2 4 2 2" xfId="7233" xr:uid="{6E122A99-0A2B-481E-941E-1A629EFDA561}"/>
    <cellStyle name="Normal 7 6 2 4 2 2 2" xfId="28572" xr:uid="{83729F6A-F6F6-4A57-98C1-F05D08D6747E}"/>
    <cellStyle name="Normal 7 6 2 4 2 2 3" xfId="28471" xr:uid="{B2F2DA54-1103-42A2-9A7C-76FB970A49FC}"/>
    <cellStyle name="Normal 7 6 2 4 2 2 4" xfId="17613" xr:uid="{D3ADCC34-AB49-487F-8203-E8A8E112658B}"/>
    <cellStyle name="Normal 7 6 2 4 2 3" xfId="10066" xr:uid="{CEDBC37A-7193-45AF-A6B6-FCA2810ED39C}"/>
    <cellStyle name="Normal 7 6 2 4 2 3 2" xfId="29465" xr:uid="{2956D692-3D13-45A4-A872-ED62089834FD}"/>
    <cellStyle name="Normal 7 6 2 4 2 3 3" xfId="20446" xr:uid="{6A1C4D72-F17D-4E46-9A7F-286D12EE63B6}"/>
    <cellStyle name="Normal 7 6 2 4 2 4" xfId="22634" xr:uid="{4D6831AF-81DC-4B28-8CFE-4A01A6C21AFC}"/>
    <cellStyle name="Normal 7 6 2 4 2 5" xfId="14780" xr:uid="{724AB0AE-DCBD-447A-9A5F-559E64BBAC60}"/>
    <cellStyle name="Normal 7 6 2 4 3" xfId="27383" xr:uid="{FA1FF1D9-E270-4A7D-A943-E427F0729186}"/>
    <cellStyle name="Normal 7 6 2 4 4" xfId="27361" xr:uid="{5E3A2284-2B4C-4BE2-948C-47C09382975B}"/>
    <cellStyle name="Normal 7 6 2 5" xfId="1483" xr:uid="{00000000-0005-0000-0000-0000A4070000}"/>
    <cellStyle name="Normal 7 6 2 5 2" xfId="4602" xr:uid="{12B5E42F-D790-45DA-9D1D-5C233CD01BAE}"/>
    <cellStyle name="Normal 7 6 2 5 2 2" xfId="9374" xr:uid="{2F3F45FC-EC56-4E7D-93DD-DA14367C6125}"/>
    <cellStyle name="Normal 7 6 2 5 2 2 2" xfId="29343" xr:uid="{19A9BD2C-7CD5-4F36-819D-FCF0DCCAC26D}"/>
    <cellStyle name="Normal 7 6 2 5 2 2 3" xfId="19754" xr:uid="{6D73268A-E381-41BB-9B34-46954B025484}"/>
    <cellStyle name="Normal 7 6 2 5 2 3" xfId="12207" xr:uid="{B541EE0C-4218-421C-9358-C9821E1A6070}"/>
    <cellStyle name="Normal 7 6 2 5 2 3 2" xfId="22587" xr:uid="{012FB8A7-B699-401A-B4CF-B396529CC047}"/>
    <cellStyle name="Normal 7 6 2 5 2 4" xfId="22818" xr:uid="{5A2CA262-985D-488C-8315-7CA4E45DF330}"/>
    <cellStyle name="Normal 7 6 2 5 2 5" xfId="16921" xr:uid="{3BAEB2FB-CA7F-4AFE-9FED-04598FABBA68}"/>
    <cellStyle name="Normal 7 6 2 5 3" xfId="5482" xr:uid="{9BFE6913-B7FD-46C9-B7DA-1CA04FBD48E1}"/>
    <cellStyle name="Normal 7 6 2 5 3 2" xfId="23479" xr:uid="{FB55B3A7-7CC4-4B33-81ED-58C90816DEA3}"/>
    <cellStyle name="Normal 7 6 2 5 3 3" xfId="26129" xr:uid="{E82DA417-FF46-4F52-9655-06161D003715}"/>
    <cellStyle name="Normal 7 6 2 5 3 4" xfId="14781" xr:uid="{35CE0722-3881-4B50-B822-855499230C93}"/>
    <cellStyle name="Normal 7 6 2 5 4" xfId="7234" xr:uid="{61D9F8CE-C3A3-4C75-975A-5683861D81A8}"/>
    <cellStyle name="Normal 7 6 2 5 4 2" xfId="24404" xr:uid="{FF928902-5FAB-491E-94A9-CC6410DAF7CB}"/>
    <cellStyle name="Normal 7 6 2 5 4 3" xfId="26435" xr:uid="{92080964-D7FF-4FC2-9B39-69DF9E261DF5}"/>
    <cellStyle name="Normal 7 6 2 5 4 4" xfId="17614" xr:uid="{A1508B5E-4B42-4C5E-8E1E-D427EE683154}"/>
    <cellStyle name="Normal 7 6 2 5 5" xfId="10067" xr:uid="{5E8CB66E-C768-459E-B683-3A13F096FB12}"/>
    <cellStyle name="Normal 7 6 2 5 5 2" xfId="29466" xr:uid="{A01A7646-22A0-41C3-B691-FACD4DA56448}"/>
    <cellStyle name="Normal 7 6 2 5 5 3" xfId="20447" xr:uid="{E4F574C7-E9B7-468D-9451-085997566E7D}"/>
    <cellStyle name="Normal 7 6 2 5 6" xfId="25143" xr:uid="{1CD5A22A-E0C0-40E0-BF04-96020AA18368}"/>
    <cellStyle name="Normal 7 6 2 5 7" xfId="14080" xr:uid="{6F77A334-7E8D-454F-9079-979D25F26416}"/>
    <cellStyle name="Normal 7 6 2 6" xfId="1484" xr:uid="{00000000-0005-0000-0000-0000A5070000}"/>
    <cellStyle name="Normal 7 6 2 6 2" xfId="2499" xr:uid="{00000000-0005-0000-0000-0000FB080000}"/>
    <cellStyle name="Normal 7 6 2 6 2 2" xfId="7624" xr:uid="{6DA91824-4395-46A4-B38A-CA6BA7737022}"/>
    <cellStyle name="Normal 7 6 2 6 2 2 2" xfId="18004" xr:uid="{B286C0FC-B35F-4A65-8F1E-46A4D3D798C7}"/>
    <cellStyle name="Normal 7 6 2 6 2 3" xfId="10457" xr:uid="{F0F27D90-69BA-4FBF-9D6A-63517C68C43B}"/>
    <cellStyle name="Normal 7 6 2 6 2 3 2" xfId="20837" xr:uid="{5D964759-6C67-4757-A5AD-5C7EDC1A05BE}"/>
    <cellStyle name="Normal 7 6 2 6 2 4" xfId="28456" xr:uid="{14B8BD50-F673-4976-A063-187232F799C6}"/>
    <cellStyle name="Normal 7 6 2 6 2 5" xfId="15171" xr:uid="{B518ABFA-065B-423C-BD0E-6902CAC24386}"/>
    <cellStyle name="Normal 7 6 2 6 3" xfId="2046" xr:uid="{00000000-0005-0000-0000-0000A5070000}"/>
    <cellStyle name="Normal 7 6 2 6 4" xfId="5483" xr:uid="{A67FD77B-8C42-46EF-8626-0391DF1149CC}"/>
    <cellStyle name="Normal 7 6 2 6 4 2" xfId="29746" xr:uid="{5D856566-71DC-4B60-BA54-4AAFB41ABC56}"/>
    <cellStyle name="Normal 7 6 2 6 5" xfId="22766" xr:uid="{55D9A16F-D7A4-4684-8925-24433A61B1FE}"/>
    <cellStyle name="Normal 7 6 2 6 6" xfId="12887" xr:uid="{23CC4D2E-FB2B-433A-8457-8D4F882A536F}"/>
    <cellStyle name="Normal 7 6 2 7" xfId="2193" xr:uid="{00000000-0005-0000-0000-0000E5080000}"/>
    <cellStyle name="Normal 7 6 2 7 2" xfId="7320" xr:uid="{BF72EEEC-0363-42E3-BC13-D45899A28E16}"/>
    <cellStyle name="Normal 7 6 2 7 2 2" xfId="25933" xr:uid="{B86B97D5-6C7E-4598-A23A-995132FA8F68}"/>
    <cellStyle name="Normal 7 6 2 7 2 3" xfId="17700" xr:uid="{4BEFBD65-26C5-4811-A175-AF2DB6BCCA56}"/>
    <cellStyle name="Normal 7 6 2 7 3" xfId="10153" xr:uid="{21A3D271-F3A0-4463-94E9-EDCAD5111008}"/>
    <cellStyle name="Normal 7 6 2 7 3 2" xfId="20533" xr:uid="{E0479714-0684-4F81-93CE-59DB467146FA}"/>
    <cellStyle name="Normal 7 6 2 7 4" xfId="24912" xr:uid="{8956E53A-E2B5-4656-A712-A63BE9BA9A20}"/>
    <cellStyle name="Normal 7 6 2 7 5" xfId="14867" xr:uid="{53DC5CB4-8DC4-4461-95A0-784F72F2BAF7}"/>
    <cellStyle name="Normal 7 6 2 8" xfId="24377" xr:uid="{ED4EC8EF-5843-457B-AF88-4D7D2FF16CC9}"/>
    <cellStyle name="Normal 7 6 2 8 2" xfId="26103" xr:uid="{1718AF5F-58E8-4B0F-AB17-E916184D4514}"/>
    <cellStyle name="Normal 7 6 2 9" xfId="26698" xr:uid="{6293BA1F-4F0E-4845-A691-991D33328C21}"/>
    <cellStyle name="Normal 7 6 20" xfId="12402" xr:uid="{4D736B5C-A5E8-4CE8-A84B-CC95F0450F18}"/>
    <cellStyle name="Normal 7 6 21" xfId="29835" xr:uid="{14591012-5BF2-4661-84EF-D3C202A421F1}"/>
    <cellStyle name="Normal 7 6 21 2" xfId="31504" xr:uid="{AE07DE1B-668E-4B16-88FD-3A9EC54BD8AE}"/>
    <cellStyle name="Normal 7 6 22" xfId="29980" xr:uid="{9BCCC15C-78C9-486F-A701-1A52E6003D5D}"/>
    <cellStyle name="Normal 7 6 23" xfId="30163" xr:uid="{49D357EA-AD67-4E3B-A3C0-C67DEDCA22C2}"/>
    <cellStyle name="Normal 7 6 3" xfId="1485" xr:uid="{00000000-0005-0000-0000-0000A6070000}"/>
    <cellStyle name="Normal 7 6 3 10" xfId="5484" xr:uid="{0FF0B9C9-C1B6-4F32-B56F-A6E9F15C0064}"/>
    <cellStyle name="Normal 7 6 3 10 2" xfId="14782" xr:uid="{11F63485-85EE-419C-92E1-1121CED9FCEE}"/>
    <cellStyle name="Normal 7 6 3 11" xfId="7235" xr:uid="{C03B5CF4-3859-4FAB-B0F8-AD00D31F5CD5}"/>
    <cellStyle name="Normal 7 6 3 11 2" xfId="17615" xr:uid="{3965AFF5-D500-4564-8608-7B8F9F639B94}"/>
    <cellStyle name="Normal 7 6 3 12" xfId="10068" xr:uid="{FB397A62-BE51-4249-8822-47E85F69ACF6}"/>
    <cellStyle name="Normal 7 6 3 12 2" xfId="20448" xr:uid="{2017A004-559C-4D69-BB7E-AF23B9128025}"/>
    <cellStyle name="Normal 7 6 3 13" xfId="24059" xr:uid="{00283BD8-6DFE-4D42-A8C9-DE55BB8542D4}"/>
    <cellStyle name="Normal 7 6 3 14" xfId="12462" xr:uid="{330A2FA6-1B02-4750-856C-3013779CABB4}"/>
    <cellStyle name="Normal 7 6 3 2" xfId="1486" xr:uid="{00000000-0005-0000-0000-0000A7070000}"/>
    <cellStyle name="Normal 7 6 3 2 10" xfId="10069" xr:uid="{C384459C-EE0B-4E33-B24B-329E5047D295}"/>
    <cellStyle name="Normal 7 6 3 2 10 2" xfId="20449" xr:uid="{36061472-8AC3-4274-8073-CEF844A71F48}"/>
    <cellStyle name="Normal 7 6 3 2 11" xfId="24504" xr:uid="{4204AB79-5DC5-4919-B457-C0C5904DDC3B}"/>
    <cellStyle name="Normal 7 6 3 2 12" xfId="12644" xr:uid="{22329E4F-DB2C-4C3F-9CF0-92AE194A115C}"/>
    <cellStyle name="Normal 7 6 3 2 2" xfId="1487" xr:uid="{00000000-0005-0000-0000-0000A8070000}"/>
    <cellStyle name="Normal 7 6 3 2 2 2" xfId="3489" xr:uid="{00000000-0005-0000-0000-0000FF080000}"/>
    <cellStyle name="Normal 7 6 3 2 2 2 2" xfId="6544" xr:uid="{A75AD212-DE64-4528-9504-E8C40F6BFFD9}"/>
    <cellStyle name="Normal 7 6 3 2 2 2 2 2" xfId="24604" xr:uid="{A8C4C092-3BDF-4E13-8A90-AF197A9ED4D0}"/>
    <cellStyle name="Normal 7 6 3 2 2 2 2 3" xfId="27047" xr:uid="{2ED1A404-9ADC-44F3-A047-EBCF7D564F86}"/>
    <cellStyle name="Normal 7 6 3 2 2 2 2 4" xfId="16115" xr:uid="{EF263C13-2736-4C6F-8F51-B5CEE61F346C}"/>
    <cellStyle name="Normal 7 6 3 2 2 2 3" xfId="8568" xr:uid="{32111021-159F-4647-B700-FE0DBF32DC34}"/>
    <cellStyle name="Normal 7 6 3 2 2 2 3 2" xfId="28949" xr:uid="{EAA0EE0C-4FE5-4161-BCED-F3045E4F6B01}"/>
    <cellStyle name="Normal 7 6 3 2 2 2 3 3" xfId="18948" xr:uid="{BFC8A839-9433-4509-8CDC-EE5B8F75A796}"/>
    <cellStyle name="Normal 7 6 3 2 2 2 4" xfId="11401" xr:uid="{3903FC95-6D88-43D5-B48C-BF1168E91186}"/>
    <cellStyle name="Normal 7 6 3 2 2 2 4 2" xfId="21781" xr:uid="{85F0D391-5129-4115-8BDB-5E45211D7ADD}"/>
    <cellStyle name="Normal 7 6 3 2 2 2 5" xfId="24105" xr:uid="{53B646B6-BDEF-47EF-BC18-89C8554F3A50}"/>
    <cellStyle name="Normal 7 6 3 2 2 2 6" xfId="14082" xr:uid="{BAE7D445-FB7C-42D7-AD8B-B9AC3626DEDA}"/>
    <cellStyle name="Normal 7 6 3 2 2 3" xfId="4377" xr:uid="{C162742C-DE66-4955-A711-6E4484B11279}"/>
    <cellStyle name="Normal 7 6 3 2 2 3 2" xfId="9149" xr:uid="{0918B151-3C2B-4B85-A6EE-AA68960CB029}"/>
    <cellStyle name="Normal 7 6 3 2 2 3 2 2" xfId="29192" xr:uid="{88587D24-EEEF-4814-86EC-5BC5CAA19DD2}"/>
    <cellStyle name="Normal 7 6 3 2 2 3 2 3" xfId="19529" xr:uid="{8B3E029C-4D34-4CE9-B3C5-4B123FC6AEC1}"/>
    <cellStyle name="Normal 7 6 3 2 2 3 3" xfId="11982" xr:uid="{266513DF-7348-434C-8067-A7FDC9FC347D}"/>
    <cellStyle name="Normal 7 6 3 2 2 3 3 2" xfId="22362" xr:uid="{F34BC78C-C166-4889-B870-241F722142EB}"/>
    <cellStyle name="Normal 7 6 3 2 2 3 4" xfId="24115" xr:uid="{9C2A6350-DC11-4F7E-A855-98DE6405744B}"/>
    <cellStyle name="Normal 7 6 3 2 2 3 5" xfId="16696" xr:uid="{EA3FD3EA-104B-4372-8508-1829A0B44B5A}"/>
    <cellStyle name="Normal 7 6 3 2 2 4" xfId="5486" xr:uid="{F6EB880C-ED38-43AD-9751-1348F342E406}"/>
    <cellStyle name="Normal 7 6 3 2 2 4 2" xfId="26681" xr:uid="{174D04E0-A481-4349-AFBB-03F3FEE58C33}"/>
    <cellStyle name="Normal 7 6 3 2 2 4 3" xfId="14784" xr:uid="{1351964C-5036-4720-AC2B-4923681CF4AE}"/>
    <cellStyle name="Normal 7 6 3 2 2 5" xfId="7237" xr:uid="{B202CF5B-A6DC-4139-A90D-747D11398E52}"/>
    <cellStyle name="Normal 7 6 3 2 2 5 2" xfId="17617" xr:uid="{B893D070-4A71-4F7A-9322-7BF783E4AD36}"/>
    <cellStyle name="Normal 7 6 3 2 2 6" xfId="10070" xr:uid="{4F20E983-D5B4-4F3B-9774-CCF5C3CD4021}"/>
    <cellStyle name="Normal 7 6 3 2 2 6 2" xfId="20450" xr:uid="{EF6D2DA0-8AC6-416D-AB1F-40B3D31A6C2B}"/>
    <cellStyle name="Normal 7 6 3 2 2 7" xfId="25105" xr:uid="{89018BB3-8938-462E-AEA3-006F14FFFBAD}"/>
    <cellStyle name="Normal 7 6 3 2 2 8" xfId="13325" xr:uid="{61F590E0-3462-4D35-AD10-130D37A535D8}"/>
    <cellStyle name="Normal 7 6 3 2 3" xfId="3490" xr:uid="{00000000-0005-0000-0000-000000090000}"/>
    <cellStyle name="Normal 7 6 3 2 3 2" xfId="4603" xr:uid="{39ECBFA1-EFA7-434E-B5B7-F7621C6DED91}"/>
    <cellStyle name="Normal 7 6 3 2 3 2 2" xfId="9375" xr:uid="{6A24BE19-D00A-402A-BF36-29A11EF1785A}"/>
    <cellStyle name="Normal 7 6 3 2 3 2 2 2" xfId="29344" xr:uid="{1EFC031E-8BC5-41C9-B3F7-ADEFFFCEF88E}"/>
    <cellStyle name="Normal 7 6 3 2 3 2 2 3" xfId="19755" xr:uid="{F8C1338B-9D46-4335-A532-D1A8DCD6CDB1}"/>
    <cellStyle name="Normal 7 6 3 2 3 2 3" xfId="12208" xr:uid="{E79DF795-2412-48C3-839B-400AC4100CB6}"/>
    <cellStyle name="Normal 7 6 3 2 3 2 3 2" xfId="22588" xr:uid="{90C6B6F4-9B46-4D95-BA39-EA67B5D745C0}"/>
    <cellStyle name="Normal 7 6 3 2 3 2 4" xfId="25652" xr:uid="{2CE1781A-5E26-4029-AEFA-75D6D87258A2}"/>
    <cellStyle name="Normal 7 6 3 2 3 2 5" xfId="16922" xr:uid="{9B51D3E1-8B40-45FB-B22D-E8E0CBC33D80}"/>
    <cellStyle name="Normal 7 6 3 2 3 3" xfId="6545" xr:uid="{E4F7623D-6662-4A7F-8469-B85FD6B2A69A}"/>
    <cellStyle name="Normal 7 6 3 2 3 3 2" xfId="26833" xr:uid="{EBEE138B-E2C0-41E6-96F2-23A53F2328CC}"/>
    <cellStyle name="Normal 7 6 3 2 3 3 3" xfId="16116" xr:uid="{94112684-D143-469E-B73F-BA75177662C5}"/>
    <cellStyle name="Normal 7 6 3 2 3 4" xfId="8569" xr:uid="{204587C1-477C-4F02-AC2C-FB776FA0CC80}"/>
    <cellStyle name="Normal 7 6 3 2 3 4 2" xfId="18949" xr:uid="{5C79DCA2-4A5F-46C4-AAFF-A42ADB2FB554}"/>
    <cellStyle name="Normal 7 6 3 2 3 5" xfId="11402" xr:uid="{AEB043DD-3436-4ACC-B81C-0B3407855D19}"/>
    <cellStyle name="Normal 7 6 3 2 3 5 2" xfId="21782" xr:uid="{BAC586FA-8088-469D-8538-E78A0BE57809}"/>
    <cellStyle name="Normal 7 6 3 2 3 6" xfId="24226" xr:uid="{8EED4C54-AB70-4569-8CE6-1053658155E5}"/>
    <cellStyle name="Normal 7 6 3 2 3 7" xfId="14083" xr:uid="{30054B3B-B915-405B-ADE7-584368C336C6}"/>
    <cellStyle name="Normal 7 6 3 2 4" xfId="3488" xr:uid="{00000000-0005-0000-0000-000001090000}"/>
    <cellStyle name="Normal 7 6 3 2 4 2" xfId="6543" xr:uid="{7B6E7000-0441-4622-945D-CE45B7D4AB6B}"/>
    <cellStyle name="Normal 7 6 3 2 4 2 2" xfId="26592" xr:uid="{4BCE06FB-C81E-4322-B29F-BBE14600E106}"/>
    <cellStyle name="Normal 7 6 3 2 4 2 3" xfId="16114" xr:uid="{3A1732FA-27B6-45A2-AF77-63EB64C97D89}"/>
    <cellStyle name="Normal 7 6 3 2 4 3" xfId="8567" xr:uid="{9DD597EA-EC23-4792-894C-E9B1C33E94AE}"/>
    <cellStyle name="Normal 7 6 3 2 4 3 2" xfId="18947" xr:uid="{362CFB7D-F2B8-4926-B044-983395B01BA1}"/>
    <cellStyle name="Normal 7 6 3 2 4 4" xfId="11400" xr:uid="{D92811AC-761B-403F-B3BF-E85A22387678}"/>
    <cellStyle name="Normal 7 6 3 2 4 4 2" xfId="21780" xr:uid="{FB91684D-B12B-42F6-90A5-428E33A98090}"/>
    <cellStyle name="Normal 7 6 3 2 4 5" xfId="23523" xr:uid="{8A11F309-5766-481E-9FEA-7954DA7B47B4}"/>
    <cellStyle name="Normal 7 6 3 2 4 6" xfId="14081" xr:uid="{CE988D99-B1B8-4C92-985D-D11FA4B9C379}"/>
    <cellStyle name="Normal 7 6 3 2 5" xfId="2536" xr:uid="{00000000-0005-0000-0000-000002090000}"/>
    <cellStyle name="Normal 7 6 3 2 5 2" xfId="5810" xr:uid="{F4DFDF64-7DF7-4B91-90EE-A93EAE6980E3}"/>
    <cellStyle name="Normal 7 6 3 2 5 2 2" xfId="27622" xr:uid="{63BA84BA-A60E-4664-B663-17E1FEC0AD59}"/>
    <cellStyle name="Normal 7 6 3 2 5 2 3" xfId="15208" xr:uid="{BBE616B4-4FED-4FAD-9B28-D5068FF531DD}"/>
    <cellStyle name="Normal 7 6 3 2 5 3" xfId="7661" xr:uid="{61134F25-A1A6-4156-9344-85714967A00C}"/>
    <cellStyle name="Normal 7 6 3 2 5 3 2" xfId="18041" xr:uid="{05AE6B0B-E90F-496D-9F41-02F654425368}"/>
    <cellStyle name="Normal 7 6 3 2 5 4" xfId="10494" xr:uid="{5797FCFC-89AF-49F9-9975-DF75035D6631}"/>
    <cellStyle name="Normal 7 6 3 2 5 4 2" xfId="20874" xr:uid="{D1EF8E00-47DB-4AF1-89E3-031429467C7E}"/>
    <cellStyle name="Normal 7 6 3 2 5 5" xfId="24102" xr:uid="{037A8E6B-0580-4D89-A363-ABD4DA75EE1C}"/>
    <cellStyle name="Normal 7 6 3 2 5 6" xfId="12924" xr:uid="{F05D9D0A-05DF-4E0B-BA3C-4F5C0046ED46}"/>
    <cellStyle name="Normal 7 6 3 2 6" xfId="2410" xr:uid="{00000000-0005-0000-0000-0000FD080000}"/>
    <cellStyle name="Normal 7 6 3 2 6 2" xfId="7537" xr:uid="{0AF1B255-9782-4AA0-85B9-E2F027122566}"/>
    <cellStyle name="Normal 7 6 3 2 6 2 2" xfId="17917" xr:uid="{A8F0BB78-33FF-4A33-9C14-85171F59F9D7}"/>
    <cellStyle name="Normal 7 6 3 2 6 3" xfId="10370" xr:uid="{748D5359-7EA2-4C9F-A25C-AC466CAA6C64}"/>
    <cellStyle name="Normal 7 6 3 2 6 3 2" xfId="20750" xr:uid="{21BAC3C7-CA48-4471-B2F8-D6F7724DCB22}"/>
    <cellStyle name="Normal 7 6 3 2 6 4" xfId="24578" xr:uid="{7DA92AAD-0C30-4D70-8EF8-F92F27EDCF5E}"/>
    <cellStyle name="Normal 7 6 3 2 6 5" xfId="15084" xr:uid="{3F5B5856-726F-4C40-B48C-00F81E228475}"/>
    <cellStyle name="Normal 7 6 3 2 7" xfId="4082" xr:uid="{8905C58B-3AA2-4522-9658-D1A4F26EBCA6}"/>
    <cellStyle name="Normal 7 6 3 2 7 2" xfId="8860" xr:uid="{AE4A32B9-46AF-4B7A-9737-F3E5908BFA7F}"/>
    <cellStyle name="Normal 7 6 3 2 7 2 2" xfId="19240" xr:uid="{9A3E086B-6CD9-4D34-9AB3-3AECDBA64CA3}"/>
    <cellStyle name="Normal 7 6 3 2 7 3" xfId="11693" xr:uid="{6653D4D5-6BF4-413E-A5D3-BE0A02CE4719}"/>
    <cellStyle name="Normal 7 6 3 2 7 3 2" xfId="22073" xr:uid="{0D8C75DD-86CE-40BD-B9F8-D0241E611C28}"/>
    <cellStyle name="Normal 7 6 3 2 7 4" xfId="16407" xr:uid="{24095FED-6EE3-4AC6-9E67-DA564407F3A5}"/>
    <cellStyle name="Normal 7 6 3 2 8" xfId="5485" xr:uid="{1C04D63F-2527-4922-B84E-C8532F610DB5}"/>
    <cellStyle name="Normal 7 6 3 2 8 2" xfId="14783" xr:uid="{FE9598D6-D404-4D12-A2A9-953F6914CC16}"/>
    <cellStyle name="Normal 7 6 3 2 9" xfId="7236" xr:uid="{EF280821-8194-4C2F-9C83-1E7EDD85217C}"/>
    <cellStyle name="Normal 7 6 3 2 9 2" xfId="17616"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1" xr:uid="{8B74FCD3-3004-4FF9-A207-3B34207350F0}"/>
    <cellStyle name="Normal 7 6 3 3 2 2 2 2 2" xfId="28951" xr:uid="{7332878A-36D6-4C54-9958-DC49BDBA1940}"/>
    <cellStyle name="Normal 7 6 3 3 2 2 2 2 3" xfId="18951" xr:uid="{5421953C-2644-4634-A08A-92CAB110B78D}"/>
    <cellStyle name="Normal 7 6 3 3 2 2 2 3" xfId="11404" xr:uid="{595A7502-EE64-4239-A595-0E27D4A90B57}"/>
    <cellStyle name="Normal 7 6 3 3 2 2 2 3 2" xfId="21784" xr:uid="{AD091209-4EC8-4E66-94C2-820E502DE9F6}"/>
    <cellStyle name="Normal 7 6 3 3 2 2 2 4" xfId="23833" xr:uid="{1CC13E34-5A25-404A-9A23-D6B30847F204}"/>
    <cellStyle name="Normal 7 6 3 3 2 2 2 5" xfId="16118" xr:uid="{2C6D172E-98DF-4EBB-AA83-BFF35D6113D1}"/>
    <cellStyle name="Normal 7 6 3 3 2 2 3" xfId="3623" xr:uid="{00000000-0005-0000-0000-0000AB070000}"/>
    <cellStyle name="Normal 7 6 3 3 2 2 3 2" xfId="28143" xr:uid="{8EEB4BA7-6823-4210-B5A8-6255A1ED9AD1}"/>
    <cellStyle name="Normal 7 6 3 3 2 2 3 3" xfId="26090" xr:uid="{EB27B8F3-FCF2-43E1-9E0B-18AE21233D3B}"/>
    <cellStyle name="Normal 7 6 3 3 2 2 4" xfId="5487" xr:uid="{3D8DF5C9-2CCE-4182-AF0F-F0C5756989A7}"/>
    <cellStyle name="Normal 7 6 3 3 2 2 4 2" xfId="29785" xr:uid="{AEE5E8D0-64E0-4EF2-B258-9A2F3F526AE1}"/>
    <cellStyle name="Normal 7 6 3 3 2 2 5" xfId="24558" xr:uid="{B922943A-682E-4BDA-97D1-4B15684C58BE}"/>
    <cellStyle name="Normal 7 6 3 3 2 2 6" xfId="14085" xr:uid="{962D000C-A1AC-4453-ACAB-73642BEFA1C9}"/>
    <cellStyle name="Normal 7 6 3 3 2 3" xfId="3492" xr:uid="{00000000-0005-0000-0000-000006090000}"/>
    <cellStyle name="Normal 7 6 3 3 2 3 2" xfId="30073" xr:uid="{32C9490F-223B-4F54-991F-4B3A7967E779}"/>
    <cellStyle name="Normal 7 6 3 3 2 4" xfId="2845" xr:uid="{00000000-0005-0000-0000-000004090000}"/>
    <cellStyle name="Normal 7 6 3 3 2 4 2" xfId="7967" xr:uid="{7FEAC7C5-8702-4A4A-B139-616752534E0F}"/>
    <cellStyle name="Normal 7 6 3 3 2 4 2 2" xfId="26704" xr:uid="{CB561070-5FA2-49DC-A8AE-EB062A357746}"/>
    <cellStyle name="Normal 7 6 3 3 2 4 2 3" xfId="18347" xr:uid="{B7D03DF5-BD0B-495C-8930-FF0F2A8CD2C0}"/>
    <cellStyle name="Normal 7 6 3 3 2 4 3" xfId="10800" xr:uid="{F0E2E89E-372C-4389-8A1A-DBA4DCC2754E}"/>
    <cellStyle name="Normal 7 6 3 3 2 4 3 2" xfId="21180" xr:uid="{10594F66-5859-4BA2-8F95-ABD9FCBFBF80}"/>
    <cellStyle name="Normal 7 6 3 3 2 4 4" xfId="22793" xr:uid="{19E007BA-7098-4A3F-9530-9818CE4A424A}"/>
    <cellStyle name="Normal 7 6 3 3 2 4 5" xfId="15514" xr:uid="{08EB1DFA-FFE2-4B40-9F7A-2B80C57D678F}"/>
    <cellStyle name="Normal 7 6 3 3 2 5" xfId="3767" xr:uid="{00000000-0005-0000-0000-000009070000}"/>
    <cellStyle name="Normal 7 6 3 3 2 5 2" xfId="4094" xr:uid="{9ECDFCFE-9E25-458F-A3CA-22ABFB47DDE6}"/>
    <cellStyle name="Normal 7 6 3 3 2 5 2 2" xfId="29805" xr:uid="{5B30EC69-E692-4A67-825D-515A3CD295B3}"/>
    <cellStyle name="Normal 7 6 3 3 2 5 3" xfId="23111" xr:uid="{8B9C337C-9F1F-4B71-B33C-4BBF8768F2B4}"/>
    <cellStyle name="Normal 7 6 3 3 2 5 3 2" xfId="30093" xr:uid="{704ABBA2-7391-4C03-A229-8C5BE6596277}"/>
    <cellStyle name="Normal 7 6 3 3 2 5 4" xfId="25623" xr:uid="{08F19465-FA20-4EFC-BDBA-F333EA0FE99C}"/>
    <cellStyle name="Normal 7 6 3 3 2 5 5" xfId="30292" xr:uid="{B0B0FC5E-A681-4C7A-9402-587E6D246449}"/>
    <cellStyle name="Normal 7 6 3 3 2 5 5 2" xfId="31435" xr:uid="{0C479F8B-31BC-4A83-A9FF-C393F1C53DF5}"/>
    <cellStyle name="Normal 7 6 3 3 2 5 6" xfId="31632" xr:uid="{30D63F68-2665-4D62-BFD1-4D3B105583A0}"/>
    <cellStyle name="Normal 7 6 3 3 2 6" xfId="23048" xr:uid="{6A1329E9-4F61-4AE7-A038-DC47D92FCBA5}"/>
    <cellStyle name="Normal 7 6 3 3 2 6 2" xfId="31145" xr:uid="{34B83ACE-44A3-4940-AFE5-B4EF022905B3}"/>
    <cellStyle name="Normal 7 6 3 3 2 6 3" xfId="30913" xr:uid="{6E2A21CD-035E-489F-A7DE-293D595960DB}"/>
    <cellStyle name="Normal 7 6 3 3 2 7" xfId="13326" xr:uid="{F64208F4-0E3F-4CEE-8256-88031B63933C}"/>
    <cellStyle name="Normal 7 6 3 3 2 8" xfId="30925" xr:uid="{9FCF0968-A979-4539-AD90-D2D9D79CDAFE}"/>
    <cellStyle name="Normal 7 6 3 3 3" xfId="1491" xr:uid="{00000000-0005-0000-0000-0000AC070000}"/>
    <cellStyle name="Normal 7 6 3 3 3 2" xfId="3494" xr:uid="{00000000-0005-0000-0000-000007090000}"/>
    <cellStyle name="Normal 7 6 3 3 3 2 2" xfId="8572" xr:uid="{EF5855A4-E2C1-49DF-9504-E2EA90CE0347}"/>
    <cellStyle name="Normal 7 6 3 3 3 2 2 2" xfId="28952" xr:uid="{025541B1-DBD4-4EEF-9100-08DB729F7508}"/>
    <cellStyle name="Normal 7 6 3 3 3 2 2 3" xfId="18952" xr:uid="{63D9C151-495E-40D9-AF42-DAF5A7960CFA}"/>
    <cellStyle name="Normal 7 6 3 3 3 2 2 4" xfId="29815" xr:uid="{A6D295F5-EE7B-4174-AF97-372C2354F921}"/>
    <cellStyle name="Normal 7 6 3 3 3 2 3" xfId="11405" xr:uid="{36AF5DE9-B923-43DA-853A-9DA9024BB51D}"/>
    <cellStyle name="Normal 7 6 3 3 3 2 3 2" xfId="21785" xr:uid="{1F465D1C-26CD-4943-9251-547D0E3620B2}"/>
    <cellStyle name="Normal 7 6 3 3 3 2 4" xfId="25233" xr:uid="{ACDE281D-914C-4269-A204-0BEA3AA49052}"/>
    <cellStyle name="Normal 7 6 3 3 3 2 5" xfId="24789" xr:uid="{E7424FEE-A287-4278-8785-A45E7B369859}"/>
    <cellStyle name="Normal 7 6 3 3 3 2 6" xfId="16119" xr:uid="{36AD8D00-0916-4C96-8A04-308D4955D853}"/>
    <cellStyle name="Normal 7 6 3 3 3 3" xfId="3581" xr:uid="{00000000-0005-0000-0000-0000AC070000}"/>
    <cellStyle name="Normal 7 6 3 3 3 3 2" xfId="22701" xr:uid="{AA2F5C75-DC2C-4230-A5D8-101807C85474}"/>
    <cellStyle name="Normal 7 6 3 3 3 3 2 2" xfId="29818" xr:uid="{780A20BF-D728-490A-A368-FF54E81B0461}"/>
    <cellStyle name="Normal 7 6 3 3 3 3 3" xfId="23938" xr:uid="{BF96C682-830A-4B3C-86E6-BED0BFAFAB1E}"/>
    <cellStyle name="Normal 7 6 3 3 3 4" xfId="4604" xr:uid="{B2D18F5D-868F-400D-8613-513DEF26BB5F}"/>
    <cellStyle name="Normal 7 6 3 3 3 4 2" xfId="9376" xr:uid="{0425B6A6-629F-4611-80FC-EDBECEF46DCF}"/>
    <cellStyle name="Normal 7 6 3 3 3 4 2 2" xfId="19756" xr:uid="{F252610E-686D-4982-B396-9C861E514B40}"/>
    <cellStyle name="Normal 7 6 3 3 3 4 2 3" xfId="31106" xr:uid="{8CB3474E-5571-49FA-AE72-8D5E115219A0}"/>
    <cellStyle name="Normal 7 6 3 3 3 4 2 4" xfId="30914" xr:uid="{DE5E27BB-B822-402D-923F-F9EA10B0EB4E}"/>
    <cellStyle name="Normal 7 6 3 3 3 4 3" xfId="12209" xr:uid="{380CCD94-C053-4C53-BD94-FFD08E872D30}"/>
    <cellStyle name="Normal 7 6 3 3 3 4 3 2" xfId="22589" xr:uid="{6FDC5E10-66D4-454D-ADAD-CEBBF6359800}"/>
    <cellStyle name="Normal 7 6 3 3 3 4 4" xfId="16923" xr:uid="{F6ECB581-5B9B-47AF-9F76-84B6EC88C8E6}"/>
    <cellStyle name="Normal 7 6 3 3 3 5" xfId="5488" xr:uid="{E526189A-FBBF-4CD8-BD80-1D49B21A9FC2}"/>
    <cellStyle name="Normal 7 6 3 3 3 5 2" xfId="29709" xr:uid="{04BD60D3-49F8-449A-9143-0C78D84BF8AD}"/>
    <cellStyle name="Normal 7 6 3 3 3 5 2 2" xfId="30952" xr:uid="{B3D80988-D845-47B0-B2DE-F9006412263D}"/>
    <cellStyle name="Normal 7 6 3 3 3 6" xfId="22963" xr:uid="{A39247FC-957C-4179-8B1D-E102D3CFAC6C}"/>
    <cellStyle name="Normal 7 6 3 3 3 6 2" xfId="29673" xr:uid="{CA9E9E34-311D-47F7-9DA7-90D58AC2FE83}"/>
    <cellStyle name="Normal 7 6 3 3 3 7" xfId="25778" xr:uid="{E22A0136-BAAB-4D71-B4B6-C80D15B87F53}"/>
    <cellStyle name="Normal 7 6 3 3 3 8" xfId="14086" xr:uid="{574FAC05-942C-4FEA-9B51-28FD901D0829}"/>
    <cellStyle name="Normal 7 6 3 3 4" xfId="3491" xr:uid="{00000000-0005-0000-0000-000008090000}"/>
    <cellStyle name="Normal 7 6 3 3 4 2" xfId="6546" xr:uid="{F5FEA776-40B7-467D-A373-0714A130124A}"/>
    <cellStyle name="Normal 7 6 3 3 4 2 2" xfId="23241" xr:uid="{51F7082C-2196-41C7-B373-69BB56C93B1A}"/>
    <cellStyle name="Normal 7 6 3 3 4 2 3" xfId="28159" xr:uid="{DC6147DF-82B5-4E3B-916F-0BCF6F0F8E91}"/>
    <cellStyle name="Normal 7 6 3 3 4 2 4" xfId="16117" xr:uid="{30F026B2-B805-4647-990F-CDDA94500353}"/>
    <cellStyle name="Normal 7 6 3 3 4 2 5" xfId="30569" xr:uid="{84B7872D-76F9-4A5E-9DB5-AB13DBD0B9B6}"/>
    <cellStyle name="Normal 7 6 3 3 4 3" xfId="8570" xr:uid="{1B8B625A-97E3-41E8-AF27-40244788585F}"/>
    <cellStyle name="Normal 7 6 3 3 4 3 2" xfId="28950" xr:uid="{3B3AD2CA-9486-42DA-8189-C299B1046117}"/>
    <cellStyle name="Normal 7 6 3 3 4 3 3" xfId="18950" xr:uid="{82189C2D-B2BE-4B80-88E4-6F1F020896B9}"/>
    <cellStyle name="Normal 7 6 3 3 4 4" xfId="11403" xr:uid="{303873E4-CF73-49B2-B038-F358E018E3BA}"/>
    <cellStyle name="Normal 7 6 3 3 4 4 2" xfId="21783" xr:uid="{5ED4D9AD-9B8A-4975-ACB2-0C70ABBDF531}"/>
    <cellStyle name="Normal 7 6 3 3 4 5" xfId="23497" xr:uid="{32B2BFD8-525E-4378-91D5-DDA650781DB0}"/>
    <cellStyle name="Normal 7 6 3 3 4 6" xfId="26301" xr:uid="{7E74C817-56EC-4084-A037-5AED7963C962}"/>
    <cellStyle name="Normal 7 6 3 3 4 7" xfId="14084" xr:uid="{470675C5-9F8B-41C5-B2C5-F6046364DB90}"/>
    <cellStyle name="Normal 7 6 3 3 5" xfId="2638" xr:uid="{00000000-0005-0000-0000-000009090000}"/>
    <cellStyle name="Normal 7 6 3 3 5 2" xfId="5900" xr:uid="{48132DCA-E8C2-4B60-8DE5-7EB3B66FFC2A}"/>
    <cellStyle name="Normal 7 6 3 3 5 2 2" xfId="15310" xr:uid="{0F63A216-69B1-45FD-AB2D-0A9A1A2FF379}"/>
    <cellStyle name="Normal 7 6 3 3 5 3" xfId="7763" xr:uid="{DBB43D33-4A0F-4C79-9AD8-720A439FBA15}"/>
    <cellStyle name="Normal 7 6 3 3 5 3 2" xfId="18143" xr:uid="{8030CBFF-0684-4121-AA6D-DB623D42B6E4}"/>
    <cellStyle name="Normal 7 6 3 3 5 4" xfId="10596" xr:uid="{389C6673-130F-44DE-BAD7-639E6FAAE7BC}"/>
    <cellStyle name="Normal 7 6 3 3 5 4 2" xfId="20976" xr:uid="{132AC504-2503-4B3D-AFD5-9A34968FC33D}"/>
    <cellStyle name="Normal 7 6 3 3 5 5" xfId="22689" xr:uid="{3688B1EF-53C5-488A-ACE0-5EA188193F00}"/>
    <cellStyle name="Normal 7 6 3 3 5 6" xfId="27188" xr:uid="{C5DA87B6-E3B5-4F70-81FF-F04A3C4CD07F}"/>
    <cellStyle name="Normal 7 6 3 3 5 7" xfId="13027" xr:uid="{CEBC3EB5-DFC0-40A5-A11A-60194FAE245D}"/>
    <cellStyle name="Normal 7 6 3 3 6" xfId="2151" xr:uid="{00000000-0005-0000-0000-000031030000}"/>
    <cellStyle name="Normal 7 6 3 3 6 2" xfId="4638" xr:uid="{DDD6DC4B-9466-4B61-9B06-D6792D4BBF9B}"/>
    <cellStyle name="Normal 7 6 3 3 6 3" xfId="30232" xr:uid="{6645CF52-C51C-46A3-B69A-670BFF6D043C}"/>
    <cellStyle name="Normal 7 6 3 3 6 3 2" xfId="31376" xr:uid="{9C0664F1-2BC2-4486-BD5C-A88F2827CD6E}"/>
    <cellStyle name="Normal 7 6 3 3 6 4" xfId="31572" xr:uid="{B935607C-FA16-46A0-8678-73DBE2437CBD}"/>
    <cellStyle name="Normal 7 6 3 3 7" xfId="4083" xr:uid="{FF6F513F-DDB9-462A-B13C-92776B7D2349}"/>
    <cellStyle name="Normal 7 6 3 3 7 2" xfId="4735" xr:uid="{CF2CB097-34DC-4247-8F0E-ABB43BA53B2B}"/>
    <cellStyle name="Normal 7 6 3 3 7 2 2" xfId="27717" xr:uid="{1EDD18A6-6835-40A8-88E3-C4F11ED69DE5}"/>
    <cellStyle name="Normal 7 6 3 3 7 3" xfId="26787" xr:uid="{96671C3B-A1B1-44DF-9104-304A20AEB2C0}"/>
    <cellStyle name="Normal 7 6 3 3 7 3 2" xfId="31184" xr:uid="{6E7833E5-778C-465E-8DE0-065A447A6E20}"/>
    <cellStyle name="Normal 7 6 3 3 7 4" xfId="27626" xr:uid="{D690042B-48A8-4B37-88B6-2BF49BC9445A}"/>
    <cellStyle name="Normal 7 6 3 3 7 5" xfId="30346" xr:uid="{9CC4D4A5-A59A-485D-9725-F0B5952F9150}"/>
    <cellStyle name="Normal 7 6 3 3 7 5 2" xfId="31488" xr:uid="{7896352E-95E3-41EA-B176-36FF0CEE565A}"/>
    <cellStyle name="Normal 7 6 3 3 7 6" xfId="31686" xr:uid="{D11F685F-83BD-4E7B-A8DA-FFB6C0997B38}"/>
    <cellStyle name="Normal 7 6 3 3 8" xfId="29681" xr:uid="{DDD031FA-DD35-4F20-99A5-AA11D3C98D44}"/>
    <cellStyle name="Normal 7 6 3 3 8 2" xfId="30544" xr:uid="{DE3B6B93-E2A5-480B-9010-B39AA1DCB833}"/>
    <cellStyle name="Normal 7 6 3 3 9" xfId="29669" xr:uid="{5A811436-6D74-48D3-AB9A-EE7538A6A6FC}"/>
    <cellStyle name="Normal 7 6 3 4" xfId="1492" xr:uid="{00000000-0005-0000-0000-0000AD070000}"/>
    <cellStyle name="Normal 7 6 3 4 2" xfId="3495" xr:uid="{00000000-0005-0000-0000-00000B090000}"/>
    <cellStyle name="Normal 7 6 3 4 2 2" xfId="6547" xr:uid="{BDCE6B7E-62BD-4044-B894-D9E0A2E850C9}"/>
    <cellStyle name="Normal 7 6 3 4 2 2 2" xfId="25816" xr:uid="{7B4532F0-478E-4AB7-9ED1-5AA482BF542A}"/>
    <cellStyle name="Normal 7 6 3 4 2 2 3" xfId="16120" xr:uid="{35E135D1-54BB-4081-99BA-AEF677987A76}"/>
    <cellStyle name="Normal 7 6 3 4 2 3" xfId="8573" xr:uid="{90BA02D6-CC03-4693-9CC9-BCB83579C29B}"/>
    <cellStyle name="Normal 7 6 3 4 2 3 2" xfId="18953" xr:uid="{65545394-FAE5-44BB-B2F1-507185147897}"/>
    <cellStyle name="Normal 7 6 3 4 2 4" xfId="11406" xr:uid="{CFF84FD6-9744-4EFE-86F3-8F7164451CEF}"/>
    <cellStyle name="Normal 7 6 3 4 2 4 2" xfId="21786" xr:uid="{1D951B25-C0C3-4BD6-96F5-5A17B8028CF0}"/>
    <cellStyle name="Normal 7 6 3 4 2 5" xfId="23154" xr:uid="{2B59EF41-2E53-450E-A5F1-810ABB2CF3ED}"/>
    <cellStyle name="Normal 7 6 3 4 2 6" xfId="14087" xr:uid="{9879ECFA-35C0-46D6-8663-23859D7AC2AF}"/>
    <cellStyle name="Normal 7 6 3 4 3" xfId="2844" xr:uid="{00000000-0005-0000-0000-00000C090000}"/>
    <cellStyle name="Normal 7 6 3 4 3 2" xfId="6058" xr:uid="{7FB49BD6-6F31-4B45-B557-17E3453C031E}"/>
    <cellStyle name="Normal 7 6 3 4 3 2 2" xfId="27110" xr:uid="{55A0543A-1117-4D83-A7B8-F9A9D7E41E40}"/>
    <cellStyle name="Normal 7 6 3 4 3 2 3" xfId="15513" xr:uid="{D16F7FB5-F41D-421D-A9B9-779147882517}"/>
    <cellStyle name="Normal 7 6 3 4 3 3" xfId="7966" xr:uid="{15655578-63B4-41BF-A5B3-024B7D70EB39}"/>
    <cellStyle name="Normal 7 6 3 4 3 3 2" xfId="18346" xr:uid="{630A5C95-8882-492D-8B3C-D91C8593B88B}"/>
    <cellStyle name="Normal 7 6 3 4 3 4" xfId="10799" xr:uid="{3EEDB382-2C2E-4827-8256-DD31D1484B28}"/>
    <cellStyle name="Normal 7 6 3 4 3 4 2" xfId="21179" xr:uid="{9D54FC28-AC6C-48D7-AEFC-121BF1CB48EB}"/>
    <cellStyle name="Normal 7 6 3 4 3 5" xfId="25337" xr:uid="{16C01234-1BA7-4D1A-9A8A-A36392ED2FF9}"/>
    <cellStyle name="Normal 7 6 3 4 3 6" xfId="13324" xr:uid="{DE1E783A-8BA0-4C3B-8CCC-83EDD34DE2B3}"/>
    <cellStyle name="Normal 7 6 3 4 4" xfId="4227" xr:uid="{32C5111D-E894-401D-8BA7-B9AF0DE3D009}"/>
    <cellStyle name="Normal 7 6 3 4 4 2" xfId="8999" xr:uid="{75079CD1-BECF-4205-B52C-BD9B59C4C153}"/>
    <cellStyle name="Normal 7 6 3 4 4 2 2" xfId="19379" xr:uid="{F7166BD3-B39C-465F-B5F9-DDCE8F8F3F52}"/>
    <cellStyle name="Normal 7 6 3 4 4 3" xfId="11832" xr:uid="{1463F024-B423-4C98-815A-F12B8C80C849}"/>
    <cellStyle name="Normal 7 6 3 4 4 3 2" xfId="22212" xr:uid="{13DD88AD-FF73-4A21-BE70-28E43FA1F7E0}"/>
    <cellStyle name="Normal 7 6 3 4 4 4" xfId="23207" xr:uid="{BBA65995-B27D-45A9-BD56-3555EE9DE275}"/>
    <cellStyle name="Normal 7 6 3 4 4 5" xfId="16546" xr:uid="{23563D06-ACFA-4D53-8FAB-2687F20D5518}"/>
    <cellStyle name="Normal 7 6 3 4 5" xfId="5489" xr:uid="{B1CB6DCF-31E2-43F8-A244-6C39885D46AF}"/>
    <cellStyle name="Normal 7 6 3 4 5 2" xfId="14785" xr:uid="{95E64EF2-3171-4025-9C61-DD362010BBE1}"/>
    <cellStyle name="Normal 7 6 3 4 6" xfId="7238" xr:uid="{108BD58C-916F-48C3-9672-7A310AE010EF}"/>
    <cellStyle name="Normal 7 6 3 4 6 2" xfId="17618" xr:uid="{C5E76D88-3368-4496-BCBD-A49B920BB512}"/>
    <cellStyle name="Normal 7 6 3 4 7" xfId="10071" xr:uid="{1CFE59E8-5846-4B0B-A048-57B198C01098}"/>
    <cellStyle name="Normal 7 6 3 4 7 2" xfId="20451" xr:uid="{2EC0ED5F-C82F-46A2-8D96-111897ACAF92}"/>
    <cellStyle name="Normal 7 6 3 4 8" xfId="25110" xr:uid="{1645CE95-CC52-4795-AA28-D0ACA599BC28}"/>
    <cellStyle name="Normal 7 6 3 4 9" xfId="12802" xr:uid="{861CFB80-084F-49F2-BC7A-8CE1FD2B9E70}"/>
    <cellStyle name="Normal 7 6 3 5" xfId="1493" xr:uid="{00000000-0005-0000-0000-0000AE070000}"/>
    <cellStyle name="Normal 7 6 3 5 2" xfId="4605" xr:uid="{334770A4-F9AD-44B1-9E35-20123E2610C4}"/>
    <cellStyle name="Normal 7 6 3 5 2 2" xfId="9377" xr:uid="{0A3E0FEE-8653-4C0D-A345-B0A5A370D5F5}"/>
    <cellStyle name="Normal 7 6 3 5 2 2 2" xfId="29345" xr:uid="{BA7A14BD-8546-4157-B552-4D65E2B154EF}"/>
    <cellStyle name="Normal 7 6 3 5 2 2 3" xfId="19757" xr:uid="{55B73C30-5F3E-4A07-AAD1-7978DB1C75D8}"/>
    <cellStyle name="Normal 7 6 3 5 2 3" xfId="12210" xr:uid="{00F0E0D4-CA95-4E8F-A0C3-023838EADDCF}"/>
    <cellStyle name="Normal 7 6 3 5 2 3 2" xfId="22590" xr:uid="{2DBB6977-B16C-4C03-9F51-82159352EC90}"/>
    <cellStyle name="Normal 7 6 3 5 2 4" xfId="25452" xr:uid="{F2EF33B9-DD57-4843-BF51-CF9E8EF3466B}"/>
    <cellStyle name="Normal 7 6 3 5 2 5" xfId="16924" xr:uid="{8A2C4A4E-12AD-476D-B7FD-3F9AE25A9C30}"/>
    <cellStyle name="Normal 7 6 3 5 3" xfId="5490" xr:uid="{78A76860-74B0-42D7-8CAB-5F737FE07FBE}"/>
    <cellStyle name="Normal 7 6 3 5 3 2" xfId="27480" xr:uid="{7F98AA3E-87F5-46D2-8F9F-22BC5432271A}"/>
    <cellStyle name="Normal 7 6 3 5 3 3" xfId="14786" xr:uid="{4591BEF2-F23B-4A12-B0A5-E1E40B0CBD23}"/>
    <cellStyle name="Normal 7 6 3 5 4" xfId="7239" xr:uid="{C134C1AF-352F-41CC-A63F-8160F9B16606}"/>
    <cellStyle name="Normal 7 6 3 5 4 2" xfId="17619" xr:uid="{908330EF-5FDB-4180-9CAA-5D7CAC7F7E2B}"/>
    <cellStyle name="Normal 7 6 3 5 5" xfId="10072" xr:uid="{8374ABE6-97A6-401D-8078-3437C41512B6}"/>
    <cellStyle name="Normal 7 6 3 5 5 2" xfId="20452" xr:uid="{A09BCBE1-F36A-4F23-8013-7B3682F03646}"/>
    <cellStyle name="Normal 7 6 3 5 6" xfId="24064" xr:uid="{F27258FD-AF9D-4FDF-AFF2-21ACF01FCDB7}"/>
    <cellStyle name="Normal 7 6 3 5 7" xfId="14088" xr:uid="{6FE82AB9-A0E6-4E41-AB83-B9B16AA87F12}"/>
    <cellStyle name="Normal 7 6 3 6" xfId="3000" xr:uid="{00000000-0005-0000-0000-00000E090000}"/>
    <cellStyle name="Normal 7 6 3 6 2" xfId="6149" xr:uid="{D2225D40-537E-4931-856D-C80A52FF4BFA}"/>
    <cellStyle name="Normal 7 6 3 6 2 2" xfId="24292" xr:uid="{26C16EB9-858D-4BD4-9CFC-A8959CDF03BA}"/>
    <cellStyle name="Normal 7 6 3 6 2 3" xfId="15627" xr:uid="{27642C92-841C-4AFF-A755-FBC6D1CD5A2F}"/>
    <cellStyle name="Normal 7 6 3 6 3" xfId="8080" xr:uid="{CAC6634D-B02E-46B0-97B1-64A92891BB5A}"/>
    <cellStyle name="Normal 7 6 3 6 3 2" xfId="18460" xr:uid="{011E2817-E21F-42F8-8972-6FD23128CA95}"/>
    <cellStyle name="Normal 7 6 3 6 4" xfId="10913" xr:uid="{A9C75B3C-8F6C-49E9-9579-D72106984BF7}"/>
    <cellStyle name="Normal 7 6 3 6 4 2" xfId="21293" xr:uid="{2DDB2999-8856-41A9-BB9E-8E60C308C139}"/>
    <cellStyle name="Normal 7 6 3 6 5" xfId="23061" xr:uid="{E42710B7-7567-4CFC-8C13-A58F2CF6B02A}"/>
    <cellStyle name="Normal 7 6 3 6 6" xfId="13500" xr:uid="{262120CC-206C-4228-98C6-2FE900E4E433}"/>
    <cellStyle name="Normal 7 6 3 7" xfId="2476" xr:uid="{00000000-0005-0000-0000-00000F090000}"/>
    <cellStyle name="Normal 7 6 3 7 2" xfId="5764" xr:uid="{D54B627D-F2BB-47A4-8AAC-8C90500B1422}"/>
    <cellStyle name="Normal 7 6 3 7 2 2" xfId="27189" xr:uid="{5AE2C8CB-5B95-4C16-9ED1-D003474EDB5F}"/>
    <cellStyle name="Normal 7 6 3 7 2 3" xfId="15148" xr:uid="{228B54B7-1555-4C16-BE58-ACEEF3A67042}"/>
    <cellStyle name="Normal 7 6 3 7 3" xfId="7601" xr:uid="{4BD16946-689F-47B3-8C7A-0D7BA2F18EA5}"/>
    <cellStyle name="Normal 7 6 3 7 3 2" xfId="17981" xr:uid="{8F73512D-077C-4320-8FF6-BC40E720BEE9}"/>
    <cellStyle name="Normal 7 6 3 7 4" xfId="10434" xr:uid="{2CFE7D18-FF92-4123-B761-3B4491F2CFA2}"/>
    <cellStyle name="Normal 7 6 3 7 4 2" xfId="20814" xr:uid="{2707D9FB-9E67-43DB-962B-7B7F5F705B63}"/>
    <cellStyle name="Normal 7 6 3 7 5" xfId="23767" xr:uid="{936336D0-0778-4AE6-9464-D33BF9F6A356}"/>
    <cellStyle name="Normal 7 6 3 7 6" xfId="12864" xr:uid="{082891E5-27E3-4D78-A5F1-3147C37C3EE4}"/>
    <cellStyle name="Normal 7 6 3 8" xfId="2230" xr:uid="{00000000-0005-0000-0000-0000FC080000}"/>
    <cellStyle name="Normal 7 6 3 8 2" xfId="7357" xr:uid="{B0DD7F28-8B64-421D-811E-519E770901DA}"/>
    <cellStyle name="Normal 7 6 3 8 2 2" xfId="17737" xr:uid="{BB0AB26C-8DA6-4783-AA0E-4EAA007CB7EF}"/>
    <cellStyle name="Normal 7 6 3 8 3" xfId="10190" xr:uid="{BEBBE2B1-8816-4318-AE32-5D46A10282F2}"/>
    <cellStyle name="Normal 7 6 3 8 3 2" xfId="20570" xr:uid="{B88BB2F0-AE3C-4FF5-95A4-01B02DFB5404}"/>
    <cellStyle name="Normal 7 6 3 8 4" xfId="23683" xr:uid="{CED53B9C-BA16-4491-B6F8-6BD65392DCD9}"/>
    <cellStyle name="Normal 7 6 3 8 5" xfId="14904" xr:uid="{7AF9EC48-2BFE-41A4-97B8-C7DC6094307C}"/>
    <cellStyle name="Normal 7 6 3 9" xfId="4081" xr:uid="{EF2773C0-75F8-4338-8D49-6A223B83D823}"/>
    <cellStyle name="Normal 7 6 3 9 2" xfId="8859" xr:uid="{C24C100F-3C93-4C78-BABE-8D3DA12C1E19}"/>
    <cellStyle name="Normal 7 6 3 9 2 2" xfId="19239" xr:uid="{B526C73A-CE7A-462A-BBCE-70A06B044FE8}"/>
    <cellStyle name="Normal 7 6 3 9 3" xfId="11692" xr:uid="{A39B2275-139E-43AE-9E93-1C45495EAD8D}"/>
    <cellStyle name="Normal 7 6 3 9 3 2" xfId="22072" xr:uid="{24D02D32-3058-49EF-824F-F7408B5EB3A0}"/>
    <cellStyle name="Normal 7 6 3 9 4" xfId="16406" xr:uid="{F289F06D-4061-4F56-A06D-D8BCDAA2EEB2}"/>
    <cellStyle name="Normal 7 6 4" xfId="1494" xr:uid="{00000000-0005-0000-0000-0000AF070000}"/>
    <cellStyle name="Normal 7 6 4 10" xfId="7240" xr:uid="{035EE198-4A52-4876-87A0-070F5F7708CF}"/>
    <cellStyle name="Normal 7 6 4 10 2" xfId="17620" xr:uid="{D89DF4CC-0987-4DE1-8B85-5A0C99566751}"/>
    <cellStyle name="Normal 7 6 4 11" xfId="10073" xr:uid="{F5343F40-5D9A-4340-8BBF-07E79251F3C3}"/>
    <cellStyle name="Normal 7 6 4 11 2" xfId="20453" xr:uid="{B702B95F-96D1-4434-9D40-676A330F5478}"/>
    <cellStyle name="Normal 7 6 4 12" xfId="24698" xr:uid="{0F9783B3-1B61-4494-BDB0-5321A3955761}"/>
    <cellStyle name="Normal 7 6 4 13" xfId="12442" xr:uid="{E596B25F-4216-4C7F-AFEA-51C74067E89C}"/>
    <cellStyle name="Normal 7 6 4 2" xfId="1495" xr:uid="{00000000-0005-0000-0000-0000B0070000}"/>
    <cellStyle name="Normal 7 6 4 2 10" xfId="10074" xr:uid="{49AB007F-0B85-4E9B-9297-7FAB9EDD1A13}"/>
    <cellStyle name="Normal 7 6 4 2 10 2" xfId="20454" xr:uid="{07B8A567-6003-482F-A8D1-6F8D08720156}"/>
    <cellStyle name="Normal 7 6 4 2 11" xfId="24833" xr:uid="{84097491-E54A-4F8D-89AD-642D736C2ECF}"/>
    <cellStyle name="Normal 7 6 4 2 12" xfId="12645" xr:uid="{D133F7A5-CB7E-41D0-B1D2-C6384AA4A48A}"/>
    <cellStyle name="Normal 7 6 4 2 2" xfId="1496" xr:uid="{00000000-0005-0000-0000-0000B1070000}"/>
    <cellStyle name="Normal 7 6 4 2 2 2" xfId="3497" xr:uid="{00000000-0005-0000-0000-000013090000}"/>
    <cellStyle name="Normal 7 6 4 2 2 2 2" xfId="6549" xr:uid="{214EEB64-1D93-45D2-8CEE-24CCB5F09020}"/>
    <cellStyle name="Normal 7 6 4 2 2 2 2 2" xfId="26709" xr:uid="{2A3AD107-4414-477B-8FB4-A88673D3BC25}"/>
    <cellStyle name="Normal 7 6 4 2 2 2 2 3" xfId="27004" xr:uid="{39EEA1F4-25C0-4828-9CB9-0A7767AB67EE}"/>
    <cellStyle name="Normal 7 6 4 2 2 2 2 4" xfId="16122" xr:uid="{C223E3D0-527D-4D4A-AC2A-7D30010B4321}"/>
    <cellStyle name="Normal 7 6 4 2 2 2 3" xfId="8575" xr:uid="{CA2E8B40-3298-401D-9DF9-9D47F9083327}"/>
    <cellStyle name="Normal 7 6 4 2 2 2 3 2" xfId="28953" xr:uid="{285D4BB7-57D0-491B-8105-EBF2388F0C4C}"/>
    <cellStyle name="Normal 7 6 4 2 2 2 3 3" xfId="18955" xr:uid="{A56A4225-07CA-4D6C-95D3-ED802EA7B0A3}"/>
    <cellStyle name="Normal 7 6 4 2 2 2 4" xfId="11408" xr:uid="{DA0BBD34-69D9-440E-BD34-6F0EE9C954A7}"/>
    <cellStyle name="Normal 7 6 4 2 2 2 4 2" xfId="21788" xr:uid="{674CA4BB-0812-40C8-A408-5A3CF9E6C347}"/>
    <cellStyle name="Normal 7 6 4 2 2 2 5" xfId="25575" xr:uid="{2A25585F-AAD2-4C72-8326-06640CEA80EE}"/>
    <cellStyle name="Normal 7 6 4 2 2 2 6" xfId="14090" xr:uid="{62891AED-D085-4513-83D0-0FDF749C6787}"/>
    <cellStyle name="Normal 7 6 4 2 2 3" xfId="4378" xr:uid="{6B0C6F2C-F1EA-4317-B151-4A0E02E17B31}"/>
    <cellStyle name="Normal 7 6 4 2 2 3 2" xfId="9150" xr:uid="{5E25D483-94C1-4C6C-8F93-262F279AE31D}"/>
    <cellStyle name="Normal 7 6 4 2 2 3 2 2" xfId="29193" xr:uid="{1C357637-EB2A-4B49-B8E1-5CFCFBEF3DA0}"/>
    <cellStyle name="Normal 7 6 4 2 2 3 2 3" xfId="19530" xr:uid="{008419AC-12D3-4030-8471-7A11685807FB}"/>
    <cellStyle name="Normal 7 6 4 2 2 3 3" xfId="11983" xr:uid="{CE59ADFC-3D0E-4D8E-A1E0-67BF151C7A21}"/>
    <cellStyle name="Normal 7 6 4 2 2 3 3 2" xfId="22363" xr:uid="{D470C0D9-346B-4FF2-AE3C-7631F48FE8B6}"/>
    <cellStyle name="Normal 7 6 4 2 2 3 4" xfId="24132" xr:uid="{01CA1647-475F-4DAE-A951-51BAB4AE9EB2}"/>
    <cellStyle name="Normal 7 6 4 2 2 3 5" xfId="16697" xr:uid="{ADD8F09B-422D-4159-884D-963C9A8967E0}"/>
    <cellStyle name="Normal 7 6 4 2 2 4" xfId="5493" xr:uid="{C30A7CF7-8099-4867-879B-2A15BF15C23D}"/>
    <cellStyle name="Normal 7 6 4 2 2 4 2" xfId="26926" xr:uid="{51714018-8DA3-4B95-8778-06DDBC6938DC}"/>
    <cellStyle name="Normal 7 6 4 2 2 4 3" xfId="14789" xr:uid="{76D31EED-C37C-4B0B-9F52-FB4C8E514434}"/>
    <cellStyle name="Normal 7 6 4 2 2 5" xfId="7242" xr:uid="{80EAA8DB-BAA0-4ABA-8A4D-573BCCD6D179}"/>
    <cellStyle name="Normal 7 6 4 2 2 5 2" xfId="17622" xr:uid="{96D2DF67-A618-41C9-9E6F-6575B034B959}"/>
    <cellStyle name="Normal 7 6 4 2 2 6" xfId="10075" xr:uid="{5C6DCC4E-28BF-4E27-8114-ADE19AE0B452}"/>
    <cellStyle name="Normal 7 6 4 2 2 6 2" xfId="20455" xr:uid="{8A009F11-04D3-497F-9B78-CB0EFDD8CB6B}"/>
    <cellStyle name="Normal 7 6 4 2 2 7" xfId="24577" xr:uid="{1A61F48B-7205-49C2-AA4D-4F3208C1919B}"/>
    <cellStyle name="Normal 7 6 4 2 2 8" xfId="13328" xr:uid="{6FA52218-8A77-4EF4-94F5-80A5FB768C2E}"/>
    <cellStyle name="Normal 7 6 4 2 3" xfId="3498" xr:uid="{00000000-0005-0000-0000-000014090000}"/>
    <cellStyle name="Normal 7 6 4 2 3 2" xfId="4606" xr:uid="{66F6D489-D49B-45AF-ADD0-5A63CD6F86D1}"/>
    <cellStyle name="Normal 7 6 4 2 3 2 2" xfId="9378" xr:uid="{13F6ED99-B520-4F0F-962D-7C6496C77841}"/>
    <cellStyle name="Normal 7 6 4 2 3 2 2 2" xfId="29346" xr:uid="{111B7E26-43CD-4734-AC48-BDB1414D34B9}"/>
    <cellStyle name="Normal 7 6 4 2 3 2 2 3" xfId="19758" xr:uid="{0AAD0977-7135-4C42-8D21-D2C61851AABF}"/>
    <cellStyle name="Normal 7 6 4 2 3 2 3" xfId="12211" xr:uid="{0428E7B4-13B1-4215-8937-D2289B0A14E5}"/>
    <cellStyle name="Normal 7 6 4 2 3 2 3 2" xfId="22591" xr:uid="{A0B6B42E-F3D2-408A-BC8A-BADCC9B082A8}"/>
    <cellStyle name="Normal 7 6 4 2 3 2 4" xfId="23244" xr:uid="{09DA1CB3-B645-49A8-8DCF-D310CFCEAA5B}"/>
    <cellStyle name="Normal 7 6 4 2 3 2 5" xfId="16925" xr:uid="{C7D63BF1-7F62-45F4-BCC1-DEFBD46C845A}"/>
    <cellStyle name="Normal 7 6 4 2 3 3" xfId="6550" xr:uid="{F5922A6E-BDD9-4825-BAF7-237878C34A8D}"/>
    <cellStyle name="Normal 7 6 4 2 3 3 2" xfId="27768" xr:uid="{D3CFDD13-73FD-4080-8D31-72CE817E5517}"/>
    <cellStyle name="Normal 7 6 4 2 3 3 3" xfId="16123" xr:uid="{569ACA0E-6D2C-41EF-9BF3-A6E20F299AFA}"/>
    <cellStyle name="Normal 7 6 4 2 3 4" xfId="8576" xr:uid="{0B4CADA8-46D5-435B-AE28-90CAFED1AF89}"/>
    <cellStyle name="Normal 7 6 4 2 3 4 2" xfId="18956" xr:uid="{34F622B0-3350-4944-8D8B-BC2F93F58DE3}"/>
    <cellStyle name="Normal 7 6 4 2 3 5" xfId="11409" xr:uid="{31F6793A-534E-42E2-AD39-BA9DD8743DB4}"/>
    <cellStyle name="Normal 7 6 4 2 3 5 2" xfId="21789" xr:uid="{5673C078-898F-4C9D-B37B-B7F3C28FF66A}"/>
    <cellStyle name="Normal 7 6 4 2 3 6" xfId="23959" xr:uid="{D783E5CE-2E14-4883-88B2-8675FBE6978F}"/>
    <cellStyle name="Normal 7 6 4 2 3 7" xfId="14091" xr:uid="{E2CF11E8-08A7-456F-ABF1-92CDC18F2C5C}"/>
    <cellStyle name="Normal 7 6 4 2 4" xfId="3496" xr:uid="{00000000-0005-0000-0000-000015090000}"/>
    <cellStyle name="Normal 7 6 4 2 4 2" xfId="6548" xr:uid="{CD82B9AD-1120-4375-8BF3-85B1EB5A0DFC}"/>
    <cellStyle name="Normal 7 6 4 2 4 2 2" xfId="26286" xr:uid="{8525F22A-04E3-4DB9-A4BB-91F8DD646266}"/>
    <cellStyle name="Normal 7 6 4 2 4 2 3" xfId="16121" xr:uid="{623069F8-A423-469D-A071-FE11F0374414}"/>
    <cellStyle name="Normal 7 6 4 2 4 3" xfId="8574" xr:uid="{49DD5175-9EA0-48AC-BDD5-DEB9FB6E8565}"/>
    <cellStyle name="Normal 7 6 4 2 4 3 2" xfId="18954" xr:uid="{337F8F82-4C28-41F2-B7E5-F877F277B9EE}"/>
    <cellStyle name="Normal 7 6 4 2 4 4" xfId="11407" xr:uid="{2368853A-E8C0-46E9-A1A2-939D1BB14FD5}"/>
    <cellStyle name="Normal 7 6 4 2 4 4 2" xfId="21787" xr:uid="{69D7CCEF-F97D-42F4-94BB-EB13570F5694}"/>
    <cellStyle name="Normal 7 6 4 2 4 5" xfId="22702" xr:uid="{297823CD-807C-4D59-BFA8-2B0411ACC5E4}"/>
    <cellStyle name="Normal 7 6 4 2 4 6" xfId="14089" xr:uid="{03F4B3A2-BAFC-45D5-9F9A-E46A98E9A94B}"/>
    <cellStyle name="Normal 7 6 4 2 5" xfId="2619" xr:uid="{00000000-0005-0000-0000-000016090000}"/>
    <cellStyle name="Normal 7 6 4 2 5 2" xfId="5881" xr:uid="{CA82C9FA-ECBB-4830-AAC9-1A35263FD096}"/>
    <cellStyle name="Normal 7 6 4 2 5 2 2" xfId="27734" xr:uid="{B4311067-D804-4D03-B5B7-74D45B43874D}"/>
    <cellStyle name="Normal 7 6 4 2 5 2 3" xfId="15291" xr:uid="{062D6E6D-9851-4F2C-B5D5-BD6F47412466}"/>
    <cellStyle name="Normal 7 6 4 2 5 3" xfId="7744" xr:uid="{D11D1D9F-CBC8-439E-9280-87A8061AD43A}"/>
    <cellStyle name="Normal 7 6 4 2 5 3 2" xfId="18124" xr:uid="{C2F39C00-C66C-4C15-BBDB-2798A8E8031C}"/>
    <cellStyle name="Normal 7 6 4 2 5 4" xfId="10577" xr:uid="{03D8FC28-5C5B-4C0F-95C5-F44C702848F1}"/>
    <cellStyle name="Normal 7 6 4 2 5 4 2" xfId="20957" xr:uid="{BA2958BA-73A3-40F8-BDF5-31AD53E6180E}"/>
    <cellStyle name="Normal 7 6 4 2 5 5" xfId="23641" xr:uid="{89F6BECF-0EC9-478F-B1DE-95553FB28B0C}"/>
    <cellStyle name="Normal 7 6 4 2 5 6" xfId="13007" xr:uid="{B1E7B27F-1398-479E-9BD9-CC4DE1E4F93F}"/>
    <cellStyle name="Normal 7 6 4 2 6" xfId="2411" xr:uid="{00000000-0005-0000-0000-000011090000}"/>
    <cellStyle name="Normal 7 6 4 2 6 2" xfId="7538" xr:uid="{909C80D6-F97A-4A5F-9535-F2822C42DD2D}"/>
    <cellStyle name="Normal 7 6 4 2 6 2 2" xfId="17918" xr:uid="{2E747C5F-4256-4B90-9FCC-72116FC8D146}"/>
    <cellStyle name="Normal 7 6 4 2 6 3" xfId="10371" xr:uid="{DA9631A7-2BA3-48D2-B158-0A801C9D75EF}"/>
    <cellStyle name="Normal 7 6 4 2 6 3 2" xfId="20751" xr:uid="{218BD272-9FA9-449E-989D-FAA0659443DC}"/>
    <cellStyle name="Normal 7 6 4 2 6 4" xfId="22962" xr:uid="{DB140B91-8617-458B-A1D6-A52A595FFBAA}"/>
    <cellStyle name="Normal 7 6 4 2 6 5" xfId="15085" xr:uid="{9D2CFA7D-55B1-4DF9-9125-26CBC1EC63D4}"/>
    <cellStyle name="Normal 7 6 4 2 7" xfId="4108" xr:uid="{77E46761-4AE2-4ED7-BEE7-7728377FC1FB}"/>
    <cellStyle name="Normal 7 6 4 2 7 2" xfId="8880" xr:uid="{6C0F0865-8587-43DB-AB1E-FC6EE651C3FE}"/>
    <cellStyle name="Normal 7 6 4 2 7 2 2" xfId="19260" xr:uid="{79693B14-F256-438F-80F3-2E9EAE2685D3}"/>
    <cellStyle name="Normal 7 6 4 2 7 3" xfId="11713" xr:uid="{BD46F7F7-AF10-44E4-A8E7-4A239FB3CAE8}"/>
    <cellStyle name="Normal 7 6 4 2 7 3 2" xfId="22093" xr:uid="{4BC53BCB-BF34-4BCB-87E8-584A463F96BE}"/>
    <cellStyle name="Normal 7 6 4 2 7 4" xfId="16427" xr:uid="{161D2999-90BA-4C98-82B4-AAA544CB94F7}"/>
    <cellStyle name="Normal 7 6 4 2 8" xfId="5492" xr:uid="{ED208182-AB4A-43E2-B8D4-3D0E4CE3FC3D}"/>
    <cellStyle name="Normal 7 6 4 2 8 2" xfId="14788" xr:uid="{827BB9A6-6F22-42F9-97F6-75D452236B82}"/>
    <cellStyle name="Normal 7 6 4 2 9" xfId="7241" xr:uid="{5FCE118D-9011-46AC-97E4-C1A923D60652}"/>
    <cellStyle name="Normal 7 6 4 2 9 2" xfId="17621" xr:uid="{F5FC5549-0709-4391-A1B4-7DFCAB1765FB}"/>
    <cellStyle name="Normal 7 6 4 3" xfId="1497" xr:uid="{00000000-0005-0000-0000-0000B2070000}"/>
    <cellStyle name="Normal 7 6 4 3 2" xfId="3499" xr:uid="{00000000-0005-0000-0000-000018090000}"/>
    <cellStyle name="Normal 7 6 4 3 2 2" xfId="6551" xr:uid="{D5D721FD-4294-41E9-9E53-B39918ABA39F}"/>
    <cellStyle name="Normal 7 6 4 3 2 2 2" xfId="23054" xr:uid="{3BE78620-1BC4-4DF3-A5DE-DB2C98BC7C91}"/>
    <cellStyle name="Normal 7 6 4 3 2 2 3" xfId="26087" xr:uid="{F8B224D6-DEB0-48B7-8C9E-E1D80A12A2C2}"/>
    <cellStyle name="Normal 7 6 4 3 2 2 4" xfId="16124" xr:uid="{A36195B5-1EBC-40F4-A100-AC26DF93E762}"/>
    <cellStyle name="Normal 7 6 4 3 2 3" xfId="8577" xr:uid="{937966F0-4210-4544-AC52-3D1795A1E072}"/>
    <cellStyle name="Normal 7 6 4 3 2 3 2" xfId="28954" xr:uid="{A459C81F-790B-4A1C-B115-EB72415FCA89}"/>
    <cellStyle name="Normal 7 6 4 3 2 3 3" xfId="18957" xr:uid="{C9A2FCA2-BCF3-40D5-9E91-1625D7C4269A}"/>
    <cellStyle name="Normal 7 6 4 3 2 4" xfId="11410" xr:uid="{781009EA-ACEE-4181-95A0-1AD5234FF42C}"/>
    <cellStyle name="Normal 7 6 4 3 2 4 2" xfId="21790" xr:uid="{DF504D84-6586-4591-BEFB-5063037976D2}"/>
    <cellStyle name="Normal 7 6 4 3 2 5" xfId="24722" xr:uid="{E9ECF8B6-8C80-4E7D-A69B-84FDD893AE7D}"/>
    <cellStyle name="Normal 7 6 4 3 2 6" xfId="14092" xr:uid="{82571571-29DA-43BB-B6F9-C12F49F1DAAC}"/>
    <cellStyle name="Normal 7 6 4 3 3" xfId="2846" xr:uid="{00000000-0005-0000-0000-000019090000}"/>
    <cellStyle name="Normal 7 6 4 3 3 2" xfId="6059" xr:uid="{0DA2B59D-B791-46D6-8532-4C10B6B91FBA}"/>
    <cellStyle name="Normal 7 6 4 3 3 2 2" xfId="28356" xr:uid="{5D105145-8517-4BE2-A09D-ECFB5DEA7455}"/>
    <cellStyle name="Normal 7 6 4 3 3 2 3" xfId="15515" xr:uid="{096319CA-E769-4DE6-BECA-93CE94F800F8}"/>
    <cellStyle name="Normal 7 6 4 3 3 3" xfId="7968" xr:uid="{2F5CE179-3A0F-4A9D-B401-53D318BCBD18}"/>
    <cellStyle name="Normal 7 6 4 3 3 3 2" xfId="18348" xr:uid="{FBFA4E50-9252-468E-8F29-60E2C05BE592}"/>
    <cellStyle name="Normal 7 6 4 3 3 4" xfId="10801" xr:uid="{3E22AB5A-4335-420E-80AD-C0134BE393BF}"/>
    <cellStyle name="Normal 7 6 4 3 3 4 2" xfId="21181" xr:uid="{8CE11DFB-2E08-48D4-ABB7-4E2446763A20}"/>
    <cellStyle name="Normal 7 6 4 3 3 5" xfId="24986" xr:uid="{2B1A971E-F5B0-47FF-8658-F8F56EDA747D}"/>
    <cellStyle name="Normal 7 6 4 3 3 6" xfId="13327" xr:uid="{4E9911BA-E1F1-432A-85FE-474B10F1C98E}"/>
    <cellStyle name="Normal 7 6 4 3 4" xfId="4228" xr:uid="{5644E9A4-EBAE-4A30-A3A7-814AEB5E2BBD}"/>
    <cellStyle name="Normal 7 6 4 3 4 2" xfId="9000" xr:uid="{1F1E9345-0D5F-4EB5-BC77-66AA88AF8084}"/>
    <cellStyle name="Normal 7 6 4 3 4 2 2" xfId="29075" xr:uid="{04EF2121-8F9D-47E1-95D6-2A96462046A0}"/>
    <cellStyle name="Normal 7 6 4 3 4 2 3" xfId="19380" xr:uid="{00120F8E-2E91-487F-AC3F-BD77EFA709C8}"/>
    <cellStyle name="Normal 7 6 4 3 4 3" xfId="11833" xr:uid="{3133CD66-DEC5-48F4-9AAD-E488D033F91C}"/>
    <cellStyle name="Normal 7 6 4 3 4 3 2" xfId="22213" xr:uid="{AB3E41C7-A31C-482C-8829-CDF220706801}"/>
    <cellStyle name="Normal 7 6 4 3 4 4" xfId="22915" xr:uid="{117F10E1-0F2A-436E-ACBF-F6C29F47C5A9}"/>
    <cellStyle name="Normal 7 6 4 3 4 5" xfId="16547" xr:uid="{A5BEF6C1-15E3-4E49-8272-A8C2C967417A}"/>
    <cellStyle name="Normal 7 6 4 3 5" xfId="5494" xr:uid="{B08F0AA9-0A61-4228-BEC0-06332A122D18}"/>
    <cellStyle name="Normal 7 6 4 3 5 2" xfId="28395" xr:uid="{761A86C3-ED31-49F1-93DC-0C7D04858817}"/>
    <cellStyle name="Normal 7 6 4 3 5 3" xfId="14790" xr:uid="{49F51432-65E2-4899-8358-EACE04E00462}"/>
    <cellStyle name="Normal 7 6 4 3 6" xfId="7243" xr:uid="{F646D13A-AED6-4D8D-A845-E6F81DC4ECAA}"/>
    <cellStyle name="Normal 7 6 4 3 6 2" xfId="17623" xr:uid="{F4ED4057-A56C-40B8-B84C-F083BD5C8E7D}"/>
    <cellStyle name="Normal 7 6 4 3 7" xfId="10076" xr:uid="{DF3E602C-AE99-4F19-BF5D-BA08004E781C}"/>
    <cellStyle name="Normal 7 6 4 3 7 2" xfId="20456" xr:uid="{6D5DAEA5-68AE-4405-8C12-ECE841313B1E}"/>
    <cellStyle name="Normal 7 6 4 3 8" xfId="23340" xr:uid="{635B3F8E-57FD-4427-A73F-46D378261E0D}"/>
    <cellStyle name="Normal 7 6 4 3 9" xfId="12803" xr:uid="{6E0D6631-0B8D-43E8-9700-2101A92FE9BC}"/>
    <cellStyle name="Normal 7 6 4 4" xfId="1498" xr:uid="{00000000-0005-0000-0000-0000B3070000}"/>
    <cellStyle name="Normal 7 6 4 4 2" xfId="4607" xr:uid="{B16931EB-7DAE-4907-8E70-D8B738510EE6}"/>
    <cellStyle name="Normal 7 6 4 4 2 2" xfId="9379" xr:uid="{D3C7172B-6501-44FC-BC19-3FAAE562FBFB}"/>
    <cellStyle name="Normal 7 6 4 4 2 2 2" xfId="29347" xr:uid="{5028358C-192B-4348-BDD4-2BD130CC8A4F}"/>
    <cellStyle name="Normal 7 6 4 4 2 2 3" xfId="19759" xr:uid="{13D538F3-9528-4969-A811-47504BBADF1D}"/>
    <cellStyle name="Normal 7 6 4 4 2 3" xfId="12212" xr:uid="{74B0E405-8302-4CE7-8775-ECA51A499A38}"/>
    <cellStyle name="Normal 7 6 4 4 2 3 2" xfId="22592" xr:uid="{A8AB96D9-7258-42D5-99A1-55B661C2972D}"/>
    <cellStyle name="Normal 7 6 4 4 2 4" xfId="23736" xr:uid="{9C5B22E1-2BF8-44D0-8F15-C795EA035DF6}"/>
    <cellStyle name="Normal 7 6 4 4 2 5" xfId="16926" xr:uid="{7512255A-B8C1-4313-98A9-B8AAA554676D}"/>
    <cellStyle name="Normal 7 6 4 4 3" xfId="5495" xr:uid="{0773F734-9059-4CFF-8EC5-101FF109C416}"/>
    <cellStyle name="Normal 7 6 4 4 3 2" xfId="27783" xr:uid="{1A12C115-CC31-43A4-9197-A7CD1F6F391C}"/>
    <cellStyle name="Normal 7 6 4 4 3 3" xfId="14791" xr:uid="{C18CF4CC-B277-44AB-828B-A04FF0926824}"/>
    <cellStyle name="Normal 7 6 4 4 4" xfId="7244" xr:uid="{6240168D-E640-496A-96A9-F337D8E4203C}"/>
    <cellStyle name="Normal 7 6 4 4 4 2" xfId="17624" xr:uid="{525548CA-F646-40DD-BC6F-23687FEDF6FD}"/>
    <cellStyle name="Normal 7 6 4 4 5" xfId="10077" xr:uid="{CE001266-510D-4FC6-B297-6ECD56E12BDC}"/>
    <cellStyle name="Normal 7 6 4 4 5 2" xfId="20457" xr:uid="{B242D98E-EABD-4686-955D-F8E4E40B0A18}"/>
    <cellStyle name="Normal 7 6 4 4 6" xfId="23473" xr:uid="{D2D71813-8875-4C5D-B3D6-044D13BE8A19}"/>
    <cellStyle name="Normal 7 6 4 4 7" xfId="14093" xr:uid="{AD175A59-4B0F-44EC-9EE9-E862184E4AF4}"/>
    <cellStyle name="Normal 7 6 4 5" xfId="3001" xr:uid="{00000000-0005-0000-0000-00001B090000}"/>
    <cellStyle name="Normal 7 6 4 5 2" xfId="6150" xr:uid="{90578136-11C7-49EF-81BA-156BF174B318}"/>
    <cellStyle name="Normal 7 6 4 5 2 2" xfId="25646" xr:uid="{50B6CDAF-0D17-4CD8-90BD-95FF3A06F049}"/>
    <cellStyle name="Normal 7 6 4 5 2 3" xfId="27507" xr:uid="{E3DABAFF-4279-48AD-9175-C601B5BFAC61}"/>
    <cellStyle name="Normal 7 6 4 5 2 4" xfId="15628" xr:uid="{59D28FE0-3EBB-4B33-8B51-3592740E3B8E}"/>
    <cellStyle name="Normal 7 6 4 5 3" xfId="8081" xr:uid="{1593290C-B0DA-4379-A3E0-534ACFF6909F}"/>
    <cellStyle name="Normal 7 6 4 5 3 2" xfId="28771" xr:uid="{03946E0B-3269-497D-B1B4-77B97149BEDE}"/>
    <cellStyle name="Normal 7 6 4 5 3 3" xfId="18461" xr:uid="{BF16C1A0-9822-4D47-A742-0B5348BF515D}"/>
    <cellStyle name="Normal 7 6 4 5 4" xfId="10914" xr:uid="{15D1B895-427B-42C9-8218-BC101DA53385}"/>
    <cellStyle name="Normal 7 6 4 5 4 2" xfId="21294" xr:uid="{07E05386-D6B5-4F0F-9541-E2ADBF877C18}"/>
    <cellStyle name="Normal 7 6 4 5 5" xfId="22987" xr:uid="{AA691454-5113-4FB4-87D2-11739E7C604C}"/>
    <cellStyle name="Normal 7 6 4 5 6" xfId="13501" xr:uid="{80EDD499-EB67-449A-A662-417C08D2759D}"/>
    <cellStyle name="Normal 7 6 4 6" xfId="2456" xr:uid="{00000000-0005-0000-0000-00001C090000}"/>
    <cellStyle name="Normal 7 6 4 6 2" xfId="5748" xr:uid="{5C7ECC11-5A5E-4742-93C1-93ABCAF451DD}"/>
    <cellStyle name="Normal 7 6 4 6 2 2" xfId="27518" xr:uid="{0B431D5C-5A9F-40C1-A469-B3FB46C54045}"/>
    <cellStyle name="Normal 7 6 4 6 2 3" xfId="15128" xr:uid="{7786E342-5940-4005-A46E-4386156685AA}"/>
    <cellStyle name="Normal 7 6 4 6 3" xfId="7581" xr:uid="{6614F47F-3B61-438F-A015-54D8ED0B784D}"/>
    <cellStyle name="Normal 7 6 4 6 3 2" xfId="17961" xr:uid="{582818AA-C3A4-4DAA-8F13-7948F36C02D0}"/>
    <cellStyle name="Normal 7 6 4 6 4" xfId="10414" xr:uid="{0840C9DB-4E69-40F0-BEE7-88E70FFD731F}"/>
    <cellStyle name="Normal 7 6 4 6 4 2" xfId="20794" xr:uid="{12344003-0DAF-491F-972E-91BB6DFF52CC}"/>
    <cellStyle name="Normal 7 6 4 6 5" xfId="23395" xr:uid="{9FA5B035-2601-4F75-8A83-5A87EB96104D}"/>
    <cellStyle name="Normal 7 6 4 6 6" xfId="12844" xr:uid="{9ED57ABB-C750-4436-896D-DA1DBDFB3F0B}"/>
    <cellStyle name="Normal 7 6 4 7" xfId="2210" xr:uid="{00000000-0005-0000-0000-000010090000}"/>
    <cellStyle name="Normal 7 6 4 7 2" xfId="7337" xr:uid="{C6DD2CEB-8E2E-467D-BAE0-3FBCF447319B}"/>
    <cellStyle name="Normal 7 6 4 7 2 2" xfId="17717" xr:uid="{29EE4852-5465-45F1-8671-6D1F0111BE9B}"/>
    <cellStyle name="Normal 7 6 4 7 3" xfId="10170" xr:uid="{41AD4F93-CE63-4CAF-8287-65AE5F09F554}"/>
    <cellStyle name="Normal 7 6 4 7 3 2" xfId="20550" xr:uid="{438D9016-FB78-4B8E-BF5E-6395939B03E9}"/>
    <cellStyle name="Normal 7 6 4 7 4" xfId="23894" xr:uid="{0CADA542-F7D4-4031-8302-CBD27A5EA11C}"/>
    <cellStyle name="Normal 7 6 4 7 5" xfId="14884" xr:uid="{2FCCF03A-40FB-4A4C-BEB3-A1933E008AB1}"/>
    <cellStyle name="Normal 7 6 4 8" xfId="4084" xr:uid="{11850CE3-2A1F-47EF-B471-999DD0D6EC39}"/>
    <cellStyle name="Normal 7 6 4 8 2" xfId="8861" xr:uid="{FE95634D-8F33-41D2-9E6C-F65192F00752}"/>
    <cellStyle name="Normal 7 6 4 8 2 2" xfId="19241" xr:uid="{8BE33F30-94BC-4BBC-8383-2CB6173F8692}"/>
    <cellStyle name="Normal 7 6 4 8 3" xfId="11694" xr:uid="{CE13F861-80D1-45D9-B0C6-B1E764EFA1C2}"/>
    <cellStyle name="Normal 7 6 4 8 3 2" xfId="22074" xr:uid="{95A5F071-E116-4268-8948-93F70ECB1FF0}"/>
    <cellStyle name="Normal 7 6 4 8 4" xfId="16408" xr:uid="{C8F0C22F-C200-44E0-8CBD-0716BEC85CC9}"/>
    <cellStyle name="Normal 7 6 4 9" xfId="5491" xr:uid="{D292BAB4-4D87-46A6-BF4A-6386D5DA9302}"/>
    <cellStyle name="Normal 7 6 4 9 2" xfId="14787" xr:uid="{50E78859-CACB-4E35-B1CA-1A390D183C89}"/>
    <cellStyle name="Normal 7 6 5" xfId="1499" xr:uid="{00000000-0005-0000-0000-0000B4070000}"/>
    <cellStyle name="Normal 7 6 5 10" xfId="10078" xr:uid="{DF3FBC87-0B9B-40A1-AE4C-0EAC5DF663CA}"/>
    <cellStyle name="Normal 7 6 5 10 2" xfId="20458" xr:uid="{4EC8ADD7-9EF6-408B-969E-A98714B64BE2}"/>
    <cellStyle name="Normal 7 6 5 11" xfId="24068" xr:uid="{E61F5D74-F8CC-4F82-8A62-7F385A9996D1}"/>
    <cellStyle name="Normal 7 6 5 12" xfId="12646" xr:uid="{FB75F0C5-BC27-4FA1-8CDF-8AB2BD8454C9}"/>
    <cellStyle name="Normal 7 6 5 2" xfId="1500" xr:uid="{00000000-0005-0000-0000-0000B5070000}"/>
    <cellStyle name="Normal 7 6 5 2 2" xfId="1501" xr:uid="{00000000-0005-0000-0000-0000B6070000}"/>
    <cellStyle name="Normal 7 6 5 2 2 2" xfId="5498" xr:uid="{E7D01064-A9DA-43E2-BD7F-8BE99A6CBE46}"/>
    <cellStyle name="Normal 7 6 5 2 2 2 2" xfId="24803" xr:uid="{D74CCB81-EE89-40BD-A651-D2397EED77F1}"/>
    <cellStyle name="Normal 7 6 5 2 2 2 3" xfId="27835" xr:uid="{858DF70D-599C-44FE-BC8D-CCEEAE3631E2}"/>
    <cellStyle name="Normal 7 6 5 2 2 2 4" xfId="14794" xr:uid="{5AFCEABD-88CD-4BC1-A9F3-858BA1A0DB98}"/>
    <cellStyle name="Normal 7 6 5 2 2 3" xfId="7247" xr:uid="{205E6962-B9B9-4764-A254-6B36C81DAA70}"/>
    <cellStyle name="Normal 7 6 5 2 2 3 2" xfId="27679" xr:uid="{903D530F-9213-4378-A3E2-20DB1D6D8E2E}"/>
    <cellStyle name="Normal 7 6 5 2 2 3 3" xfId="27829" xr:uid="{B8EB2944-3F2D-4394-970A-437B5D6F330F}"/>
    <cellStyle name="Normal 7 6 5 2 2 3 4" xfId="17627" xr:uid="{51A2E2CE-64DE-40DE-A6A2-316D44780599}"/>
    <cellStyle name="Normal 7 6 5 2 2 4" xfId="10080" xr:uid="{1A92C8BC-D39C-4639-8D36-28691DFCA540}"/>
    <cellStyle name="Normal 7 6 5 2 2 4 2" xfId="29467" xr:uid="{9F20443E-21B9-494F-B24D-1211805F4477}"/>
    <cellStyle name="Normal 7 6 5 2 2 4 3" xfId="20460" xr:uid="{93EC5B0D-A3C5-4AFE-ADC9-40F688624D8C}"/>
    <cellStyle name="Normal 7 6 5 2 2 5" xfId="24686" xr:uid="{DE10F9B7-7379-4872-8B6A-23698B840900}"/>
    <cellStyle name="Normal 7 6 5 2 2 6" xfId="14094" xr:uid="{B0BE8522-4076-441B-96EA-40824BB98BCA}"/>
    <cellStyle name="Normal 7 6 5 2 3" xfId="2847" xr:uid="{00000000-0005-0000-0000-000020090000}"/>
    <cellStyle name="Normal 7 6 5 2 3 2" xfId="6060" xr:uid="{2D925E2C-A4E9-4D58-917A-11A3E56E570C}"/>
    <cellStyle name="Normal 7 6 5 2 3 2 2" xfId="27686" xr:uid="{08579B00-37A0-4D2D-B741-0D76075C24B8}"/>
    <cellStyle name="Normal 7 6 5 2 3 2 3" xfId="15516" xr:uid="{937FC035-2C2E-4A21-989C-416B995AE6D9}"/>
    <cellStyle name="Normal 7 6 5 2 3 3" xfId="7969" xr:uid="{564FBD73-78CC-4849-8011-285DF5FAEA1D}"/>
    <cellStyle name="Normal 7 6 5 2 3 3 2" xfId="18349" xr:uid="{4B9EECFA-4E80-40F4-8D21-9F0CD286499E}"/>
    <cellStyle name="Normal 7 6 5 2 3 4" xfId="10802" xr:uid="{643B0A30-BEED-4CC2-9056-F8CB97C651AA}"/>
    <cellStyle name="Normal 7 6 5 2 3 4 2" xfId="21182" xr:uid="{BC6BBA72-C174-4E41-B37A-38CFFE3AF547}"/>
    <cellStyle name="Normal 7 6 5 2 3 5" xfId="24229" xr:uid="{2DD603A8-BED6-4F04-BFF2-A5BDD9C3C6AE}"/>
    <cellStyle name="Normal 7 6 5 2 3 6" xfId="13329" xr:uid="{E11FFCF2-C722-4897-80E4-2E9BB38A8AAB}"/>
    <cellStyle name="Normal 7 6 5 2 4" xfId="4229" xr:uid="{BEFF7DA6-1B62-4455-981F-FF52525144C4}"/>
    <cellStyle name="Normal 7 6 5 2 4 2" xfId="9001" xr:uid="{052E31BB-E2DA-475B-AF01-E6B7DC9A4042}"/>
    <cellStyle name="Normal 7 6 5 2 4 2 2" xfId="29076" xr:uid="{F6532E92-B218-496F-A9A0-A9A7BD61A0F8}"/>
    <cellStyle name="Normal 7 6 5 2 4 2 3" xfId="19381" xr:uid="{7DD29C7B-D90B-4FBB-A9F7-7C6E62FCEBD4}"/>
    <cellStyle name="Normal 7 6 5 2 4 3" xfId="11834" xr:uid="{33D767A8-829E-46E3-896D-5754A6CF897C}"/>
    <cellStyle name="Normal 7 6 5 2 4 3 2" xfId="22214" xr:uid="{DD737A68-9990-408A-95BA-F9BE69979620}"/>
    <cellStyle name="Normal 7 6 5 2 4 4" xfId="23843" xr:uid="{D76A78E7-45C2-4F5D-8A2F-1A50B7832796}"/>
    <cellStyle name="Normal 7 6 5 2 4 5" xfId="16548" xr:uid="{2890542C-1270-4BDE-AF4B-E1326976F566}"/>
    <cellStyle name="Normal 7 6 5 2 5" xfId="5497" xr:uid="{57B78EE6-7841-42ED-A2A6-9BDAEA7C889A}"/>
    <cellStyle name="Normal 7 6 5 2 5 2" xfId="27138" xr:uid="{3CB9700E-5A5C-4819-AB08-22F6E62D5BE7}"/>
    <cellStyle name="Normal 7 6 5 2 5 3" xfId="14793" xr:uid="{A7FE7C76-E922-4743-B111-09BC9106E9CC}"/>
    <cellStyle name="Normal 7 6 5 2 6" xfId="7246" xr:uid="{4862564F-D428-4D96-A80C-2DCBD8993F2B}"/>
    <cellStyle name="Normal 7 6 5 2 6 2" xfId="17626" xr:uid="{562F2376-9098-419C-95D0-4E76847DFC1B}"/>
    <cellStyle name="Normal 7 6 5 2 7" xfId="10079" xr:uid="{DC63A437-50E5-491A-AD3F-C1CABC2759BE}"/>
    <cellStyle name="Normal 7 6 5 2 7 2" xfId="20459" xr:uid="{5124A459-17B2-48D3-91D4-BD503E8A9CF2}"/>
    <cellStyle name="Normal 7 6 5 2 8" xfId="23237" xr:uid="{9E3CA18B-B945-400C-9C14-33091210BAF6}"/>
    <cellStyle name="Normal 7 6 5 2 9" xfId="12804" xr:uid="{C37684F4-A37F-4EA8-AAA9-4B7A6619FBB3}"/>
    <cellStyle name="Normal 7 6 5 3" xfId="1502" xr:uid="{00000000-0005-0000-0000-0000B7070000}"/>
    <cellStyle name="Normal 7 6 5 3 2" xfId="4608" xr:uid="{A31E5E11-9452-49DF-82C6-7A872B65B43C}"/>
    <cellStyle name="Normal 7 6 5 3 2 2" xfId="9380" xr:uid="{5D7F5286-3528-42BB-8D71-FDB46231D195}"/>
    <cellStyle name="Normal 7 6 5 3 2 2 2" xfId="29348" xr:uid="{6FA31A69-84ED-4BEC-A0E2-88DDF5E61206}"/>
    <cellStyle name="Normal 7 6 5 3 2 2 3" xfId="19760" xr:uid="{9FBC37E3-2557-4260-A526-F7BB117EF95D}"/>
    <cellStyle name="Normal 7 6 5 3 2 3" xfId="12213" xr:uid="{3BB80120-C50E-4D9B-8D76-121F08A551F3}"/>
    <cellStyle name="Normal 7 6 5 3 2 3 2" xfId="22593" xr:uid="{6BF84990-48C2-4EC4-9B8F-77256D126BCB}"/>
    <cellStyle name="Normal 7 6 5 3 2 4" xfId="23874" xr:uid="{A4373488-25F7-4AE1-A30A-4A24639504D8}"/>
    <cellStyle name="Normal 7 6 5 3 2 5" xfId="16927" xr:uid="{EAA94611-9138-4B12-9179-5EA06D298EEA}"/>
    <cellStyle name="Normal 7 6 5 3 3" xfId="5499" xr:uid="{E7DAD043-6AE3-4AC1-B786-9BBFE7339374}"/>
    <cellStyle name="Normal 7 6 5 3 3 2" xfId="25800" xr:uid="{44967C79-7D0B-4E84-A99E-681F3E8F24C1}"/>
    <cellStyle name="Normal 7 6 5 3 3 3" xfId="28113" xr:uid="{B93C29BC-09E4-4A66-8E44-8F0A6CF78288}"/>
    <cellStyle name="Normal 7 6 5 3 3 4" xfId="14795" xr:uid="{D165794D-EA70-4A47-8B38-33BA446E4169}"/>
    <cellStyle name="Normal 7 6 5 3 4" xfId="7248" xr:uid="{81B50CBF-AC87-4D6C-8852-00497000B5CD}"/>
    <cellStyle name="Normal 7 6 5 3 4 2" xfId="24854" xr:uid="{FE06049C-30C1-43B9-B38C-3DFFB8716974}"/>
    <cellStyle name="Normal 7 6 5 3 4 3" xfId="27205" xr:uid="{63796442-6B39-4ABD-BFF2-28A58284432A}"/>
    <cellStyle name="Normal 7 6 5 3 4 4" xfId="17628" xr:uid="{A5F050B3-85E0-4682-A9DB-664CDC9A79EF}"/>
    <cellStyle name="Normal 7 6 5 3 5" xfId="10081" xr:uid="{D7DC216D-1E73-4623-8389-1E20B8153073}"/>
    <cellStyle name="Normal 7 6 5 3 5 2" xfId="29468" xr:uid="{200210D5-41D4-42EC-8CE0-4DC6FEF33C50}"/>
    <cellStyle name="Normal 7 6 5 3 5 3" xfId="20461" xr:uid="{A19966B2-E5BB-4CC7-A122-3C1E264E1887}"/>
    <cellStyle name="Normal 7 6 5 3 6" xfId="23589" xr:uid="{82992022-37F0-40A8-9867-021839D0216E}"/>
    <cellStyle name="Normal 7 6 5 3 7" xfId="14095" xr:uid="{B9886D02-1060-421F-98E1-3B9D47822D62}"/>
    <cellStyle name="Normal 7 6 5 4" xfId="1503" xr:uid="{00000000-0005-0000-0000-0000B8070000}"/>
    <cellStyle name="Normal 7 6 5 4 2" xfId="5500" xr:uid="{0448C5CA-400A-4F9A-9F2C-FFC0C2A5BC16}"/>
    <cellStyle name="Normal 7 6 5 4 2 2" xfId="25064" xr:uid="{6D85387C-BEE5-4EA8-8562-29F7FEAF8C54}"/>
    <cellStyle name="Normal 7 6 5 4 2 3" xfId="28316" xr:uid="{5BA3CC29-3443-4898-BCAE-1DE0AD6F8EB1}"/>
    <cellStyle name="Normal 7 6 5 4 2 4" xfId="14796" xr:uid="{F6A537C0-D38D-49E9-A143-B03E526A3625}"/>
    <cellStyle name="Normal 7 6 5 4 3" xfId="7249" xr:uid="{D3E2AE04-D1F3-4C38-A891-B9B7297207D2}"/>
    <cellStyle name="Normal 7 6 5 4 3 2" xfId="27310" xr:uid="{96C97A13-D7ED-428C-8971-01428BF5CD64}"/>
    <cellStyle name="Normal 7 6 5 4 3 3" xfId="17629" xr:uid="{137D9BBF-689C-40AD-98C7-64A77D725B87}"/>
    <cellStyle name="Normal 7 6 5 4 4" xfId="10082" xr:uid="{0A5C38E3-CD4B-488F-97E0-91E36EEDF728}"/>
    <cellStyle name="Normal 7 6 5 4 4 2" xfId="20462" xr:uid="{39388F70-C8A2-4962-AC8A-626FD65554AC}"/>
    <cellStyle name="Normal 7 6 5 4 5" xfId="23553" xr:uid="{98F9B7CA-BCF9-44B6-A03D-846CA1C21B07}"/>
    <cellStyle name="Normal 7 6 5 4 6" xfId="13502" xr:uid="{8D2DF42F-EFC1-44D8-9472-20F47BF14A7E}"/>
    <cellStyle name="Normal 7 6 5 5" xfId="2516" xr:uid="{00000000-0005-0000-0000-000023090000}"/>
    <cellStyle name="Normal 7 6 5 5 2" xfId="5794" xr:uid="{A9F19D54-6E6A-46E2-9C4C-8DF33B402472}"/>
    <cellStyle name="Normal 7 6 5 5 2 2" xfId="26307" xr:uid="{60489D58-1A9D-4CF3-9EED-BEEB248944F9}"/>
    <cellStyle name="Normal 7 6 5 5 2 3" xfId="15188" xr:uid="{59C38AAD-98DE-48FB-8D51-B5ED5DB69078}"/>
    <cellStyle name="Normal 7 6 5 5 3" xfId="7641" xr:uid="{114DA3DD-D026-404F-B1D3-2312EE0C354A}"/>
    <cellStyle name="Normal 7 6 5 5 3 2" xfId="18021" xr:uid="{0DD8FB3C-2F4B-4FDF-AF12-910BBC8759CD}"/>
    <cellStyle name="Normal 7 6 5 5 4" xfId="10474" xr:uid="{3E356359-D060-4D23-991E-B97B13F06CB5}"/>
    <cellStyle name="Normal 7 6 5 5 4 2" xfId="20854" xr:uid="{44EECC84-9E0F-4F15-B137-F654756F5474}"/>
    <cellStyle name="Normal 7 6 5 5 5" xfId="23905" xr:uid="{E3F90392-059D-469A-AC0E-0BDACDF09501}"/>
    <cellStyle name="Normal 7 6 5 5 6" xfId="12904" xr:uid="{C1D38FF7-5C92-4681-BF21-05503F8663E1}"/>
    <cellStyle name="Normal 7 6 5 6" xfId="2412" xr:uid="{00000000-0005-0000-0000-00001D090000}"/>
    <cellStyle name="Normal 7 6 5 6 2" xfId="7539" xr:uid="{3508834D-B89E-46C8-B299-CDA7B4274BBE}"/>
    <cellStyle name="Normal 7 6 5 6 2 2" xfId="28430" xr:uid="{4C9CF324-6BA4-4F60-B99D-0370AA4F4A93}"/>
    <cellStyle name="Normal 7 6 5 6 2 3" xfId="17919" xr:uid="{99EA2127-49D3-4607-95F1-053C6827513B}"/>
    <cellStyle name="Normal 7 6 5 6 3" xfId="10372" xr:uid="{B72334EA-2842-42B8-AE23-5F70208D013F}"/>
    <cellStyle name="Normal 7 6 5 6 3 2" xfId="20752" xr:uid="{FA60AE56-242F-41F8-94D0-21A1BEDA3DB4}"/>
    <cellStyle name="Normal 7 6 5 6 4" xfId="24939" xr:uid="{CFE09879-813F-4BF0-BF6F-92F31AC8B8AC}"/>
    <cellStyle name="Normal 7 6 5 6 5" xfId="15086" xr:uid="{5E843A23-20EA-4DBC-8888-73032B54F864}"/>
    <cellStyle name="Normal 7 6 5 7" xfId="4085" xr:uid="{B50348EB-0804-4161-A015-D162F110C8BD}"/>
    <cellStyle name="Normal 7 6 5 7 2" xfId="8862" xr:uid="{24B99DFC-2ACB-4ED6-90AC-1BBEFE0B71C7}"/>
    <cellStyle name="Normal 7 6 5 7 2 2" xfId="19242" xr:uid="{4C2B3425-55F2-43B2-9249-D780CDF9D891}"/>
    <cellStyle name="Normal 7 6 5 7 3" xfId="11695" xr:uid="{2357267F-3C24-4CB3-8332-CAA36D5BC0A7}"/>
    <cellStyle name="Normal 7 6 5 7 3 2" xfId="22075" xr:uid="{2DD6BFAA-42BC-4F91-A4AF-9EC1FA3D0BA3}"/>
    <cellStyle name="Normal 7 6 5 7 4" xfId="27364" xr:uid="{DBD02698-3E7A-4D39-940A-E12FE30B168E}"/>
    <cellStyle name="Normal 7 6 5 7 5" xfId="16409" xr:uid="{A55057EA-B0DE-44A3-86F5-D09B84CC644A}"/>
    <cellStyle name="Normal 7 6 5 8" xfId="5496" xr:uid="{C4B4A565-1729-4507-AEF3-F0F3746693D0}"/>
    <cellStyle name="Normal 7 6 5 8 2" xfId="14792" xr:uid="{39D3E485-0063-4AE3-A647-329FAC49358D}"/>
    <cellStyle name="Normal 7 6 5 9" xfId="7245" xr:uid="{FDBB60B6-CCCA-4215-9EBD-417F9A818965}"/>
    <cellStyle name="Normal 7 6 5 9 2" xfId="17625" xr:uid="{4C1C3760-73F1-4520-AA0E-3E8190282C36}"/>
    <cellStyle name="Normal 7 6 6" xfId="1504" xr:uid="{00000000-0005-0000-0000-0000B9070000}"/>
    <cellStyle name="Normal 7 6 6 10" xfId="10083" xr:uid="{9B121F16-A290-4197-B44F-6E69836089B0}"/>
    <cellStyle name="Normal 7 6 6 10 2" xfId="20463" xr:uid="{30DC266A-56CA-4C6B-A34D-80F0098443A0}"/>
    <cellStyle name="Normal 7 6 6 11" xfId="24360" xr:uid="{6410A27D-6B69-46D0-8F51-0ED5BF83BC57}"/>
    <cellStyle name="Normal 7 6 6 12" xfId="12647" xr:uid="{E9519333-2B6F-4A8D-856E-C824E5F393D6}"/>
    <cellStyle name="Normal 7 6 6 2" xfId="1505" xr:uid="{00000000-0005-0000-0000-0000BA070000}"/>
    <cellStyle name="Normal 7 6 6 2 2" xfId="1506" xr:uid="{00000000-0005-0000-0000-0000BB070000}"/>
    <cellStyle name="Normal 7 6 6 2 2 2" xfId="5503" xr:uid="{66B9D532-A4E6-42C2-84FA-23C65AFFCF31}"/>
    <cellStyle name="Normal 7 6 6 2 2 2 2" xfId="25083" xr:uid="{6B52F8F8-4313-4B80-9398-0AA11670A4A1}"/>
    <cellStyle name="Normal 7 6 6 2 2 2 3" xfId="26241" xr:uid="{84E34A4D-CE0E-4BF4-81D8-3BF44BBD6CCA}"/>
    <cellStyle name="Normal 7 6 6 2 2 2 4" xfId="14799" xr:uid="{E26BC03C-90D7-4629-8D61-133D401B09F6}"/>
    <cellStyle name="Normal 7 6 6 2 2 3" xfId="7252" xr:uid="{E8C4E03D-37ED-4BEB-8E4B-2F11686E682B}"/>
    <cellStyle name="Normal 7 6 6 2 2 3 2" xfId="27681" xr:uid="{65B0E04E-FBEA-48B1-9F0A-4B5EAF851E1F}"/>
    <cellStyle name="Normal 7 6 6 2 2 3 3" xfId="27639" xr:uid="{D0868920-65DE-48FA-BE3C-429C1847C4D3}"/>
    <cellStyle name="Normal 7 6 6 2 2 3 4" xfId="17632" xr:uid="{1605AD8E-97AD-4CF4-BDFA-4E6722E783FB}"/>
    <cellStyle name="Normal 7 6 6 2 2 4" xfId="10085" xr:uid="{D4EFA8F4-58C7-4071-B63C-6B349D4907A1}"/>
    <cellStyle name="Normal 7 6 6 2 2 4 2" xfId="29469" xr:uid="{9D218204-F3AE-4304-ACCF-308F57A75CDE}"/>
    <cellStyle name="Normal 7 6 6 2 2 4 3" xfId="20465" xr:uid="{D9DB5CF1-0839-47D2-9A8B-2EB8139606C1}"/>
    <cellStyle name="Normal 7 6 6 2 2 5" xfId="23186" xr:uid="{8F807369-CD25-4CCE-A376-550BCE61BF84}"/>
    <cellStyle name="Normal 7 6 6 2 2 6" xfId="14096" xr:uid="{A23A3A3E-B6FB-4F24-99A8-FF3721C11DFB}"/>
    <cellStyle name="Normal 7 6 6 2 3" xfId="2848" xr:uid="{00000000-0005-0000-0000-000027090000}"/>
    <cellStyle name="Normal 7 6 6 2 3 2" xfId="6061" xr:uid="{EC8937D3-ACD6-45B5-BB65-2C456B8FDA71}"/>
    <cellStyle name="Normal 7 6 6 2 3 2 2" xfId="26789" xr:uid="{3C319A9D-AB1A-4A43-AF91-B55E12066FFB}"/>
    <cellStyle name="Normal 7 6 6 2 3 2 3" xfId="15517" xr:uid="{54B92E17-B78D-4634-8730-CE48B4B24AAB}"/>
    <cellStyle name="Normal 7 6 6 2 3 3" xfId="7970" xr:uid="{AD8F4644-535B-4915-883A-88DC203AB579}"/>
    <cellStyle name="Normal 7 6 6 2 3 3 2" xfId="18350" xr:uid="{87FB52A6-6CE3-4283-BEB4-B7E4BFC29F79}"/>
    <cellStyle name="Normal 7 6 6 2 3 4" xfId="10803" xr:uid="{C3DD5877-10AA-4D2E-9371-104F91F5B5C6}"/>
    <cellStyle name="Normal 7 6 6 2 3 4 2" xfId="21183" xr:uid="{884396C8-AED6-46D9-A577-228829186CC5}"/>
    <cellStyle name="Normal 7 6 6 2 3 5" xfId="24223" xr:uid="{C9354425-C819-4EC8-8BD8-F1436EE5B4A5}"/>
    <cellStyle name="Normal 7 6 6 2 3 6" xfId="13330" xr:uid="{48A48117-C8D3-4B37-9DDF-316FB5CE0346}"/>
    <cellStyle name="Normal 7 6 6 2 4" xfId="4230" xr:uid="{96586672-87B1-4913-984A-17E53571DCBA}"/>
    <cellStyle name="Normal 7 6 6 2 4 2" xfId="9002" xr:uid="{7AE56A67-32F7-4039-AA29-2DF78912FDB0}"/>
    <cellStyle name="Normal 7 6 6 2 4 2 2" xfId="29077" xr:uid="{85A50398-B79F-4714-9769-7B93ABC37BED}"/>
    <cellStyle name="Normal 7 6 6 2 4 2 3" xfId="19382" xr:uid="{74EAF74C-BCFA-4DE5-8BD8-45CE8CE70AEB}"/>
    <cellStyle name="Normal 7 6 6 2 4 3" xfId="11835" xr:uid="{CCE31F3E-1130-444E-ACBD-CC971A255CB3}"/>
    <cellStyle name="Normal 7 6 6 2 4 3 2" xfId="22215" xr:uid="{7676A053-1EDB-4EE4-ADD5-287BA4D75F4C}"/>
    <cellStyle name="Normal 7 6 6 2 4 4" xfId="23140" xr:uid="{7DACF0CB-2FDB-41C4-AE40-507DD9740409}"/>
    <cellStyle name="Normal 7 6 6 2 4 5" xfId="16549" xr:uid="{72D1934E-2114-4BE2-80BA-195B8E688A8F}"/>
    <cellStyle name="Normal 7 6 6 2 5" xfId="5502" xr:uid="{60C0B025-1DC6-42ED-8C10-81AF1593DD4B}"/>
    <cellStyle name="Normal 7 6 6 2 5 2" xfId="28109" xr:uid="{BEA1BF45-6A94-4922-B8F9-A7D08A4CAD92}"/>
    <cellStyle name="Normal 7 6 6 2 5 3" xfId="14798" xr:uid="{8011D1AE-A096-49B3-A833-5A3211D0A05D}"/>
    <cellStyle name="Normal 7 6 6 2 6" xfId="7251" xr:uid="{7CF328A4-4908-44FA-B972-75D59A28DDA1}"/>
    <cellStyle name="Normal 7 6 6 2 6 2" xfId="17631" xr:uid="{2938AFDE-3D6F-4AFC-A431-0AFC23B4817B}"/>
    <cellStyle name="Normal 7 6 6 2 7" xfId="10084" xr:uid="{B600220D-9330-452C-85B4-091C21D3E5D2}"/>
    <cellStyle name="Normal 7 6 6 2 7 2" xfId="20464" xr:uid="{1CF45A2F-4BDD-463E-8AE8-125CAD9CE958}"/>
    <cellStyle name="Normal 7 6 6 2 8" xfId="25386" xr:uid="{5569986E-846C-48E9-B343-C5A293E1820F}"/>
    <cellStyle name="Normal 7 6 6 2 9" xfId="12805" xr:uid="{C145EB29-7EE7-41FA-8EEE-0623BCB2FF8B}"/>
    <cellStyle name="Normal 7 6 6 3" xfId="1507" xr:uid="{00000000-0005-0000-0000-0000BC070000}"/>
    <cellStyle name="Normal 7 6 6 3 2" xfId="4609" xr:uid="{F14CE967-CAE8-4480-8105-4FCB90A37042}"/>
    <cellStyle name="Normal 7 6 6 3 2 2" xfId="9381" xr:uid="{C99E997D-08CD-4908-985C-5EC8E1428681}"/>
    <cellStyle name="Normal 7 6 6 3 2 2 2" xfId="29349" xr:uid="{8727CD08-8DE0-4178-8FAB-9EEDB235D22A}"/>
    <cellStyle name="Normal 7 6 6 3 2 2 3" xfId="19761" xr:uid="{06F669DE-4B87-41B7-8C2F-116D16D00B6F}"/>
    <cellStyle name="Normal 7 6 6 3 2 3" xfId="12214" xr:uid="{D7CCF65F-3506-4683-96F9-F5E823D11A84}"/>
    <cellStyle name="Normal 7 6 6 3 2 3 2" xfId="22594" xr:uid="{AAFEA359-EC7A-4C13-808A-D5B42C63E00B}"/>
    <cellStyle name="Normal 7 6 6 3 2 4" xfId="22978" xr:uid="{C7FDCBBD-6BCC-405C-A3A9-76D67F1E25D8}"/>
    <cellStyle name="Normal 7 6 6 3 2 5" xfId="16928" xr:uid="{4DC315E7-0311-4131-B8D5-1E08462052FA}"/>
    <cellStyle name="Normal 7 6 6 3 3" xfId="5504" xr:uid="{8522F306-649E-4170-97FC-7493F82F02D9}"/>
    <cellStyle name="Normal 7 6 6 3 3 2" xfId="26884" xr:uid="{01DA18E4-630B-407C-90D8-A91D7245FB40}"/>
    <cellStyle name="Normal 7 6 6 3 3 3" xfId="28168" xr:uid="{7C2D3BB2-4CDA-4B63-808A-80FBE4F1B9CF}"/>
    <cellStyle name="Normal 7 6 6 3 3 4" xfId="14800" xr:uid="{D8150843-5B72-4389-80BE-739888821749}"/>
    <cellStyle name="Normal 7 6 6 3 4" xfId="7253" xr:uid="{F509454B-227C-426F-970A-B489BD7153BC}"/>
    <cellStyle name="Normal 7 6 6 3 4 2" xfId="25900" xr:uid="{03B433BB-282D-4668-99EA-A3DFFEF34C56}"/>
    <cellStyle name="Normal 7 6 6 3 4 3" xfId="28639" xr:uid="{2FC4DC22-583C-4AE0-B574-3F4737361CF8}"/>
    <cellStyle name="Normal 7 6 6 3 4 4" xfId="17633" xr:uid="{632C8BC2-1B4E-4244-AC82-F2BB44834442}"/>
    <cellStyle name="Normal 7 6 6 3 5" xfId="10086" xr:uid="{33884DD8-7790-4C34-9D44-87B0B9071B03}"/>
    <cellStyle name="Normal 7 6 6 3 5 2" xfId="29470" xr:uid="{D657E74B-A85A-4BE1-B0EF-D68ABA591894}"/>
    <cellStyle name="Normal 7 6 6 3 5 3" xfId="20466" xr:uid="{17476645-C583-4B81-BAB9-3D431711E7D8}"/>
    <cellStyle name="Normal 7 6 6 3 6" xfId="24550" xr:uid="{7F04EA5A-7CA8-4E0F-A5D3-9DBD12856DA2}"/>
    <cellStyle name="Normal 7 6 6 3 7" xfId="14097" xr:uid="{2083B337-D404-4396-BEBD-396F3F4FB296}"/>
    <cellStyle name="Normal 7 6 6 4" xfId="1508" xr:uid="{00000000-0005-0000-0000-0000BD070000}"/>
    <cellStyle name="Normal 7 6 6 4 2" xfId="5505" xr:uid="{B1732BA7-F99E-4741-8EAB-B210D7C053B9}"/>
    <cellStyle name="Normal 7 6 6 4 2 2" xfId="24095" xr:uid="{FA1B13A7-D167-4EA2-A350-A98617B2D303}"/>
    <cellStyle name="Normal 7 6 6 4 2 3" xfId="28266" xr:uid="{56DBB3E1-308A-4947-82A4-B10BE50C8A1B}"/>
    <cellStyle name="Normal 7 6 6 4 2 4" xfId="14801" xr:uid="{7E7F5B2D-6716-44CD-94E9-DC067523BD92}"/>
    <cellStyle name="Normal 7 6 6 4 3" xfId="7254" xr:uid="{F8A11A8C-8BFF-48F3-A1FD-EF29614361A6}"/>
    <cellStyle name="Normal 7 6 6 4 3 2" xfId="28369" xr:uid="{FEF2D7E9-A34A-4940-8224-435FEFF01F1D}"/>
    <cellStyle name="Normal 7 6 6 4 3 3" xfId="17634" xr:uid="{4ED87E50-93AE-4538-9786-4F9D0E2789A3}"/>
    <cellStyle name="Normal 7 6 6 4 4" xfId="10087" xr:uid="{FEB4022C-F1E3-4EEA-BC90-D9D14035388A}"/>
    <cellStyle name="Normal 7 6 6 4 4 2" xfId="20467" xr:uid="{FF1819DC-C74B-4760-AC62-38CC67072738}"/>
    <cellStyle name="Normal 7 6 6 4 5" xfId="25458" xr:uid="{884E5F05-DE08-4D40-BA10-0149E35848F9}"/>
    <cellStyle name="Normal 7 6 6 4 6" xfId="13503" xr:uid="{FB128930-BA0C-4BB7-850E-07204CFDD584}"/>
    <cellStyle name="Normal 7 6 6 5" xfId="2579" xr:uid="{00000000-0005-0000-0000-00002A090000}"/>
    <cellStyle name="Normal 7 6 6 5 2" xfId="5844" xr:uid="{FC07E65B-AECC-4723-8B85-42B93FFCFF2A}"/>
    <cellStyle name="Normal 7 6 6 5 2 2" xfId="27771" xr:uid="{9518A7A9-2E88-4A12-8133-4CDBCE5423B9}"/>
    <cellStyle name="Normal 7 6 6 5 2 3" xfId="15251" xr:uid="{08C635A3-EA47-4E40-9C92-EBF23F30B52F}"/>
    <cellStyle name="Normal 7 6 6 5 3" xfId="7704" xr:uid="{0318551E-54D7-4162-BC80-5B7FEAC080D4}"/>
    <cellStyle name="Normal 7 6 6 5 3 2" xfId="18084" xr:uid="{AB883187-AEFB-401B-98C3-A91990143091}"/>
    <cellStyle name="Normal 7 6 6 5 4" xfId="10537" xr:uid="{623578DD-EDBB-4CB0-B8A4-201B6942FEDD}"/>
    <cellStyle name="Normal 7 6 6 5 4 2" xfId="20917" xr:uid="{30F4F925-14E5-44E2-A19C-94BA78423C76}"/>
    <cellStyle name="Normal 7 6 6 5 5" xfId="25130" xr:uid="{0B389366-22C8-49F9-AF34-069A9E312800}"/>
    <cellStyle name="Normal 7 6 6 5 6" xfId="12967" xr:uid="{797A1FFD-B612-440A-BE6B-1FFE202CD8F2}"/>
    <cellStyle name="Normal 7 6 6 6" xfId="2413" xr:uid="{00000000-0005-0000-0000-000024090000}"/>
    <cellStyle name="Normal 7 6 6 6 2" xfId="7540" xr:uid="{4FDC4E51-6D31-4A25-8512-CBBA185C9F63}"/>
    <cellStyle name="Normal 7 6 6 6 2 2" xfId="26819" xr:uid="{A4D45A25-76E5-4F37-89C4-1606FF657ECD}"/>
    <cellStyle name="Normal 7 6 6 6 2 3" xfId="17920" xr:uid="{D7558F3D-D4B8-467E-8F01-332C6031EECD}"/>
    <cellStyle name="Normal 7 6 6 6 3" xfId="10373" xr:uid="{EFA65DA9-A015-4BE6-BEA2-4A7A7C5A90AA}"/>
    <cellStyle name="Normal 7 6 6 6 3 2" xfId="20753" xr:uid="{48359B26-D60F-4260-833C-0AC33A063146}"/>
    <cellStyle name="Normal 7 6 6 6 4" xfId="24881" xr:uid="{817D6BB7-50E5-497B-B0F2-3248DEC74781}"/>
    <cellStyle name="Normal 7 6 6 6 5" xfId="15087" xr:uid="{BA3BE017-311B-43EA-8080-8C40EA3F788B}"/>
    <cellStyle name="Normal 7 6 6 7" xfId="4086" xr:uid="{AD82AA17-F863-4080-AE76-D5694A4D0A0D}"/>
    <cellStyle name="Normal 7 6 6 7 2" xfId="8863" xr:uid="{736F0F43-2BD4-47E7-955C-8BE517273D03}"/>
    <cellStyle name="Normal 7 6 6 7 2 2" xfId="19243" xr:uid="{C64B38B8-5287-4B1A-BE40-405A749A9673}"/>
    <cellStyle name="Normal 7 6 6 7 3" xfId="11696" xr:uid="{59C47437-3B8A-4A7D-8C7C-B854A9B0C1D9}"/>
    <cellStyle name="Normal 7 6 6 7 3 2" xfId="22076" xr:uid="{BBA0E55D-6FC3-47E8-A22A-86BC5E1155B7}"/>
    <cellStyle name="Normal 7 6 6 7 4" xfId="28089" xr:uid="{64006040-061F-4846-90B0-61C074CBA756}"/>
    <cellStyle name="Normal 7 6 6 7 5" xfId="16410" xr:uid="{89E87FA3-C5C8-4FE7-9FD5-82141A46A5F7}"/>
    <cellStyle name="Normal 7 6 6 8" xfId="5501" xr:uid="{8C2001EF-CE6E-4312-9B27-D4ED056D7F73}"/>
    <cellStyle name="Normal 7 6 6 8 2" xfId="14797" xr:uid="{AC29F6D8-C066-4EB8-8AAF-790769E45F74}"/>
    <cellStyle name="Normal 7 6 6 9" xfId="7250" xr:uid="{BCFA341F-BBF9-4B76-8716-B250CFC70BA2}"/>
    <cellStyle name="Normal 7 6 6 9 2" xfId="17630" xr:uid="{4A490468-A8E8-4FE8-9B9B-7E76C4A83845}"/>
    <cellStyle name="Normal 7 6 7" xfId="1509" xr:uid="{00000000-0005-0000-0000-0000BE070000}"/>
    <cellStyle name="Normal 7 6 7 10" xfId="12648" xr:uid="{6613BBB2-E1A1-4A0A-B1C4-F1A50DD76820}"/>
    <cellStyle name="Normal 7 6 7 2" xfId="1510" xr:uid="{00000000-0005-0000-0000-0000BF070000}"/>
    <cellStyle name="Normal 7 6 7 2 2" xfId="3002" xr:uid="{00000000-0005-0000-0000-00002D090000}"/>
    <cellStyle name="Normal 7 6 7 2 2 2" xfId="6151" xr:uid="{080ABE97-B2E2-4E61-8652-1A37699BBBF3}"/>
    <cellStyle name="Normal 7 6 7 2 2 2 2" xfId="27713" xr:uid="{27DD2297-39A5-4C35-A642-8D66ED12C58C}"/>
    <cellStyle name="Normal 7 6 7 2 2 2 3" xfId="28215" xr:uid="{6F8031B1-E034-4FD5-9844-F89DC6F10E87}"/>
    <cellStyle name="Normal 7 6 7 2 2 2 4" xfId="15629" xr:uid="{EFBAB4C5-27F5-4952-8540-ABD00479F2B5}"/>
    <cellStyle name="Normal 7 6 7 2 2 3" xfId="8082" xr:uid="{F1B62941-20EB-4DE6-8854-23C934EA88B7}"/>
    <cellStyle name="Normal 7 6 7 2 2 3 2" xfId="28772" xr:uid="{C802CC61-F50C-4C41-8073-E79A2A6DE01B}"/>
    <cellStyle name="Normal 7 6 7 2 2 3 3" xfId="18462" xr:uid="{192526C5-1B6C-409F-B402-201E9EAE43F4}"/>
    <cellStyle name="Normal 7 6 7 2 2 4" xfId="10915" xr:uid="{A810FF71-D6A1-4B30-B447-46D407037906}"/>
    <cellStyle name="Normal 7 6 7 2 2 4 2" xfId="21295" xr:uid="{EF98612A-D2AC-459E-AB5E-66F8C3EB41D6}"/>
    <cellStyle name="Normal 7 6 7 2 2 5" xfId="22731" xr:uid="{BDD1352B-9AF1-4EB1-839C-479DBC5D6CF0}"/>
    <cellStyle name="Normal 7 6 7 2 2 6" xfId="13504" xr:uid="{B40B867E-575C-48C2-96E2-8087B463203C}"/>
    <cellStyle name="Normal 7 6 7 2 3" xfId="5507" xr:uid="{0D1C3F98-7444-4796-9719-7935A150882F}"/>
    <cellStyle name="Normal 7 6 7 2 3 2" xfId="23506" xr:uid="{4B0EDB46-F5A1-417D-AA76-5E18DB7A653B}"/>
    <cellStyle name="Normal 7 6 7 2 3 3" xfId="26810" xr:uid="{A7DBD1A4-A307-40D4-A554-9B49C072DE4B}"/>
    <cellStyle name="Normal 7 6 7 2 3 4" xfId="14803" xr:uid="{6D8CDFE8-C924-40F1-BF4F-87F16F5C7BAF}"/>
    <cellStyle name="Normal 7 6 7 2 4" xfId="7256" xr:uid="{7B4AD736-9165-47FF-8869-95C08FC07855}"/>
    <cellStyle name="Normal 7 6 7 2 4 2" xfId="28088" xr:uid="{272CA894-78E3-437B-854F-B62209FDCA6A}"/>
    <cellStyle name="Normal 7 6 7 2 4 3" xfId="27579" xr:uid="{9381158D-9526-44F0-A16B-A01CC9FE2035}"/>
    <cellStyle name="Normal 7 6 7 2 4 4" xfId="17636" xr:uid="{4AB6D8D8-6B86-4136-BCAD-100867AD5B06}"/>
    <cellStyle name="Normal 7 6 7 2 5" xfId="10089" xr:uid="{5D942458-53FB-4B9E-9596-47BAB7BE0CC8}"/>
    <cellStyle name="Normal 7 6 7 2 5 2" xfId="29471" xr:uid="{E10E9DCB-37C1-4BED-B673-516D0B36DA47}"/>
    <cellStyle name="Normal 7 6 7 2 5 3" xfId="20469" xr:uid="{8CF82372-2F7F-460E-8D13-DE3A3C7EE63E}"/>
    <cellStyle name="Normal 7 6 7 2 6" xfId="24365" xr:uid="{F7B5B9B8-0479-469B-B68B-99E0D8F6747A}"/>
    <cellStyle name="Normal 7 6 7 2 7" xfId="12806" xr:uid="{8E4EE383-B604-480E-BBF7-9D69D7A8B6A6}"/>
    <cellStyle name="Normal 7 6 7 3" xfId="1511" xr:uid="{00000000-0005-0000-0000-0000C0070000}"/>
    <cellStyle name="Normal 7 6 7 3 2" xfId="5508" xr:uid="{34F986F0-B558-46D8-92F7-4FB60422883D}"/>
    <cellStyle name="Normal 7 6 7 3 2 2" xfId="28508" xr:uid="{409834E1-969F-4E1F-9261-1088BCA14ED7}"/>
    <cellStyle name="Normal 7 6 7 3 2 3" xfId="26981" xr:uid="{5045E64F-960D-4A8E-BC82-D7ABA7EF7E8E}"/>
    <cellStyle name="Normal 7 6 7 3 2 4" xfId="14804" xr:uid="{739C2D90-EC90-404C-BA85-EC612F0D9090}"/>
    <cellStyle name="Normal 7 6 7 3 3" xfId="7257" xr:uid="{14C9598E-269D-4F8B-8BB0-669E07821B82}"/>
    <cellStyle name="Normal 7 6 7 3 3 2" xfId="26876" xr:uid="{4BB77D7B-DE4F-4C44-A3AE-A9B7983EA802}"/>
    <cellStyle name="Normal 7 6 7 3 3 3" xfId="27974" xr:uid="{F7BB6B8E-073F-4937-85E9-F14842BDE935}"/>
    <cellStyle name="Normal 7 6 7 3 3 4" xfId="17637" xr:uid="{9D70DA91-48F7-4CD0-9518-4D629D7B8D35}"/>
    <cellStyle name="Normal 7 6 7 3 4" xfId="10090" xr:uid="{136BE510-F66E-4D9E-AF0B-D21EEA11AD1F}"/>
    <cellStyle name="Normal 7 6 7 3 4 2" xfId="29472" xr:uid="{C620F071-D9C4-44CC-8F65-4810C8762C5A}"/>
    <cellStyle name="Normal 7 6 7 3 4 3" xfId="20470" xr:uid="{2E6C462F-8B17-467B-992A-2AFF6727BFD9}"/>
    <cellStyle name="Normal 7 6 7 3 5" xfId="22720" xr:uid="{9EADBDAF-129B-48A4-B542-9DBCA21F384E}"/>
    <cellStyle name="Normal 7 6 7 3 6" xfId="13331" xr:uid="{4C52449C-8F2A-4028-A5A3-3704AF93FD5B}"/>
    <cellStyle name="Normal 7 6 7 4" xfId="2414" xr:uid="{00000000-0005-0000-0000-00002B090000}"/>
    <cellStyle name="Normal 7 6 7 4 2" xfId="7541" xr:uid="{08EB01D6-AB8E-4775-A28B-1EAF80F723E8}"/>
    <cellStyle name="Normal 7 6 7 4 2 2" xfId="28435" xr:uid="{96CDC6F0-1E1B-4294-95F6-6B4B18CFCCA2}"/>
    <cellStyle name="Normal 7 6 7 4 2 3" xfId="17921" xr:uid="{B996FC26-B713-4B53-919A-06E3B34AA916}"/>
    <cellStyle name="Normal 7 6 7 4 3" xfId="10374" xr:uid="{C82718F1-4981-4C5B-8D4B-47DEC2D44FA2}"/>
    <cellStyle name="Normal 7 6 7 4 3 2" xfId="20754" xr:uid="{33A6C9FE-E2BB-4FE8-A69E-B999139845C0}"/>
    <cellStyle name="Normal 7 6 7 4 4" xfId="23924" xr:uid="{8962E17B-97F8-422A-A065-8D564CAC16D7}"/>
    <cellStyle name="Normal 7 6 7 4 5" xfId="15088" xr:uid="{801BA0D2-29DD-457B-A574-172CF5D56217}"/>
    <cellStyle name="Normal 7 6 7 5" xfId="4087" xr:uid="{5447E32B-0A0F-40AE-B370-2B5373924D12}"/>
    <cellStyle name="Normal 7 6 7 5 2" xfId="8864" xr:uid="{4DD92BC6-9875-4460-9CFF-95B3697BAE4B}"/>
    <cellStyle name="Normal 7 6 7 5 2 2" xfId="28998" xr:uid="{2B955F8C-32A2-49D6-BD12-923BA7BE86AD}"/>
    <cellStyle name="Normal 7 6 7 5 2 3" xfId="19244" xr:uid="{339F6D67-D6EB-4190-A170-28821FB76135}"/>
    <cellStyle name="Normal 7 6 7 5 3" xfId="11697" xr:uid="{F50B4B69-54DE-4CA3-8803-277F5240FACE}"/>
    <cellStyle name="Normal 7 6 7 5 3 2" xfId="22077" xr:uid="{4AEA814F-AA9D-4EBF-BD8A-3ADC1E179C3F}"/>
    <cellStyle name="Normal 7 6 7 5 4" xfId="24984" xr:uid="{651AFEB9-E3F7-485D-9E17-42CBD082B1A7}"/>
    <cellStyle name="Normal 7 6 7 5 5" xfId="16411" xr:uid="{5240F479-5ADC-4124-99F2-2DF6F521B8DC}"/>
    <cellStyle name="Normal 7 6 7 6" xfId="5506" xr:uid="{7D013370-A388-4364-BB0A-927C952754BD}"/>
    <cellStyle name="Normal 7 6 7 6 2" xfId="28186" xr:uid="{27220882-AE72-42F7-9892-2AA2D872B6D2}"/>
    <cellStyle name="Normal 7 6 7 6 3" xfId="26096" xr:uid="{B8C32442-4CEC-40FB-826C-CAF41DCA68B8}"/>
    <cellStyle name="Normal 7 6 7 6 4" xfId="14802" xr:uid="{F3ACB335-189C-4282-8A6E-887CA1DA89CE}"/>
    <cellStyle name="Normal 7 6 7 7" xfId="7255" xr:uid="{9A0C3AF1-1982-425A-A7D2-2271FF6BE6FC}"/>
    <cellStyle name="Normal 7 6 7 7 2" xfId="25967" xr:uid="{DB732E0C-CE5D-46CF-8221-5040249B02DE}"/>
    <cellStyle name="Normal 7 6 7 7 3" xfId="17635" xr:uid="{8BA47303-40CB-4C40-85AD-3D9AF7C28189}"/>
    <cellStyle name="Normal 7 6 7 8" xfId="10088" xr:uid="{761919A9-7EFF-4657-BDAA-1C96AFE884F4}"/>
    <cellStyle name="Normal 7 6 7 8 2" xfId="20468" xr:uid="{11FFC442-1C67-45F5-A45D-85E4A1F393F1}"/>
    <cellStyle name="Normal 7 6 7 9" xfId="23149" xr:uid="{5BF4DAFD-94AD-489C-A856-6462CEAE81AE}"/>
    <cellStyle name="Normal 7 6 8" xfId="1512" xr:uid="{00000000-0005-0000-0000-0000C1070000}"/>
    <cellStyle name="Normal 7 6 8 10" xfId="12649" xr:uid="{554EF0C8-2CAF-4171-8C8E-D3D4A4494C79}"/>
    <cellStyle name="Normal 7 6 8 2" xfId="1513" xr:uid="{00000000-0005-0000-0000-0000C2070000}"/>
    <cellStyle name="Normal 7 6 8 2 2" xfId="3003" xr:uid="{00000000-0005-0000-0000-000031090000}"/>
    <cellStyle name="Normal 7 6 8 2 2 2" xfId="6152" xr:uid="{CC140979-0A8B-4FC7-A6E0-1DA3F65E100B}"/>
    <cellStyle name="Normal 7 6 8 2 2 2 2" xfId="27238" xr:uid="{1F315FCD-6B19-4D94-8E5D-3756A45B62F6}"/>
    <cellStyle name="Normal 7 6 8 2 2 2 3" xfId="27515" xr:uid="{2DEB4296-D487-454C-93AA-17F127C0E66A}"/>
    <cellStyle name="Normal 7 6 8 2 2 2 4" xfId="15630" xr:uid="{205D61BA-E6B1-40F9-B3D7-75B50B0AAF82}"/>
    <cellStyle name="Normal 7 6 8 2 2 3" xfId="8083" xr:uid="{826BCC74-F38F-4FEC-A952-AC965578CD6B}"/>
    <cellStyle name="Normal 7 6 8 2 2 3 2" xfId="28773" xr:uid="{656A6E39-2F70-452E-9E11-6A870201D508}"/>
    <cellStyle name="Normal 7 6 8 2 2 3 3" xfId="18463" xr:uid="{17E9700F-9E8B-40A8-BDD6-D59C4AFEF4C9}"/>
    <cellStyle name="Normal 7 6 8 2 2 4" xfId="10916" xr:uid="{5784923F-C5DA-4ED9-96C9-C9E735129722}"/>
    <cellStyle name="Normal 7 6 8 2 2 4 2" xfId="21296" xr:uid="{E094762C-B45A-4663-BAA3-BF7302EC2FD6}"/>
    <cellStyle name="Normal 7 6 8 2 2 5" xfId="24589" xr:uid="{B7D3F56C-7CBC-40E0-8725-AD3257430DA5}"/>
    <cellStyle name="Normal 7 6 8 2 2 6" xfId="13505" xr:uid="{817E433A-E7F3-491F-83E8-97ED8CB429A3}"/>
    <cellStyle name="Normal 7 6 8 2 3" xfId="5510" xr:uid="{52CF00B2-7171-4170-A4FE-F6A5EE947A9D}"/>
    <cellStyle name="Normal 7 6 8 2 3 2" xfId="25043" xr:uid="{DC7F0F18-D9DC-47CB-BA79-F5EB7F822477}"/>
    <cellStyle name="Normal 7 6 8 2 3 3" xfId="27051" xr:uid="{A7714589-F090-46F3-9ABF-D91F8E2BAFD3}"/>
    <cellStyle name="Normal 7 6 8 2 3 4" xfId="14806" xr:uid="{62FC836F-55EE-49EC-A952-822D62A01DDC}"/>
    <cellStyle name="Normal 7 6 8 2 4" xfId="7259" xr:uid="{CD7CFFB2-EE8E-4FEC-B5F5-93CCF6AC1410}"/>
    <cellStyle name="Normal 7 6 8 2 4 2" xfId="27801" xr:uid="{72607EB8-5B14-491F-90F5-7C9C14E39708}"/>
    <cellStyle name="Normal 7 6 8 2 4 3" xfId="26950" xr:uid="{33E49809-0D74-482A-B4ED-F288A9708BA5}"/>
    <cellStyle name="Normal 7 6 8 2 4 4" xfId="17639" xr:uid="{9FC55906-7CB2-4561-8C40-99CC00785CB7}"/>
    <cellStyle name="Normal 7 6 8 2 5" xfId="10092" xr:uid="{789D05B8-2E3D-4ECC-A80D-2993A33489FB}"/>
    <cellStyle name="Normal 7 6 8 2 5 2" xfId="29473" xr:uid="{667EB77B-1A80-4318-AD74-42920ADC3936}"/>
    <cellStyle name="Normal 7 6 8 2 5 3" xfId="20472" xr:uid="{F5E30A7E-E2DF-4D4B-B6B6-CB117F302806}"/>
    <cellStyle name="Normal 7 6 8 2 6" xfId="25132" xr:uid="{9A77F4ED-6C9E-4E29-BFBB-3F66EA865EB2}"/>
    <cellStyle name="Normal 7 6 8 2 7" xfId="12807" xr:uid="{B7D3FC20-7E19-4C7C-84AB-95CECF16A3AC}"/>
    <cellStyle name="Normal 7 6 8 3" xfId="1514" xr:uid="{00000000-0005-0000-0000-0000C3070000}"/>
    <cellStyle name="Normal 7 6 8 3 2" xfId="5511" xr:uid="{B72048B6-0134-4663-BD71-836DDABD42ED}"/>
    <cellStyle name="Normal 7 6 8 3 2 2" xfId="26431" xr:uid="{D360AD84-AB31-47D4-9B09-6CC34916B15E}"/>
    <cellStyle name="Normal 7 6 8 3 2 3" xfId="27464" xr:uid="{966EDC14-457F-4731-9E9E-9A7D295841F5}"/>
    <cellStyle name="Normal 7 6 8 3 2 4" xfId="14807" xr:uid="{4A3FC10F-15B4-4416-90A8-97C0218A902C}"/>
    <cellStyle name="Normal 7 6 8 3 3" xfId="7260" xr:uid="{DD2F54F9-01EF-41D5-8D71-BAEA5EB97AB2}"/>
    <cellStyle name="Normal 7 6 8 3 3 2" xfId="28731" xr:uid="{61D759C3-F0AF-4F79-8D32-4CD39E251A9F}"/>
    <cellStyle name="Normal 7 6 8 3 3 3" xfId="27143" xr:uid="{6079D208-AA83-4A3C-9F0C-DA77242C1108}"/>
    <cellStyle name="Normal 7 6 8 3 3 4" xfId="17640" xr:uid="{12C583DD-6D8F-43DD-81FA-89F597737CEB}"/>
    <cellStyle name="Normal 7 6 8 3 4" xfId="10093" xr:uid="{C6049051-5F2D-4558-9F0E-33787B49DD90}"/>
    <cellStyle name="Normal 7 6 8 3 4 2" xfId="29474" xr:uid="{C3490728-ADAD-44F7-9697-9906C012B277}"/>
    <cellStyle name="Normal 7 6 8 3 4 3" xfId="20473" xr:uid="{A75AB428-9466-42F3-B9BB-2CC6E5C59975}"/>
    <cellStyle name="Normal 7 6 8 3 5" xfId="22979" xr:uid="{F6DBF923-C9F4-4D49-9494-65B04710DE73}"/>
    <cellStyle name="Normal 7 6 8 3 6" xfId="13332" xr:uid="{1369D01F-A10E-49C7-82AB-9D1E5C89697F}"/>
    <cellStyle name="Normal 7 6 8 4" xfId="2415" xr:uid="{00000000-0005-0000-0000-00002F090000}"/>
    <cellStyle name="Normal 7 6 8 4 2" xfId="7542" xr:uid="{C11B5D9B-82E1-4B2F-A1E0-57C0FAA092D5}"/>
    <cellStyle name="Normal 7 6 8 4 2 2" xfId="26461" xr:uid="{99F765B3-02EF-448A-A5DE-D643F9456262}"/>
    <cellStyle name="Normal 7 6 8 4 2 3" xfId="17922" xr:uid="{5D816BAD-016A-4946-9938-937901AC8CE7}"/>
    <cellStyle name="Normal 7 6 8 4 3" xfId="10375" xr:uid="{2F18354F-5E69-4AA1-9CAE-C436E194D724}"/>
    <cellStyle name="Normal 7 6 8 4 3 2" xfId="20755" xr:uid="{69FD87EF-4DC7-4390-B4C4-2BFBBEBCC2CF}"/>
    <cellStyle name="Normal 7 6 8 4 4" xfId="24813" xr:uid="{604949DB-AF2B-489E-ADD6-7C677EF3D0E1}"/>
    <cellStyle name="Normal 7 6 8 4 5" xfId="15089" xr:uid="{5DED99FE-B5E4-4BD5-99B2-F71871C767A3}"/>
    <cellStyle name="Normal 7 6 8 5" xfId="4088" xr:uid="{D9041D1F-885D-434D-AAE9-9E4554E7130B}"/>
    <cellStyle name="Normal 7 6 8 5 2" xfId="8865" xr:uid="{227165F0-0C24-47CF-B5D0-CBC412E44D02}"/>
    <cellStyle name="Normal 7 6 8 5 2 2" xfId="28999" xr:uid="{E80C4487-2BB7-4CB7-86BD-0A5C32B56ADA}"/>
    <cellStyle name="Normal 7 6 8 5 2 3" xfId="19245" xr:uid="{0DACE2F1-CE37-44B0-A659-77EB73846BBE}"/>
    <cellStyle name="Normal 7 6 8 5 3" xfId="11698" xr:uid="{D90B6D2A-7125-4880-909F-BEC13BECF37D}"/>
    <cellStyle name="Normal 7 6 8 5 3 2" xfId="22078" xr:uid="{B07C2314-2E84-479C-95B7-AD9FAFB85B34}"/>
    <cellStyle name="Normal 7 6 8 5 4" xfId="22812" xr:uid="{62FF5670-8968-49EF-B138-03D58E0DC197}"/>
    <cellStyle name="Normal 7 6 8 5 5" xfId="16412" xr:uid="{D25DEB90-37FF-49D3-91CF-BEBF5CF42DB4}"/>
    <cellStyle name="Normal 7 6 8 6" xfId="5509" xr:uid="{158CAD52-D7BF-4F02-8F11-03D9841D0936}"/>
    <cellStyle name="Normal 7 6 8 6 2" xfId="27230" xr:uid="{C56D41CB-4D33-4319-B9D1-37B83C6813E8}"/>
    <cellStyle name="Normal 7 6 8 6 3" xfId="28505" xr:uid="{9A3C800A-03FC-41E2-9A02-1689263DA470}"/>
    <cellStyle name="Normal 7 6 8 6 4" xfId="14805" xr:uid="{7DE166AB-36BD-4CEF-B846-4F5428411E67}"/>
    <cellStyle name="Normal 7 6 8 7" xfId="7258" xr:uid="{6D67B509-3936-48F8-B3E7-C1597928E3DF}"/>
    <cellStyle name="Normal 7 6 8 7 2" xfId="26352" xr:uid="{14C69467-F8F7-4C34-9E1B-82A31847E70A}"/>
    <cellStyle name="Normal 7 6 8 7 3" xfId="17638" xr:uid="{E57FAD4F-7EDC-4D4A-85AE-C8312005B7E4}"/>
    <cellStyle name="Normal 7 6 8 8" xfId="10091" xr:uid="{81DB28D6-C3A6-426F-97FC-0A0E81209779}"/>
    <cellStyle name="Normal 7 6 8 8 2" xfId="20471" xr:uid="{5D1CE01E-DF35-4B11-8062-5C3761B2B427}"/>
    <cellStyle name="Normal 7 6 8 9" xfId="25387" xr:uid="{B3F5AD1B-E2A5-4545-A3E7-526CFA7A2F0B}"/>
    <cellStyle name="Normal 7 6 9" xfId="1515" xr:uid="{00000000-0005-0000-0000-0000C4070000}"/>
    <cellStyle name="Normal 7 6 9 2" xfId="30416" xr:uid="{AB45C2D4-D1A5-4191-A2B5-6B3B04A57500}"/>
    <cellStyle name="Normal 7 6 9 3" xfId="30417" xr:uid="{878EED05-4C5D-4667-BCA2-DAD249232A25}"/>
    <cellStyle name="Normal 7 6 9 3 2" xfId="30570" xr:uid="{1BBA716F-322A-443F-9F1C-34B4B91E48F1}"/>
    <cellStyle name="Normal 7 6 9 3 2 2" xfId="30609" xr:uid="{4BD1B694-F951-4017-95A9-FF534FEB7058}"/>
    <cellStyle name="Normal 7 6 9 3 2 3" xfId="30628" xr:uid="{D926D891-B7C7-4693-8B9F-A282844D3DAF}"/>
    <cellStyle name="Normal 7 6 9 3 2 4" xfId="30935" xr:uid="{D974361E-AECE-4B32-BC25-92B53BFBEF24}"/>
    <cellStyle name="Normal 7 6 9 3 3" xfId="30596" xr:uid="{1CB22FE2-C93E-4B7A-9F83-F05BC42F8988}"/>
    <cellStyle name="Normal 7 6 9 3 3 2" xfId="30637" xr:uid="{0E85BEEA-8502-4FB9-9D7B-9B39FC6894C4}"/>
    <cellStyle name="Normal 7 6 9 3 3 3" xfId="30948" xr:uid="{10A0B2B1-C014-460B-B97B-1F8715293478}"/>
    <cellStyle name="Normal 7 6 9 3 4" xfId="30625" xr:uid="{D5B2EEA1-BA41-4ECF-8645-DC7FCB362E6F}"/>
    <cellStyle name="Normal 7 6 9 3 5" xfId="30923" xr:uid="{59272B79-6782-498A-A565-B27F383EE7E8}"/>
    <cellStyle name="Normal 7 6 9 4" xfId="30573" xr:uid="{AF443EFD-BF75-488F-8C96-3A07A286175C}"/>
    <cellStyle name="Normal 7 6 9 4 2" xfId="30612" xr:uid="{93E0A71D-1FCA-4C1A-8893-2D82F9B7C858}"/>
    <cellStyle name="Normal 7 6 9 4 3" xfId="30631" xr:uid="{32F1BC2F-10D3-4E71-AD07-986C280704B2}"/>
    <cellStyle name="Normal 7 6 9 4 4" xfId="30939" xr:uid="{D4C2894F-E69E-46C0-825F-9DFEC6921BF8}"/>
    <cellStyle name="Normal 7 7" xfId="1516" xr:uid="{00000000-0005-0000-0000-0000C5070000}"/>
    <cellStyle name="Normal 7 7 10" xfId="5512" xr:uid="{B65931B3-EFA4-461D-A169-E0EDDDD36F2D}"/>
    <cellStyle name="Normal 7 7 10 2" xfId="14808" xr:uid="{0644F959-A9B9-428F-B781-384083067488}"/>
    <cellStyle name="Normal 7 7 11" xfId="7261" xr:uid="{F781D481-6E98-44FC-931A-7A16F23FEF0F}"/>
    <cellStyle name="Normal 7 7 11 2" xfId="17641" xr:uid="{882EE3F5-913E-4D35-BF8A-106AC651D1DB}"/>
    <cellStyle name="Normal 7 7 12" xfId="10094" xr:uid="{0A216596-F8DE-459F-BF6E-75A6C3E8BDD6}"/>
    <cellStyle name="Normal 7 7 12 2" xfId="20474" xr:uid="{8091C60B-559A-4150-8F18-7605712FBE1A}"/>
    <cellStyle name="Normal 7 7 13" xfId="24126" xr:uid="{76ABBC37-BB4A-4EAE-8FEE-A63D322C2D72}"/>
    <cellStyle name="Normal 7 7 14" xfId="12416" xr:uid="{A1FE8148-2A66-4DAD-8241-526212D23733}"/>
    <cellStyle name="Normal 7 7 2" xfId="1517" xr:uid="{00000000-0005-0000-0000-0000C6070000}"/>
    <cellStyle name="Normal 7 7 2 10" xfId="7262" xr:uid="{5725BABE-2C86-4433-A52E-0A0E203CEAA2}"/>
    <cellStyle name="Normal 7 7 2 10 2" xfId="17642" xr:uid="{2CF5C8C6-EF94-41E7-AE84-942A241CE748}"/>
    <cellStyle name="Normal 7 7 2 11" xfId="10095" xr:uid="{503BA08A-61CD-4257-80A0-F8CED33380E4}"/>
    <cellStyle name="Normal 7 7 2 11 2" xfId="20475" xr:uid="{1CE5763B-B8A7-4049-AAB9-D0EFD31794BE}"/>
    <cellStyle name="Normal 7 7 2 12" xfId="23661" xr:uid="{203F4F39-A45F-4E4A-BC0F-0D7F44832D20}"/>
    <cellStyle name="Normal 7 7 2 13" xfId="12476" xr:uid="{FE7C9CD0-B5EC-4C63-98D6-58344E375680}"/>
    <cellStyle name="Normal 7 7 2 2" xfId="1518" xr:uid="{00000000-0005-0000-0000-0000C7070000}"/>
    <cellStyle name="Normal 7 7 2 2 10" xfId="13041" xr:uid="{68D862B1-D3A2-4966-8087-882C6E650677}"/>
    <cellStyle name="Normal 7 7 2 2 2" xfId="2851" xr:uid="{00000000-0005-0000-0000-000037090000}"/>
    <cellStyle name="Normal 7 7 2 2 2 2" xfId="3502" xr:uid="{00000000-0005-0000-0000-000038090000}"/>
    <cellStyle name="Normal 7 7 2 2 2 2 2" xfId="6554" xr:uid="{8A7F56BB-97F8-43CC-8A61-6B07154BC05C}"/>
    <cellStyle name="Normal 7 7 2 2 2 2 2 2" xfId="28594" xr:uid="{97BDA337-4F9D-4FD6-A3AC-7B1075FE8142}"/>
    <cellStyle name="Normal 7 7 2 2 2 2 2 3" xfId="16127" xr:uid="{749F2506-1275-4FE1-9B3C-CDBBA18209C4}"/>
    <cellStyle name="Normal 7 7 2 2 2 2 3" xfId="8580" xr:uid="{A27FDD61-B51F-4FF3-A34D-50C81E058EA0}"/>
    <cellStyle name="Normal 7 7 2 2 2 2 3 2" xfId="18960" xr:uid="{070E0826-5C0A-4EAC-A5D5-B9B8AE0D3F26}"/>
    <cellStyle name="Normal 7 7 2 2 2 2 4" xfId="11413" xr:uid="{AD85F889-70BF-4B6F-86E2-4CAF020A8D65}"/>
    <cellStyle name="Normal 7 7 2 2 2 2 4 2" xfId="21793" xr:uid="{666F27A8-083A-41CF-B434-33B854BF45B3}"/>
    <cellStyle name="Normal 7 7 2 2 2 2 5" xfId="23128" xr:uid="{1544CB35-C14E-4597-954C-49812D8BC5E9}"/>
    <cellStyle name="Normal 7 7 2 2 2 2 6" xfId="14100" xr:uid="{39E9F013-8260-4ABF-8905-3CF26F0B8C49}"/>
    <cellStyle name="Normal 7 7 2 2 2 3" xfId="4380" xr:uid="{85F90BBB-79EA-478E-BDB4-7E8FEF344D4D}"/>
    <cellStyle name="Normal 7 7 2 2 2 3 2" xfId="9152" xr:uid="{38B64029-21D7-4897-BA77-1B347FF4F390}"/>
    <cellStyle name="Normal 7 7 2 2 2 3 2 2" xfId="29195" xr:uid="{06DD33A1-CE5A-4EB3-BCBC-B5C0CA49173F}"/>
    <cellStyle name="Normal 7 7 2 2 2 3 2 3" xfId="19532" xr:uid="{A598D3CF-E9CF-409E-8B97-CC87BF0FF12F}"/>
    <cellStyle name="Normal 7 7 2 2 2 3 3" xfId="11985" xr:uid="{D373C97D-45CF-4BEF-A073-82DDB7413D83}"/>
    <cellStyle name="Normal 7 7 2 2 2 3 3 2" xfId="22365" xr:uid="{BEC795A3-CE18-4BE7-BBEC-62059D814D08}"/>
    <cellStyle name="Normal 7 7 2 2 2 3 4" xfId="25310" xr:uid="{1D2493A3-FDCA-495A-A00D-9054AC1C4C25}"/>
    <cellStyle name="Normal 7 7 2 2 2 3 5" xfId="16699" xr:uid="{BA564E98-3E95-425F-9FA4-5844E35C1F0A}"/>
    <cellStyle name="Normal 7 7 2 2 2 4" xfId="6064" xr:uid="{4913AD3F-20F7-4BDA-9BB3-4CE0BCC21811}"/>
    <cellStyle name="Normal 7 7 2 2 2 4 2" xfId="27102" xr:uid="{8A02BD49-AC21-4A59-ABA4-8342BADB1107}"/>
    <cellStyle name="Normal 7 7 2 2 2 4 3" xfId="15520" xr:uid="{EDB941BA-97FF-4D0B-8BF8-E415CA77F7C7}"/>
    <cellStyle name="Normal 7 7 2 2 2 5" xfId="7973" xr:uid="{83DC090E-6FEF-4203-A51F-15D01AE05D3E}"/>
    <cellStyle name="Normal 7 7 2 2 2 5 2" xfId="18353" xr:uid="{2B273C8A-00DB-48EA-81A1-692E752B9199}"/>
    <cellStyle name="Normal 7 7 2 2 2 6" xfId="10806" xr:uid="{ECE1C341-1B68-4022-8AEA-999CFBB31D2C}"/>
    <cellStyle name="Normal 7 7 2 2 2 6 2" xfId="21186" xr:uid="{2C6C8BF7-8425-4C9F-9CE3-1FD679234A8B}"/>
    <cellStyle name="Normal 7 7 2 2 2 7" xfId="22808" xr:uid="{9745E6A6-F7C5-449A-A002-2EFF8514DA9F}"/>
    <cellStyle name="Normal 7 7 2 2 2 8" xfId="13335" xr:uid="{F701AE6D-CFB1-425D-8A6E-47148B9CE4F5}"/>
    <cellStyle name="Normal 7 7 2 2 3" xfId="3503" xr:uid="{00000000-0005-0000-0000-000039090000}"/>
    <cellStyle name="Normal 7 7 2 2 3 2" xfId="4610" xr:uid="{CE2BAE83-4160-4C93-BE4F-5776AB29D064}"/>
    <cellStyle name="Normal 7 7 2 2 3 2 2" xfId="9382" xr:uid="{611FFDF8-3421-4D2D-8B18-059E921A591E}"/>
    <cellStyle name="Normal 7 7 2 2 3 2 2 2" xfId="19762" xr:uid="{60986F51-A049-4B2D-98B9-635DA865E423}"/>
    <cellStyle name="Normal 7 7 2 2 3 2 3" xfId="12215" xr:uid="{B849224E-1C69-47F9-A9C3-81F3BDC81132}"/>
    <cellStyle name="Normal 7 7 2 2 3 2 3 2" xfId="22595" xr:uid="{9A475CEB-EAD1-42D7-A212-781A1D748227}"/>
    <cellStyle name="Normal 7 7 2 2 3 2 4" xfId="27483" xr:uid="{2695481F-4E16-4567-94BC-F425171C3220}"/>
    <cellStyle name="Normal 7 7 2 2 3 2 5" xfId="16929" xr:uid="{CFFD335A-CFC9-483B-9AA9-8A636E873DAD}"/>
    <cellStyle name="Normal 7 7 2 2 3 3" xfId="6555" xr:uid="{6A997E21-21D9-4D28-BB9F-EFF44D1DEC54}"/>
    <cellStyle name="Normal 7 7 2 2 3 3 2" xfId="16128" xr:uid="{98EA32EC-176A-4F2A-A1E5-AB0855E7FDF9}"/>
    <cellStyle name="Normal 7 7 2 2 3 4" xfId="8581" xr:uid="{A94759A3-7CAD-458E-AFD5-E11467111F6E}"/>
    <cellStyle name="Normal 7 7 2 2 3 4 2" xfId="18961" xr:uid="{F67D37A4-7FAD-4B31-817F-AD4EC7DD8553}"/>
    <cellStyle name="Normal 7 7 2 2 3 5" xfId="11414" xr:uid="{4FDF9CA4-E128-44DD-9D8E-A74EA72AE15C}"/>
    <cellStyle name="Normal 7 7 2 2 3 5 2" xfId="21794" xr:uid="{2124FE84-72A1-4CA6-9CBA-212E6C07F703}"/>
    <cellStyle name="Normal 7 7 2 2 3 6" xfId="25124" xr:uid="{CA259301-9E2C-45FF-8833-2E2A107B0C1C}"/>
    <cellStyle name="Normal 7 7 2 2 3 7" xfId="14101" xr:uid="{05C014A3-96AE-4AB2-AC0C-ECF1386EEE7D}"/>
    <cellStyle name="Normal 7 7 2 2 4" xfId="3501" xr:uid="{00000000-0005-0000-0000-00003A090000}"/>
    <cellStyle name="Normal 7 7 2 2 4 2" xfId="6553" xr:uid="{B95E6696-FDC6-4E21-8239-05764AEE9548}"/>
    <cellStyle name="Normal 7 7 2 2 4 2 2" xfId="28429" xr:uid="{06B56C5B-3707-41FB-BA0C-C9CA506A321E}"/>
    <cellStyle name="Normal 7 7 2 2 4 2 3" xfId="16126" xr:uid="{EC1CB896-F84C-4D63-9AA4-FA793E838C91}"/>
    <cellStyle name="Normal 7 7 2 2 4 3" xfId="8579" xr:uid="{195E87B3-5AA1-4A48-A601-AD26DCC7C1F0}"/>
    <cellStyle name="Normal 7 7 2 2 4 3 2" xfId="18959" xr:uid="{F962E145-9005-4470-9F8D-C8C2B973C01D}"/>
    <cellStyle name="Normal 7 7 2 2 4 4" xfId="11412" xr:uid="{DA19A551-FC06-42D2-8792-781DC09997D7}"/>
    <cellStyle name="Normal 7 7 2 2 4 4 2" xfId="21792" xr:uid="{8174A278-1E41-4832-A302-CBBAE22B57A2}"/>
    <cellStyle name="Normal 7 7 2 2 4 5" xfId="22769" xr:uid="{A0C9C968-AA72-45F4-9E8F-B6D3CF0D4FC2}"/>
    <cellStyle name="Normal 7 7 2 2 4 6" xfId="14099" xr:uid="{353CAE13-8D4C-46D6-9905-B586747E12DF}"/>
    <cellStyle name="Normal 7 7 2 2 5" xfId="4242" xr:uid="{02C7555F-C4FD-492B-8F94-B1D216A041FD}"/>
    <cellStyle name="Normal 7 7 2 2 5 2" xfId="9014" xr:uid="{7DF9B4B5-E7FA-41F8-B2DB-8E3BC72C2903}"/>
    <cellStyle name="Normal 7 7 2 2 5 2 2" xfId="29085" xr:uid="{BBB082D7-D16D-4803-ABDB-876E5E068720}"/>
    <cellStyle name="Normal 7 7 2 2 5 2 3" xfId="19394" xr:uid="{F570B7DD-221F-47C6-9633-EBAF1981BB43}"/>
    <cellStyle name="Normal 7 7 2 2 5 3" xfId="11847" xr:uid="{76711169-FECD-4892-B761-A9AFAFC415D1}"/>
    <cellStyle name="Normal 7 7 2 2 5 3 2" xfId="22227" xr:uid="{4BB2516E-AEFA-4EA7-A252-4C1E062D57F0}"/>
    <cellStyle name="Normal 7 7 2 2 5 4" xfId="24415" xr:uid="{170A7A7D-C5AD-4006-AFF0-83ABD7F0A9D6}"/>
    <cellStyle name="Normal 7 7 2 2 5 5" xfId="16561" xr:uid="{25434C06-C725-4848-8B23-7CB867832F3D}"/>
    <cellStyle name="Normal 7 7 2 2 6" xfId="5514" xr:uid="{EA6BF84F-EF85-44FD-B505-0BD2CD2D6439}"/>
    <cellStyle name="Normal 7 7 2 2 6 2" xfId="26751" xr:uid="{535669B0-D7BE-4815-953A-A0E07F2ECAA3}"/>
    <cellStyle name="Normal 7 7 2 2 6 3" xfId="14810" xr:uid="{4A8885DF-14D8-480D-ABE4-644DA944A0A4}"/>
    <cellStyle name="Normal 7 7 2 2 7" xfId="7263" xr:uid="{AA3516CF-9252-4C9E-9A3F-AAC0CBFA7F80}"/>
    <cellStyle name="Normal 7 7 2 2 7 2" xfId="17643" xr:uid="{7FFE5E33-05BA-4D50-A39E-539BBC0007B4}"/>
    <cellStyle name="Normal 7 7 2 2 8" xfId="10096" xr:uid="{334158FD-A5F5-4E42-A86B-BA8B0A40062D}"/>
    <cellStyle name="Normal 7 7 2 2 8 2" xfId="20476" xr:uid="{9DE1F241-217F-4C6A-9172-1BFCA0E5912A}"/>
    <cellStyle name="Normal 7 7 2 2 9" xfId="22728" xr:uid="{BB04A600-8A16-4C3E-9E6F-DC38BB302AC7}"/>
    <cellStyle name="Normal 7 7 2 3" xfId="2850" xr:uid="{00000000-0005-0000-0000-00003B090000}"/>
    <cellStyle name="Normal 7 7 2 3 2" xfId="3504" xr:uid="{00000000-0005-0000-0000-00003C090000}"/>
    <cellStyle name="Normal 7 7 2 3 2 2" xfId="6556" xr:uid="{74C32873-4400-4FDE-BE43-EBFF4EB983DA}"/>
    <cellStyle name="Normal 7 7 2 3 2 2 2" xfId="28232" xr:uid="{CC7EF20A-BAF7-4373-81C4-99490C3B13DD}"/>
    <cellStyle name="Normal 7 7 2 3 2 2 3" xfId="16129" xr:uid="{C8D02C5F-17F1-4725-9205-7E487E442A5B}"/>
    <cellStyle name="Normal 7 7 2 3 2 3" xfId="8582" xr:uid="{75B88EDC-E732-4C87-8875-B89974FECFEF}"/>
    <cellStyle name="Normal 7 7 2 3 2 3 2" xfId="18962" xr:uid="{47FD6994-A31C-4DA0-826F-BB8704FBEB0B}"/>
    <cellStyle name="Normal 7 7 2 3 2 4" xfId="11415" xr:uid="{360655D1-6344-4F6B-BF55-EE289793D602}"/>
    <cellStyle name="Normal 7 7 2 3 2 4 2" xfId="21795" xr:uid="{2C9FEAA2-CA1A-4DDB-B8E3-59DB57CAF968}"/>
    <cellStyle name="Normal 7 7 2 3 2 5" xfId="24327" xr:uid="{E303D694-140B-447F-A192-9E37FB506793}"/>
    <cellStyle name="Normal 7 7 2 3 2 6" xfId="14102" xr:uid="{D99ABD0F-A978-4142-958A-BDD5E38D9E01}"/>
    <cellStyle name="Normal 7 7 2 3 3" xfId="4379" xr:uid="{11705BEB-5E02-4E11-AB5F-7A28B705A6EB}"/>
    <cellStyle name="Normal 7 7 2 3 3 2" xfId="9151" xr:uid="{DC88A757-CBE9-4871-98FB-470EF2AF4483}"/>
    <cellStyle name="Normal 7 7 2 3 3 2 2" xfId="29194" xr:uid="{CE364987-8BB2-408D-A423-FE4299C75767}"/>
    <cellStyle name="Normal 7 7 2 3 3 2 3" xfId="19531" xr:uid="{D6DF9143-5493-4087-869E-2B14BCB446BF}"/>
    <cellStyle name="Normal 7 7 2 3 3 3" xfId="11984" xr:uid="{441CD3BF-032E-462C-8A92-46A68399F7E4}"/>
    <cellStyle name="Normal 7 7 2 3 3 3 2" xfId="22364" xr:uid="{767C7C25-FFA2-4DD6-B662-D9ECA62A27F9}"/>
    <cellStyle name="Normal 7 7 2 3 3 4" xfId="23599" xr:uid="{6C98C5C0-C0B6-48E1-9DC3-5C7AFA9B2A2C}"/>
    <cellStyle name="Normal 7 7 2 3 3 5" xfId="16698" xr:uid="{26064FA9-A3CF-49E6-A2AE-E6CFDEF805AB}"/>
    <cellStyle name="Normal 7 7 2 3 4" xfId="6063" xr:uid="{910300EE-64A3-4AA8-9876-D5905525DDE7}"/>
    <cellStyle name="Normal 7 7 2 3 4 2" xfId="27192" xr:uid="{D6837CDE-3448-4E7A-8B46-01FF125A9F72}"/>
    <cellStyle name="Normal 7 7 2 3 4 3" xfId="15519" xr:uid="{ECF19E94-8C03-4482-B0B9-EDF99F2F95F9}"/>
    <cellStyle name="Normal 7 7 2 3 5" xfId="7972" xr:uid="{8D198D18-1126-4592-9441-15F49CA4550B}"/>
    <cellStyle name="Normal 7 7 2 3 5 2" xfId="18352" xr:uid="{4BB0996E-FB10-4A95-A636-B4C9250FCC36}"/>
    <cellStyle name="Normal 7 7 2 3 6" xfId="10805" xr:uid="{8AE028EE-40DB-4E3F-B2AC-45A6795FA071}"/>
    <cellStyle name="Normal 7 7 2 3 6 2" xfId="21185" xr:uid="{442527F8-D175-426B-8BCF-89A0BDD12D2A}"/>
    <cellStyle name="Normal 7 7 2 3 7" xfId="23249" xr:uid="{FE9FFA83-38C0-434F-9212-EDB55AC66800}"/>
    <cellStyle name="Normal 7 7 2 3 8" xfId="13334" xr:uid="{2AB79A17-E891-4166-B5A1-3B7735F0A94E}"/>
    <cellStyle name="Normal 7 7 2 4" xfId="3505" xr:uid="{00000000-0005-0000-0000-00003D090000}"/>
    <cellStyle name="Normal 7 7 2 4 2" xfId="4611" xr:uid="{18CAA640-6556-42AE-8F98-37BA36952E4C}"/>
    <cellStyle name="Normal 7 7 2 4 2 2" xfId="9383" xr:uid="{F93D302A-ABD3-47F5-ABAC-118282B8BA8D}"/>
    <cellStyle name="Normal 7 7 2 4 2 2 2" xfId="19763" xr:uid="{3BAB0E7C-A9A2-4610-B07F-49103E3E2BFF}"/>
    <cellStyle name="Normal 7 7 2 4 2 3" xfId="12216" xr:uid="{0290D4EB-95E3-4800-B034-DE84BE33121E}"/>
    <cellStyle name="Normal 7 7 2 4 2 3 2" xfId="22596" xr:uid="{63B5A958-CD44-4AA4-8665-DFA2B6927A0F}"/>
    <cellStyle name="Normal 7 7 2 4 2 4" xfId="26734" xr:uid="{83471AB3-1BEA-47B6-A89A-DC88358E0FC5}"/>
    <cellStyle name="Normal 7 7 2 4 2 5" xfId="16930" xr:uid="{01CBAAEA-9B2E-4411-A2DF-09E44DB7863D}"/>
    <cellStyle name="Normal 7 7 2 4 3" xfId="6557" xr:uid="{2C4972A3-539A-4EEF-81DF-322B26E56178}"/>
    <cellStyle name="Normal 7 7 2 4 3 2" xfId="16130" xr:uid="{7F54276A-4DED-4EE8-B380-72562D86ADE1}"/>
    <cellStyle name="Normal 7 7 2 4 4" xfId="8583" xr:uid="{02F6784B-F759-42E7-B1D2-3BF47A98356E}"/>
    <cellStyle name="Normal 7 7 2 4 4 2" xfId="18963" xr:uid="{5394B1FA-B686-44C9-AB3D-FD4E8C76B3BF}"/>
    <cellStyle name="Normal 7 7 2 4 5" xfId="11416" xr:uid="{78A4CAEC-81D6-4084-A8BB-60CCFA5D6450}"/>
    <cellStyle name="Normal 7 7 2 4 5 2" xfId="21796" xr:uid="{FB44EFB1-93E2-4525-8CD0-5B3A0590DE40}"/>
    <cellStyle name="Normal 7 7 2 4 6" xfId="25476" xr:uid="{FC04CEE0-1EF2-49D9-B678-B5E49C2DCCC7}"/>
    <cellStyle name="Normal 7 7 2 4 7" xfId="14103" xr:uid="{2DF58188-7F74-40DC-81D6-0BE8F5911262}"/>
    <cellStyle name="Normal 7 7 2 5" xfId="3500" xr:uid="{00000000-0005-0000-0000-00003E090000}"/>
    <cellStyle name="Normal 7 7 2 5 2" xfId="6552" xr:uid="{744E8FEC-BB66-403F-9219-1A9096D30CA3}"/>
    <cellStyle name="Normal 7 7 2 5 2 2" xfId="27446" xr:uid="{4318EE14-9EA5-4287-A009-C15F27EE49EF}"/>
    <cellStyle name="Normal 7 7 2 5 2 3" xfId="16125" xr:uid="{7CDE6C64-659F-4DE3-BD73-7B8A01EE1139}"/>
    <cellStyle name="Normal 7 7 2 5 3" xfId="8578" xr:uid="{4F0CB3D6-4986-472E-916C-8026CE28F1AA}"/>
    <cellStyle name="Normal 7 7 2 5 3 2" xfId="18958" xr:uid="{4A82204B-4A83-43F6-A1E7-B1AC6F7EF695}"/>
    <cellStyle name="Normal 7 7 2 5 4" xfId="11411" xr:uid="{2A46D254-9B3E-4597-946D-E560017E6407}"/>
    <cellStyle name="Normal 7 7 2 5 4 2" xfId="21791" xr:uid="{A75CC807-F6BC-48DB-9BFC-9CBCF0E393EB}"/>
    <cellStyle name="Normal 7 7 2 5 5" xfId="23076" xr:uid="{38185F1E-9A85-4922-ACD6-988073C3BE36}"/>
    <cellStyle name="Normal 7 7 2 5 6" xfId="14098" xr:uid="{AD4F087C-6797-4F8B-BC18-D91177481C8F}"/>
    <cellStyle name="Normal 7 7 2 6" xfId="2550" xr:uid="{00000000-0005-0000-0000-00003F090000}"/>
    <cellStyle name="Normal 7 7 2 6 2" xfId="5822" xr:uid="{55FDA0E5-B7A5-4C7D-A6AE-4E27236F019B}"/>
    <cellStyle name="Normal 7 7 2 6 2 2" xfId="26759" xr:uid="{FF5A90EE-9ED1-4201-8BAA-0570895F5DFD}"/>
    <cellStyle name="Normal 7 7 2 6 2 3" xfId="15222" xr:uid="{A1833B6B-45CB-4E2E-A29F-F98B210BA2AC}"/>
    <cellStyle name="Normal 7 7 2 6 3" xfId="7675" xr:uid="{0C046EB4-3079-4CF8-9250-B840841387EF}"/>
    <cellStyle name="Normal 7 7 2 6 3 2" xfId="18055" xr:uid="{A1819B08-C3E9-4709-9A61-311CE1A80C26}"/>
    <cellStyle name="Normal 7 7 2 6 4" xfId="10508" xr:uid="{E135B376-9EE0-4910-850C-9FF8DEC2F005}"/>
    <cellStyle name="Normal 7 7 2 6 4 2" xfId="20888" xr:uid="{D478F345-D789-4531-974D-0DB27AF6DCEE}"/>
    <cellStyle name="Normal 7 7 2 6 5" xfId="22828" xr:uid="{F828551F-C002-41D8-91B3-2456343F7AB8}"/>
    <cellStyle name="Normal 7 7 2 6 6" xfId="12938" xr:uid="{6466CFE4-7C87-4F70-A313-C28E5FA435CD}"/>
    <cellStyle name="Normal 7 7 2 7" xfId="2244" xr:uid="{00000000-0005-0000-0000-000035090000}"/>
    <cellStyle name="Normal 7 7 2 7 2" xfId="7371" xr:uid="{C90A7C76-9FBA-4F49-B74D-620A284E05B2}"/>
    <cellStyle name="Normal 7 7 2 7 2 2" xfId="17751" xr:uid="{214AC6BA-9E2E-4049-869A-D296B8488A81}"/>
    <cellStyle name="Normal 7 7 2 7 3" xfId="10204" xr:uid="{222B8ACB-F360-48CC-9C41-5C5F6E216311}"/>
    <cellStyle name="Normal 7 7 2 7 3 2" xfId="20584" xr:uid="{8EBA7DCE-D183-4FAA-B2B3-C3CAC029ADDA}"/>
    <cellStyle name="Normal 7 7 2 7 4" xfId="25369" xr:uid="{A2861691-64ED-4C59-A9EB-142B63F50E5A}"/>
    <cellStyle name="Normal 7 7 2 7 5" xfId="14918" xr:uid="{933DB0ED-1D3B-4955-BC4C-3152E12FEF4D}"/>
    <cellStyle name="Normal 7 7 2 8" xfId="3797" xr:uid="{E5E400FB-C358-4E4D-B459-DD38D66E6E48}"/>
    <cellStyle name="Normal 7 7 2 8 2" xfId="8633" xr:uid="{9C5CA804-3A2C-4EA5-A190-E58CF3A306D5}"/>
    <cellStyle name="Normal 7 7 2 8 2 2" xfId="19013" xr:uid="{DE7F16E4-AA72-4DC9-8C67-2B6F6F4E7487}"/>
    <cellStyle name="Normal 7 7 2 8 3" xfId="11466" xr:uid="{5F8BF3F2-0546-426E-919A-D58EB0D5EC30}"/>
    <cellStyle name="Normal 7 7 2 8 3 2" xfId="21846" xr:uid="{18DD9CC4-9F3D-449B-974E-5EA1558F48CB}"/>
    <cellStyle name="Normal 7 7 2 8 4" xfId="16180" xr:uid="{1695695F-2464-41D6-AAB1-EFDD296FE4A2}"/>
    <cellStyle name="Normal 7 7 2 9" xfId="5513" xr:uid="{67402623-62A7-484C-BBBD-29B0747A30AE}"/>
    <cellStyle name="Normal 7 7 2 9 2" xfId="14809" xr:uid="{C623544B-77DF-432D-98B2-3EFA6A5FBC1B}"/>
    <cellStyle name="Normal 7 7 3" xfId="1519" xr:uid="{00000000-0005-0000-0000-0000C8070000}"/>
    <cellStyle name="Normal 7 7 3 10" xfId="10097" xr:uid="{E889C744-B608-43B5-BB3E-ACFE2A4C50EA}"/>
    <cellStyle name="Normal 7 7 3 10 2" xfId="20477" xr:uid="{8D285B90-6549-4EE6-AB9F-079A362A9800}"/>
    <cellStyle name="Normal 7 7 3 11" xfId="22640" xr:uid="{A5951408-860D-411A-BD5F-CA66E2B35D51}"/>
    <cellStyle name="Normal 7 7 3 12" xfId="12650" xr:uid="{03EE881B-1C63-4E95-9385-147D60493E94}"/>
    <cellStyle name="Normal 7 7 3 2" xfId="2852" xr:uid="{00000000-0005-0000-0000-000041090000}"/>
    <cellStyle name="Normal 7 7 3 2 2" xfId="3507" xr:uid="{00000000-0005-0000-0000-000042090000}"/>
    <cellStyle name="Normal 7 7 3 2 2 2" xfId="6559" xr:uid="{2C71E10F-77E2-480D-992A-F093AC9F1BCE}"/>
    <cellStyle name="Normal 7 7 3 2 2 2 2" xfId="25911" xr:uid="{98416AC1-7510-4ECC-8DB9-CA572F2882A9}"/>
    <cellStyle name="Normal 7 7 3 2 2 2 3" xfId="16132" xr:uid="{D062C442-F187-4EAD-91F9-D04044821CDA}"/>
    <cellStyle name="Normal 7 7 3 2 2 3" xfId="8585" xr:uid="{B7C43149-46D8-4831-A649-740A5B6F2BDD}"/>
    <cellStyle name="Normal 7 7 3 2 2 3 2" xfId="18965" xr:uid="{E547BB34-0BE3-4C17-8AF5-1E2A567BE5AB}"/>
    <cellStyle name="Normal 7 7 3 2 2 4" xfId="11418" xr:uid="{FF2A3025-8A1F-441D-ACE8-64BDE0D1135C}"/>
    <cellStyle name="Normal 7 7 3 2 2 4 2" xfId="21798" xr:uid="{EA46ECA1-2BDF-4F03-977D-5861686BFB7C}"/>
    <cellStyle name="Normal 7 7 3 2 2 5" xfId="24042" xr:uid="{DE9FD3CB-5AE4-43AC-BED0-8D042F99DAA2}"/>
    <cellStyle name="Normal 7 7 3 2 2 6" xfId="14105" xr:uid="{759737F0-C4A8-4FBA-82DF-065AEDEA5EAA}"/>
    <cellStyle name="Normal 7 7 3 2 3" xfId="4381" xr:uid="{3C28BC18-1B7B-43C7-8BF0-93A4A445BB24}"/>
    <cellStyle name="Normal 7 7 3 2 3 2" xfId="9153" xr:uid="{2D561BC2-362F-450B-825F-BA789CCF5760}"/>
    <cellStyle name="Normal 7 7 3 2 3 2 2" xfId="29196" xr:uid="{A0E574BF-9E24-48E1-A271-0DFCAA34FABA}"/>
    <cellStyle name="Normal 7 7 3 2 3 2 3" xfId="19533" xr:uid="{ED971030-3520-4518-A462-0354BF77764C}"/>
    <cellStyle name="Normal 7 7 3 2 3 3" xfId="11986" xr:uid="{89053BC3-BE6D-4BA1-A02E-7C814AAD062A}"/>
    <cellStyle name="Normal 7 7 3 2 3 3 2" xfId="22366" xr:uid="{8FB6A495-6AAC-4A79-958E-26038FB2225B}"/>
    <cellStyle name="Normal 7 7 3 2 3 4" xfId="24518" xr:uid="{DABB4DE9-D7AF-438F-B64E-5FCAFC4C9344}"/>
    <cellStyle name="Normal 7 7 3 2 3 5" xfId="16700" xr:uid="{EC4484C3-4297-406D-8770-5C9C01B586CD}"/>
    <cellStyle name="Normal 7 7 3 2 4" xfId="6065" xr:uid="{6D51BC33-05C7-4AA0-91CE-E2E28C585877}"/>
    <cellStyle name="Normal 7 7 3 2 4 2" xfId="27250" xr:uid="{B1C0F13B-5457-42CF-BF0D-1810B67828FE}"/>
    <cellStyle name="Normal 7 7 3 2 4 3" xfId="15521" xr:uid="{3A80E960-9A1C-4E96-93ED-B76F8CFDB768}"/>
    <cellStyle name="Normal 7 7 3 2 5" xfId="7974" xr:uid="{DC3F4607-8FBF-4229-ABF0-992CE51C53E7}"/>
    <cellStyle name="Normal 7 7 3 2 5 2" xfId="18354" xr:uid="{FBCE5760-87AC-4838-A3E6-27D17E88049E}"/>
    <cellStyle name="Normal 7 7 3 2 6" xfId="10807" xr:uid="{33977F88-70FF-460E-B122-E4355F19D071}"/>
    <cellStyle name="Normal 7 7 3 2 6 2" xfId="21187" xr:uid="{CF81CA87-9367-4294-9F2C-D29238041B5A}"/>
    <cellStyle name="Normal 7 7 3 2 7" xfId="24267" xr:uid="{227AD105-8158-4CA4-8393-6C398F7799EA}"/>
    <cellStyle name="Normal 7 7 3 2 8" xfId="13336" xr:uid="{8548A3FC-6708-4D3D-8F1C-19F3CF3BD883}"/>
    <cellStyle name="Normal 7 7 3 3" xfId="3508" xr:uid="{00000000-0005-0000-0000-000043090000}"/>
    <cellStyle name="Normal 7 7 3 3 2" xfId="4612" xr:uid="{89F2C6BD-23ED-462B-BE28-A288060C0DFC}"/>
    <cellStyle name="Normal 7 7 3 3 2 2" xfId="9384" xr:uid="{6BD16B65-C7FD-4472-AF20-AED7BF8EB114}"/>
    <cellStyle name="Normal 7 7 3 3 2 2 2" xfId="29350" xr:uid="{CE945988-CE41-416F-9389-6C5A28DBEFB9}"/>
    <cellStyle name="Normal 7 7 3 3 2 2 3" xfId="19764" xr:uid="{4871CDDE-717F-4676-912F-B3C6676B08B2}"/>
    <cellStyle name="Normal 7 7 3 3 2 3" xfId="12217" xr:uid="{D5B51F42-3B77-4B7B-B20B-0F6862F78B2B}"/>
    <cellStyle name="Normal 7 7 3 3 2 3 2" xfId="22597" xr:uid="{DF955F6C-3FD3-4721-8986-CBB2F531CE8D}"/>
    <cellStyle name="Normal 7 7 3 3 2 4" xfId="22966" xr:uid="{B54F08A6-E4F0-4C15-9364-FFD55D32FD72}"/>
    <cellStyle name="Normal 7 7 3 3 2 5" xfId="16931" xr:uid="{7ED0E923-34C2-470F-8D78-EEDED3F9E55E}"/>
    <cellStyle name="Normal 7 7 3 3 3" xfId="6560" xr:uid="{C11160E3-667A-4FC9-A89C-BF99B699CA8C}"/>
    <cellStyle name="Normal 7 7 3 3 3 2" xfId="27297" xr:uid="{0C310A5A-8FD1-44F7-98A7-2D659CAC8830}"/>
    <cellStyle name="Normal 7 7 3 3 3 3" xfId="16133" xr:uid="{0AAD95AE-B8C3-43CD-AF1F-1564868FFB79}"/>
    <cellStyle name="Normal 7 7 3 3 4" xfId="8586" xr:uid="{E6D5297D-ED60-439D-AD45-2F6585040639}"/>
    <cellStyle name="Normal 7 7 3 3 4 2" xfId="18966" xr:uid="{88B25C48-3C6A-49D7-9A4F-506E5F76E153}"/>
    <cellStyle name="Normal 7 7 3 3 5" xfId="11419" xr:uid="{1429B78B-9DFC-4CD1-A4F4-38C8711203FD}"/>
    <cellStyle name="Normal 7 7 3 3 5 2" xfId="21799" xr:uid="{DD683835-E77C-4AFC-AD20-495BB7C4E235}"/>
    <cellStyle name="Normal 7 7 3 3 6" xfId="24141" xr:uid="{93DCECB9-975E-42C3-9907-5E74D5D2E8DB}"/>
    <cellStyle name="Normal 7 7 3 3 7" xfId="14106" xr:uid="{C4399ED8-7591-46FE-B310-02CB5B65204B}"/>
    <cellStyle name="Normal 7 7 3 4" xfId="3506" xr:uid="{00000000-0005-0000-0000-000044090000}"/>
    <cellStyle name="Normal 7 7 3 4 2" xfId="6558" xr:uid="{1984D6E0-282E-4076-8C31-6CB41BBB2BAF}"/>
    <cellStyle name="Normal 7 7 3 4 2 2" xfId="28592" xr:uid="{390798B3-EDAD-47F5-8E0D-7DF5B23894E0}"/>
    <cellStyle name="Normal 7 7 3 4 2 3" xfId="16131" xr:uid="{A16C6FA9-2BC2-409C-9085-BDEFC89B3A64}"/>
    <cellStyle name="Normal 7 7 3 4 3" xfId="8584" xr:uid="{F71AF641-77A0-4621-B5FD-59ADB04C380B}"/>
    <cellStyle name="Normal 7 7 3 4 3 2" xfId="18964" xr:uid="{20B68CA9-8F1E-4ABA-B033-087AE22CDEA6}"/>
    <cellStyle name="Normal 7 7 3 4 4" xfId="11417" xr:uid="{51AB0A02-1BA8-4DC5-968C-E30C5C243333}"/>
    <cellStyle name="Normal 7 7 3 4 4 2" xfId="21797" xr:uid="{C679DD6D-B400-4C98-A3D8-7480E708AAA5}"/>
    <cellStyle name="Normal 7 7 3 4 5" xfId="25214" xr:uid="{0D2936A6-6A59-4AD1-A31C-86CF60E30A99}"/>
    <cellStyle name="Normal 7 7 3 4 6" xfId="14104" xr:uid="{FB82D7A7-6D4D-4CCD-9DC5-6079FA52C303}"/>
    <cellStyle name="Normal 7 7 3 5" xfId="2593" xr:uid="{00000000-0005-0000-0000-000045090000}"/>
    <cellStyle name="Normal 7 7 3 5 2" xfId="5858" xr:uid="{65C0C5E9-B5FE-4B00-BB73-6D05B81BECA7}"/>
    <cellStyle name="Normal 7 7 3 5 2 2" xfId="27494" xr:uid="{8976DB23-6182-4E09-BB4E-85FDB6028B0E}"/>
    <cellStyle name="Normal 7 7 3 5 2 3" xfId="15265" xr:uid="{68F632A7-3E9A-4977-ACA3-0D0FB789A307}"/>
    <cellStyle name="Normal 7 7 3 5 3" xfId="7718" xr:uid="{9503F60A-FB99-424D-8528-B8769E72E29A}"/>
    <cellStyle name="Normal 7 7 3 5 3 2" xfId="18098" xr:uid="{A4130C95-0520-48FA-8FC7-9EB54D98CAC0}"/>
    <cellStyle name="Normal 7 7 3 5 4" xfId="10551" xr:uid="{CCC5433F-11C5-45BC-BBF3-AC5C8DDC16DB}"/>
    <cellStyle name="Normal 7 7 3 5 4 2" xfId="20931" xr:uid="{670411DC-1AAF-4A0F-9FCA-321B4DF9CB56}"/>
    <cellStyle name="Normal 7 7 3 5 5" xfId="23410" xr:uid="{12B9F687-3FC5-4F87-8D20-81FD6AA3783F}"/>
    <cellStyle name="Normal 7 7 3 5 6" xfId="12981" xr:uid="{1166DE3E-3C7B-42CF-B559-6D09ACE261F3}"/>
    <cellStyle name="Normal 7 7 3 6" xfId="2416" xr:uid="{00000000-0005-0000-0000-000040090000}"/>
    <cellStyle name="Normal 7 7 3 6 2" xfId="7543" xr:uid="{6B297C61-A426-42E2-BEFD-15D95033E98E}"/>
    <cellStyle name="Normal 7 7 3 6 2 2" xfId="17923" xr:uid="{2A0680CD-4EBA-46BD-9693-B834435C83CD}"/>
    <cellStyle name="Normal 7 7 3 6 3" xfId="10376" xr:uid="{AB717565-D3D4-4787-9882-274138B115C6}"/>
    <cellStyle name="Normal 7 7 3 6 3 2" xfId="20756" xr:uid="{62D5210C-DF24-409A-8CF5-423136382B68}"/>
    <cellStyle name="Normal 7 7 3 6 4" xfId="25472" xr:uid="{A8F125F6-B67B-425C-B4CD-736F07ADCDA6}"/>
    <cellStyle name="Normal 7 7 3 6 5" xfId="15090" xr:uid="{4EB859A2-46E3-428E-9E46-011564E713B6}"/>
    <cellStyle name="Normal 7 7 3 7" xfId="4109" xr:uid="{B189E86A-2154-44E9-9A33-0D9EF6B4E6B6}"/>
    <cellStyle name="Normal 7 7 3 7 2" xfId="8881" xr:uid="{43DA4BAD-E702-449B-8FA6-6CD0B1F3A39D}"/>
    <cellStyle name="Normal 7 7 3 7 2 2" xfId="19261" xr:uid="{2AEDCD54-9FC7-4366-9AB8-7514E84CF886}"/>
    <cellStyle name="Normal 7 7 3 7 3" xfId="11714" xr:uid="{C913724C-EE6F-4A03-9599-9950CD04EF4A}"/>
    <cellStyle name="Normal 7 7 3 7 3 2" xfId="22094" xr:uid="{261D23D1-D351-4F14-B881-34DEF734E131}"/>
    <cellStyle name="Normal 7 7 3 7 4" xfId="16428" xr:uid="{372E77CC-B278-4852-AA7D-CFAA1E13DB5F}"/>
    <cellStyle name="Normal 7 7 3 8" xfId="5515" xr:uid="{38CDE3D7-BD94-440F-BC4A-FFA35C9DF975}"/>
    <cellStyle name="Normal 7 7 3 8 2" xfId="14811" xr:uid="{2FD30E6F-6ED0-43C8-9631-418C3989C55B}"/>
    <cellStyle name="Normal 7 7 3 9" xfId="7264" xr:uid="{04B2EFA9-4445-41FD-8320-BF4E5323E45F}"/>
    <cellStyle name="Normal 7 7 3 9 2" xfId="17644" xr:uid="{6ACD7728-431E-47FD-8FFF-C9592A3F86FA}"/>
    <cellStyle name="Normal 7 7 4" xfId="1520" xr:uid="{00000000-0005-0000-0000-0000C9070000}"/>
    <cellStyle name="Normal 7 7 4 2" xfId="3509" xr:uid="{00000000-0005-0000-0000-000047090000}"/>
    <cellStyle name="Normal 7 7 4 2 2" xfId="6561" xr:uid="{5951E54E-719C-4037-AD11-C2C8F91FDB72}"/>
    <cellStyle name="Normal 7 7 4 2 2 2" xfId="27804" xr:uid="{DD56CBD4-AEC2-4087-8477-E394135DF909}"/>
    <cellStyle name="Normal 7 7 4 2 2 3" xfId="16134" xr:uid="{BD0338E6-F04C-4F98-B34C-AF7E98B7DEF8}"/>
    <cellStyle name="Normal 7 7 4 2 3" xfId="8587" xr:uid="{746314BD-1259-4FA7-9646-1C695E3C3E75}"/>
    <cellStyle name="Normal 7 7 4 2 3 2" xfId="18967" xr:uid="{B9FF924B-6B07-42E7-A558-E33F607CD720}"/>
    <cellStyle name="Normal 7 7 4 2 4" xfId="11420" xr:uid="{CDC3E7EF-FCED-47C5-9289-48FC29A3F926}"/>
    <cellStyle name="Normal 7 7 4 2 4 2" xfId="21800" xr:uid="{37B0ED64-278B-42A4-B264-31715841ADD8}"/>
    <cellStyle name="Normal 7 7 4 2 5" xfId="24848" xr:uid="{72FDC550-40FB-4880-A159-156CB101B6C4}"/>
    <cellStyle name="Normal 7 7 4 2 6" xfId="14107" xr:uid="{F3F1CB74-2384-47B2-9530-1C3EEAA9B51E}"/>
    <cellStyle name="Normal 7 7 4 3" xfId="2849" xr:uid="{00000000-0005-0000-0000-000048090000}"/>
    <cellStyle name="Normal 7 7 4 3 2" xfId="6062" xr:uid="{600D4439-761D-4C8F-B0E5-3E1CA5CB2EB5}"/>
    <cellStyle name="Normal 7 7 4 3 2 2" xfId="27961" xr:uid="{53570348-B679-4121-BCCE-C8F2FB6B97B7}"/>
    <cellStyle name="Normal 7 7 4 3 2 3" xfId="15518" xr:uid="{D2E905DC-110E-4CFC-A27D-AFBD9F6A5ACC}"/>
    <cellStyle name="Normal 7 7 4 3 3" xfId="7971" xr:uid="{6E0010E1-752C-4732-958B-C8C972E03978}"/>
    <cellStyle name="Normal 7 7 4 3 3 2" xfId="18351" xr:uid="{5C8CF515-945F-4F4F-A02D-D88D97E072F7}"/>
    <cellStyle name="Normal 7 7 4 3 4" xfId="10804" xr:uid="{2921DA33-5276-4965-97F6-DE9E839BA630}"/>
    <cellStyle name="Normal 7 7 4 3 4 2" xfId="21184" xr:uid="{7D8DC2DD-D5F1-4A0D-B41B-C5E71C854740}"/>
    <cellStyle name="Normal 7 7 4 3 5" xfId="24539" xr:uid="{C84E83C0-9320-4903-A72B-389578FC6790}"/>
    <cellStyle name="Normal 7 7 4 3 6" xfId="13333" xr:uid="{32DADDCA-2A3F-4968-9F75-3570127E37B7}"/>
    <cellStyle name="Normal 7 7 4 4" xfId="4231" xr:uid="{FED24733-1034-41B0-B4E3-3EAB52254506}"/>
    <cellStyle name="Normal 7 7 4 4 2" xfId="9003" xr:uid="{6DE852C9-6ECD-4166-B3D5-7D3FB8C76CB6}"/>
    <cellStyle name="Normal 7 7 4 4 2 2" xfId="19383" xr:uid="{AE2D6D5C-5F6E-4488-85D8-83AD15BFD4B8}"/>
    <cellStyle name="Normal 7 7 4 4 3" xfId="11836" xr:uid="{9D85BA2E-63D2-4AC6-9058-7570338D4AB8}"/>
    <cellStyle name="Normal 7 7 4 4 3 2" xfId="22216" xr:uid="{A11DE655-8593-432C-B1CE-9692FB6EBDE7}"/>
    <cellStyle name="Normal 7 7 4 4 4" xfId="22832" xr:uid="{3545043A-97C3-4BEB-9A86-224F9F340D6F}"/>
    <cellStyle name="Normal 7 7 4 4 5" xfId="16550" xr:uid="{A86AA6D0-CDE3-4675-9D71-9C1166E80231}"/>
    <cellStyle name="Normal 7 7 4 5" xfId="5516" xr:uid="{073EF0F5-9C31-416A-9755-CFE675F63728}"/>
    <cellStyle name="Normal 7 7 4 5 2" xfId="14812" xr:uid="{690DDAB2-3F10-4C76-8258-BAC99B58EFA9}"/>
    <cellStyle name="Normal 7 7 4 6" xfId="7265" xr:uid="{E72904BC-11DC-4089-A0A0-68665237A9C1}"/>
    <cellStyle name="Normal 7 7 4 6 2" xfId="17645" xr:uid="{5593957B-21CB-467A-A601-0DFB57B04A95}"/>
    <cellStyle name="Normal 7 7 4 7" xfId="10098" xr:uid="{6E160AC4-EE6C-4514-B4B6-94E8D49BF565}"/>
    <cellStyle name="Normal 7 7 4 7 2" xfId="20478" xr:uid="{7E63E60C-F133-4A48-A85B-351F15CEBEB1}"/>
    <cellStyle name="Normal 7 7 4 8" xfId="24254" xr:uid="{B4BBCC62-20CB-4D6D-9BA8-7EC9921C9202}"/>
    <cellStyle name="Normal 7 7 4 9" xfId="12808" xr:uid="{6248B075-03D7-4527-8BD0-355FE7F0EA73}"/>
    <cellStyle name="Normal 7 7 5" xfId="3510" xr:uid="{00000000-0005-0000-0000-000049090000}"/>
    <cellStyle name="Normal 7 7 5 2" xfId="4613" xr:uid="{AD7F6475-AC25-498F-97D9-95AEF50804B2}"/>
    <cellStyle name="Normal 7 7 5 2 2" xfId="9385" xr:uid="{8F7F0EAE-C9BE-4744-9F60-6386BF527B9E}"/>
    <cellStyle name="Normal 7 7 5 2 2 2" xfId="29351" xr:uid="{ECEBF970-57BF-4F36-B9D8-7772EBF484F1}"/>
    <cellStyle name="Normal 7 7 5 2 2 3" xfId="19765" xr:uid="{C0207E13-6EB3-430B-9E3B-7459000F30F7}"/>
    <cellStyle name="Normal 7 7 5 2 3" xfId="12218" xr:uid="{637C8A77-C2DA-41C7-B1C7-7452C0212BD0}"/>
    <cellStyle name="Normal 7 7 5 2 3 2" xfId="22598" xr:uid="{4642DD10-6988-4B16-8DC5-3B2E4EF5DFD9}"/>
    <cellStyle name="Normal 7 7 5 2 4" xfId="23408" xr:uid="{68B934D2-16B5-4574-930C-5F70319B41D6}"/>
    <cellStyle name="Normal 7 7 5 2 5" xfId="16932" xr:uid="{CD8851BF-4305-4276-A211-853AAEB2E18C}"/>
    <cellStyle name="Normal 7 7 5 3" xfId="6562" xr:uid="{D9F50B8A-EAE6-45D2-9757-96D41910DF33}"/>
    <cellStyle name="Normal 7 7 5 3 2" xfId="27704" xr:uid="{E24BC1D6-99A1-4DFF-A3D3-2E93013892F2}"/>
    <cellStyle name="Normal 7 7 5 3 3" xfId="16135" xr:uid="{982AD3F0-373E-4885-8FBF-EDF3A9C70E74}"/>
    <cellStyle name="Normal 7 7 5 4" xfId="8588" xr:uid="{1B986D95-9C6A-4E78-AC0F-DB0EAB511753}"/>
    <cellStyle name="Normal 7 7 5 4 2" xfId="18968" xr:uid="{054C9D3C-8909-4487-87C0-31393BA9DA6E}"/>
    <cellStyle name="Normal 7 7 5 5" xfId="11421" xr:uid="{37B2F39E-A31F-4EAB-87D8-22284A59451D}"/>
    <cellStyle name="Normal 7 7 5 5 2" xfId="21801" xr:uid="{90949D72-122E-4068-81F4-C737F6C36E51}"/>
    <cellStyle name="Normal 7 7 5 6" xfId="24023" xr:uid="{AC4AA60D-E46F-45B2-8D9C-0D4D1CE5B437}"/>
    <cellStyle name="Normal 7 7 5 7" xfId="14108" xr:uid="{5F579650-634B-44AB-A3C2-A2A1102691CD}"/>
    <cellStyle name="Normal 7 7 6" xfId="3004" xr:uid="{00000000-0005-0000-0000-00004A090000}"/>
    <cellStyle name="Normal 7 7 6 2" xfId="6153" xr:uid="{3F76595B-7A70-4313-AD98-64C64CE90066}"/>
    <cellStyle name="Normal 7 7 6 2 2" xfId="26631" xr:uid="{8EFD9527-C9BA-4589-9728-404461208850}"/>
    <cellStyle name="Normal 7 7 6 2 3" xfId="15631" xr:uid="{B92DC15A-9E26-41CE-9CF7-2BEEEA6C274F}"/>
    <cellStyle name="Normal 7 7 6 3" xfId="8084" xr:uid="{D3D83652-7AB7-46DC-88C3-874F8B321725}"/>
    <cellStyle name="Normal 7 7 6 3 2" xfId="18464" xr:uid="{9767A66B-EFCD-4145-A061-7C4934BCFCA5}"/>
    <cellStyle name="Normal 7 7 6 4" xfId="10917" xr:uid="{DB7ADFAE-CF2D-467F-807B-BA750E3358BE}"/>
    <cellStyle name="Normal 7 7 6 4 2" xfId="21297" xr:uid="{66578466-A08C-4AFA-B5BC-5E4E89791B6D}"/>
    <cellStyle name="Normal 7 7 6 5" xfId="22990" xr:uid="{816A3C82-EF97-4D9A-B226-C5314D42E218}"/>
    <cellStyle name="Normal 7 7 6 6" xfId="13506" xr:uid="{6E0DF169-7B30-43CB-8A82-A2C432D548E4}"/>
    <cellStyle name="Normal 7 7 7" xfId="2490" xr:uid="{00000000-0005-0000-0000-00004B090000}"/>
    <cellStyle name="Normal 7 7 7 2" xfId="5775" xr:uid="{615CF55C-5858-42D6-9029-1D0E586CDA6B}"/>
    <cellStyle name="Normal 7 7 7 2 2" xfId="28097" xr:uid="{769996D8-286A-491D-A186-0B38D0DFAC63}"/>
    <cellStyle name="Normal 7 7 7 2 3" xfId="15162" xr:uid="{C65C49A5-3E9C-4503-8446-C9AEC63DAC9E}"/>
    <cellStyle name="Normal 7 7 7 3" xfId="7615" xr:uid="{92F93284-4B3E-428B-B6C2-ED6E69337A90}"/>
    <cellStyle name="Normal 7 7 7 3 2" xfId="17995" xr:uid="{B72C03A7-4BE7-4FD8-9CD2-E00C8E50581D}"/>
    <cellStyle name="Normal 7 7 7 4" xfId="10448" xr:uid="{16A95490-056D-447E-A776-9D50F4B56E51}"/>
    <cellStyle name="Normal 7 7 7 4 2" xfId="20828" xr:uid="{885B6FAB-364E-4C48-8C9F-4A2E219AAB58}"/>
    <cellStyle name="Normal 7 7 7 5" xfId="23313" xr:uid="{D84AA36F-B8A6-41BB-B4EF-78ABA913D2CD}"/>
    <cellStyle name="Normal 7 7 7 6" xfId="12878" xr:uid="{51741595-A603-4C13-8BE4-D5040003A8A2}"/>
    <cellStyle name="Normal 7 7 8" xfId="2184" xr:uid="{00000000-0005-0000-0000-000034090000}"/>
    <cellStyle name="Normal 7 7 8 2" xfId="7311" xr:uid="{8A50AE7F-CCBF-4D2F-BFB9-C1DB2900D60F}"/>
    <cellStyle name="Normal 7 7 8 2 2" xfId="17691" xr:uid="{C0AD61CF-C327-4565-A0B7-69375C2AFFA1}"/>
    <cellStyle name="Normal 7 7 8 3" xfId="10144" xr:uid="{DA9A460A-D310-4A38-B03C-688489590AC9}"/>
    <cellStyle name="Normal 7 7 8 3 2" xfId="20524" xr:uid="{190AFA82-0FA9-45BA-8F06-D61F6BC89869}"/>
    <cellStyle name="Normal 7 7 8 4" xfId="25029" xr:uid="{92A3C3C0-6143-4185-B2A5-8EF3EAEDE877}"/>
    <cellStyle name="Normal 7 7 8 5" xfId="14858" xr:uid="{5BC75154-B7D6-411C-8490-0363E25D9F80}"/>
    <cellStyle name="Normal 7 7 9" xfId="4089" xr:uid="{E2D62470-0D7C-4BCF-8C41-AF626EEE8446}"/>
    <cellStyle name="Normal 7 7 9 2" xfId="8866" xr:uid="{CF944BA7-FF91-4800-BCE3-BDFB2D3CF169}"/>
    <cellStyle name="Normal 7 7 9 2 2" xfId="19246" xr:uid="{F6804887-5FD8-46C0-93BF-ABEB1F4B4B99}"/>
    <cellStyle name="Normal 7 7 9 3" xfId="11699" xr:uid="{DEF9A11B-AF1B-4FC1-8C44-FAF365916466}"/>
    <cellStyle name="Normal 7 7 9 3 2" xfId="22079" xr:uid="{6C9F6523-AC60-46B2-A5DC-FBC016E9FE01}"/>
    <cellStyle name="Normal 7 7 9 4" xfId="16413" xr:uid="{C660FAB7-D96F-4E6C-833A-6DA3D1214498}"/>
    <cellStyle name="Normal 7 8" xfId="1521" xr:uid="{00000000-0005-0000-0000-0000CA070000}"/>
    <cellStyle name="Normal 7 8 10" xfId="5517" xr:uid="{7981F872-048D-44EB-862C-1863490B0EF3}"/>
    <cellStyle name="Normal 7 8 10 2" xfId="14813" xr:uid="{B43B2494-97F5-4498-91B3-E36B565F3B59}"/>
    <cellStyle name="Normal 7 8 11" xfId="7266" xr:uid="{ED7C597E-FD30-4964-9838-BC946C5800E4}"/>
    <cellStyle name="Normal 7 8 11 2" xfId="17646" xr:uid="{CCE1DC93-0221-401E-AF5B-99672ED397DD}"/>
    <cellStyle name="Normal 7 8 12" xfId="10099" xr:uid="{AE0BFB9E-5501-4680-9948-5E84422DA893}"/>
    <cellStyle name="Normal 7 8 12 2" xfId="20479" xr:uid="{4A988483-51E0-412E-9E59-46CEE99C3B41}"/>
    <cellStyle name="Normal 7 8 13" xfId="23701" xr:uid="{BC4496E3-8A18-485B-A7D4-66FE424DFB75}"/>
    <cellStyle name="Normal 7 8 14" xfId="12450" xr:uid="{245E7DAD-1C66-4C24-A686-F0D68E215EC8}"/>
    <cellStyle name="Normal 7 8 2" xfId="1522" xr:uid="{00000000-0005-0000-0000-0000CB070000}"/>
    <cellStyle name="Normal 7 8 2 10" xfId="10100" xr:uid="{98E6AF7D-E713-489B-BFB7-2D85F6E3108B}"/>
    <cellStyle name="Normal 7 8 2 10 2" xfId="20480" xr:uid="{EB056CE6-575B-4DD8-9AFC-FBB7EE22E1AB}"/>
    <cellStyle name="Normal 7 8 2 11" xfId="22983" xr:uid="{45D0F1E6-4DB8-4B08-A92C-FB3701D67A71}"/>
    <cellStyle name="Normal 7 8 2 12" xfId="12651" xr:uid="{1E636B80-57F4-4836-93F8-5F92C02DB4FD}"/>
    <cellStyle name="Normal 7 8 2 2" xfId="1523" xr:uid="{00000000-0005-0000-0000-0000CC070000}"/>
    <cellStyle name="Normal 7 8 2 2 2" xfId="3512" xr:uid="{00000000-0005-0000-0000-00004F090000}"/>
    <cellStyle name="Normal 7 8 2 2 2 2" xfId="6564" xr:uid="{EB11A89A-2A16-486D-9877-94B0133CC7BB}"/>
    <cellStyle name="Normal 7 8 2 2 2 2 2" xfId="27806" xr:uid="{D4D9D707-88A0-4231-85BB-C83530677E72}"/>
    <cellStyle name="Normal 7 8 2 2 2 2 3" xfId="27971" xr:uid="{0E38C2FA-C142-40C2-AC01-E3CDFBC457DD}"/>
    <cellStyle name="Normal 7 8 2 2 2 2 4" xfId="16137" xr:uid="{775AB728-5859-44E1-B041-0F14552B37AC}"/>
    <cellStyle name="Normal 7 8 2 2 2 3" xfId="8590" xr:uid="{C295360B-1DD4-49F9-A210-3E30A3B4ADA7}"/>
    <cellStyle name="Normal 7 8 2 2 2 3 2" xfId="28955" xr:uid="{A96E8B5A-B5E3-4393-A017-1CF35E2FEC4F}"/>
    <cellStyle name="Normal 7 8 2 2 2 3 3" xfId="18970" xr:uid="{69662BF9-DE8D-4BE4-884F-6374471AD8D6}"/>
    <cellStyle name="Normal 7 8 2 2 2 4" xfId="11423" xr:uid="{A392603C-B2DC-4FBE-8CDC-44E8105A13FA}"/>
    <cellStyle name="Normal 7 8 2 2 2 4 2" xfId="21803" xr:uid="{5E996602-E6E7-481C-8178-70C4707EBA3B}"/>
    <cellStyle name="Normal 7 8 2 2 2 5" xfId="23014" xr:uid="{DCD7C034-9A83-4037-97BF-2FD1AA3ACAE2}"/>
    <cellStyle name="Normal 7 8 2 2 2 6" xfId="14110" xr:uid="{F9FEBBAB-0B1B-47DF-9D61-26E2BD920E60}"/>
    <cellStyle name="Normal 7 8 2 2 3" xfId="4383" xr:uid="{181487C5-ED9A-4A37-894D-630747EF6A82}"/>
    <cellStyle name="Normal 7 8 2 2 3 2" xfId="9155" xr:uid="{B92BA703-193B-443E-B6AF-1260F9C458B3}"/>
    <cellStyle name="Normal 7 8 2 2 3 2 2" xfId="29198" xr:uid="{FC43AD86-1E18-423C-B688-0218500738C7}"/>
    <cellStyle name="Normal 7 8 2 2 3 2 3" xfId="19535" xr:uid="{0FE7F98E-D0D4-4966-A9D9-4239B84E8749}"/>
    <cellStyle name="Normal 7 8 2 2 3 3" xfId="11988" xr:uid="{B856DF8E-EF2D-498F-84DC-D1432C8127B4}"/>
    <cellStyle name="Normal 7 8 2 2 3 3 2" xfId="22368" xr:uid="{2358B23F-1DEE-4F07-B59D-A3292C0A2663}"/>
    <cellStyle name="Normal 7 8 2 2 3 4" xfId="23073" xr:uid="{F1BD4026-BDBC-4F07-91C3-4E30BDC3DF85}"/>
    <cellStyle name="Normal 7 8 2 2 3 5" xfId="16702" xr:uid="{FD13EB93-12BC-4106-97A5-C49FF5588DA9}"/>
    <cellStyle name="Normal 7 8 2 2 4" xfId="5519" xr:uid="{EB844901-5740-434A-ABC2-996F0C577A1A}"/>
    <cellStyle name="Normal 7 8 2 2 4 2" xfId="26186" xr:uid="{7FA8E3E1-04EC-4115-A9E7-91413201C243}"/>
    <cellStyle name="Normal 7 8 2 2 4 3" xfId="14815" xr:uid="{DCF72E2C-A73D-4F52-94E9-921263AA7C3D}"/>
    <cellStyle name="Normal 7 8 2 2 5" xfId="7268" xr:uid="{1F8FFE9A-266A-4C02-A0C9-CB629DCE7BAD}"/>
    <cellStyle name="Normal 7 8 2 2 5 2" xfId="17648" xr:uid="{0801D49D-F350-43B3-85F7-61957A26FD37}"/>
    <cellStyle name="Normal 7 8 2 2 6" xfId="10101" xr:uid="{CF486B53-1EF7-4F7D-B81D-F3F7AA9623BB}"/>
    <cellStyle name="Normal 7 8 2 2 6 2" xfId="20481" xr:uid="{80E59977-4A31-44FE-85B3-9C47708D4A4C}"/>
    <cellStyle name="Normal 7 8 2 2 7" xfId="23682" xr:uid="{0F8BCB19-1DD6-48E6-9826-552942CAF682}"/>
    <cellStyle name="Normal 7 8 2 2 8" xfId="13338" xr:uid="{BE9509A6-58F3-4D8C-80F0-E71C155159CC}"/>
    <cellStyle name="Normal 7 8 2 3" xfId="3513" xr:uid="{00000000-0005-0000-0000-000050090000}"/>
    <cellStyle name="Normal 7 8 2 3 2" xfId="4614" xr:uid="{5A62E504-BFEF-479B-8457-B6A288D1F681}"/>
    <cellStyle name="Normal 7 8 2 3 2 2" xfId="9386" xr:uid="{DD36251F-A545-494E-9EB8-8B904ACA1F5C}"/>
    <cellStyle name="Normal 7 8 2 3 2 2 2" xfId="29352" xr:uid="{705B83BD-F576-4B59-AA3B-6007ABF9EC06}"/>
    <cellStyle name="Normal 7 8 2 3 2 2 3" xfId="19766" xr:uid="{A8D76510-D2B7-4243-943D-05D55F002E54}"/>
    <cellStyle name="Normal 7 8 2 3 2 3" xfId="12219" xr:uid="{DBCF99F1-5F0F-4C40-BA23-FA3AD5209E84}"/>
    <cellStyle name="Normal 7 8 2 3 2 3 2" xfId="22599" xr:uid="{FD9CC561-FB12-4D75-9BE3-1579F0A75E0E}"/>
    <cellStyle name="Normal 7 8 2 3 2 4" xfId="25438" xr:uid="{00CB64E5-E46F-41F4-BAA8-8E628BDE07F1}"/>
    <cellStyle name="Normal 7 8 2 3 2 5" xfId="16933" xr:uid="{62A17E90-746E-4F3A-8C7B-70DBF6036AF8}"/>
    <cellStyle name="Normal 7 8 2 3 3" xfId="6565" xr:uid="{27986DCB-B1DC-40F6-A174-53689B211438}"/>
    <cellStyle name="Normal 7 8 2 3 3 2" xfId="26976" xr:uid="{84F835E7-00DF-47D1-8CAE-1B42976D3EDF}"/>
    <cellStyle name="Normal 7 8 2 3 3 3" xfId="16138" xr:uid="{5206AF1D-AFCA-4ECA-BBF7-E6417F40CA01}"/>
    <cellStyle name="Normal 7 8 2 3 4" xfId="8591" xr:uid="{E3CDF305-8586-426D-9FF9-0AFA0D1F449F}"/>
    <cellStyle name="Normal 7 8 2 3 4 2" xfId="18971" xr:uid="{C0408242-D425-4401-968C-5AD5688825AE}"/>
    <cellStyle name="Normal 7 8 2 3 5" xfId="11424" xr:uid="{9E6A4A17-DB2E-4A2A-A3D6-F787EBD6A00B}"/>
    <cellStyle name="Normal 7 8 2 3 5 2" xfId="21804" xr:uid="{89D1F1E4-DBBB-482E-BFF2-27141B03EE8C}"/>
    <cellStyle name="Normal 7 8 2 3 6" xfId="23662" xr:uid="{4B1DE66C-64F1-41DA-91DC-73742ADDC37F}"/>
    <cellStyle name="Normal 7 8 2 3 7" xfId="14111" xr:uid="{17E11527-AF05-4F78-8691-C27919B2D701}"/>
    <cellStyle name="Normal 7 8 2 4" xfId="3511" xr:uid="{00000000-0005-0000-0000-000051090000}"/>
    <cellStyle name="Normal 7 8 2 4 2" xfId="6563" xr:uid="{A6D4913D-5879-467B-A280-0C48BB6872C3}"/>
    <cellStyle name="Normal 7 8 2 4 2 2" xfId="27380" xr:uid="{38B4BD07-92A6-42D7-AAD5-D9D8C7CF672E}"/>
    <cellStyle name="Normal 7 8 2 4 2 3" xfId="16136" xr:uid="{020DC34B-CADE-4C90-993B-F559A47C1798}"/>
    <cellStyle name="Normal 7 8 2 4 3" xfId="8589" xr:uid="{18B383CC-7CD2-4F2C-9F70-5A3D988943B0}"/>
    <cellStyle name="Normal 7 8 2 4 3 2" xfId="18969" xr:uid="{7949896A-5AB4-4936-8AF7-98E234A13FBA}"/>
    <cellStyle name="Normal 7 8 2 4 4" xfId="11422" xr:uid="{2760F4C4-2CCD-4E6E-ADEA-FDBBC7FFEAB8}"/>
    <cellStyle name="Normal 7 8 2 4 4 2" xfId="21802" xr:uid="{C91E5146-3111-48B7-AC29-114C970974AA}"/>
    <cellStyle name="Normal 7 8 2 4 5" xfId="24266" xr:uid="{05B3E0F6-BC97-4AC7-9F0E-E28B1BE63821}"/>
    <cellStyle name="Normal 7 8 2 4 6" xfId="14109" xr:uid="{AF3D29FE-8396-43E5-86B9-0CC7B8E94F3A}"/>
    <cellStyle name="Normal 7 8 2 5" xfId="2524" xr:uid="{00000000-0005-0000-0000-000052090000}"/>
    <cellStyle name="Normal 7 8 2 5 2" xfId="5801" xr:uid="{B5E01D43-3B65-45FA-A334-039D61490BF7}"/>
    <cellStyle name="Normal 7 8 2 5 2 2" xfId="27360" xr:uid="{860D3B7A-9709-4DE5-A844-0E7D2CDA4383}"/>
    <cellStyle name="Normal 7 8 2 5 2 3" xfId="15196" xr:uid="{92547474-EEB8-4256-AB79-31E1D271515A}"/>
    <cellStyle name="Normal 7 8 2 5 3" xfId="7649" xr:uid="{F5A21145-6AA2-46FC-B6FF-81E2D06AC58C}"/>
    <cellStyle name="Normal 7 8 2 5 3 2" xfId="18029" xr:uid="{C28AEDC6-7965-4FB7-B0D8-88E2ECAA28CF}"/>
    <cellStyle name="Normal 7 8 2 5 4" xfId="10482" xr:uid="{A3AF72E2-FBA7-47F0-B7EC-992385FAF200}"/>
    <cellStyle name="Normal 7 8 2 5 4 2" xfId="20862" xr:uid="{CAAB38BC-F8F5-4C05-A3B4-F1F3DAE5FC85}"/>
    <cellStyle name="Normal 7 8 2 5 5" xfId="23629" xr:uid="{91EAADE9-98CE-48E2-9C65-3474F363B367}"/>
    <cellStyle name="Normal 7 8 2 5 6" xfId="12912" xr:uid="{D53D1181-2B21-4600-962D-26238A4D91B1}"/>
    <cellStyle name="Normal 7 8 2 6" xfId="2417" xr:uid="{00000000-0005-0000-0000-00004D090000}"/>
    <cellStyle name="Normal 7 8 2 6 2" xfId="7544" xr:uid="{4BBDB844-567D-4F2C-918E-588DED154556}"/>
    <cellStyle name="Normal 7 8 2 6 2 2" xfId="17924" xr:uid="{1E5AD033-D5DB-41D3-AC15-3E4616AAABCD}"/>
    <cellStyle name="Normal 7 8 2 6 3" xfId="10377" xr:uid="{A80789FB-8635-4088-8FB8-1F154118F636}"/>
    <cellStyle name="Normal 7 8 2 6 3 2" xfId="20757" xr:uid="{F3D022AC-844C-4D9A-BCC4-9E246CB032AA}"/>
    <cellStyle name="Normal 7 8 2 6 4" xfId="22926" xr:uid="{72711CE9-B1EE-440C-B2C6-02F2ADAE74D3}"/>
    <cellStyle name="Normal 7 8 2 6 5" xfId="15091" xr:uid="{59E52D30-B7AF-4FE1-9D2D-00F8595557E6}"/>
    <cellStyle name="Normal 7 8 2 7" xfId="4110" xr:uid="{A481A10B-6E2C-4D73-8310-D857334E757C}"/>
    <cellStyle name="Normal 7 8 2 7 2" xfId="8882" xr:uid="{9F4FE084-34DE-42B7-880E-5C144E9AF5DE}"/>
    <cellStyle name="Normal 7 8 2 7 2 2" xfId="19262" xr:uid="{1594C506-60B3-4F43-BDCD-E05CFA137F95}"/>
    <cellStyle name="Normal 7 8 2 7 3" xfId="11715" xr:uid="{221CF922-AADE-46AC-8510-BF7EF408F268}"/>
    <cellStyle name="Normal 7 8 2 7 3 2" xfId="22095" xr:uid="{754F14C5-F2C0-4DC5-9C13-87EB84D1F0E1}"/>
    <cellStyle name="Normal 7 8 2 7 4" xfId="16429" xr:uid="{BBA87A2A-AE38-4409-81BF-80B51726EA15}"/>
    <cellStyle name="Normal 7 8 2 8" xfId="5518" xr:uid="{262D6E35-57B3-4303-BEF9-07EB06D78BCE}"/>
    <cellStyle name="Normal 7 8 2 8 2" xfId="14814" xr:uid="{BD40D288-C787-445D-8DD7-A64D12806929}"/>
    <cellStyle name="Normal 7 8 2 9" xfId="7267" xr:uid="{3AD3D8CB-D44E-45C6-BA13-F38440D6FD94}"/>
    <cellStyle name="Normal 7 8 2 9 2" xfId="17647" xr:uid="{5393AD59-4FE1-414E-AEA6-1176CD8E42A3}"/>
    <cellStyle name="Normal 7 8 3" xfId="1524" xr:uid="{00000000-0005-0000-0000-0000CD070000}"/>
    <cellStyle name="Normal 7 8 3 10" xfId="24305" xr:uid="{8C96402B-7A63-440D-9D79-E19639779125}"/>
    <cellStyle name="Normal 7 8 3 11" xfId="12809" xr:uid="{DB3E63EC-B741-4DAA-97A4-C7A717BB0536}"/>
    <cellStyle name="Normal 7 8 3 2" xfId="2853" xr:uid="{00000000-0005-0000-0000-000054090000}"/>
    <cellStyle name="Normal 7 8 3 2 2" xfId="3515" xr:uid="{00000000-0005-0000-0000-000055090000}"/>
    <cellStyle name="Normal 7 8 3 2 2 2" xfId="6567" xr:uid="{5F679275-388E-4DF5-A8C1-F368856D0BE9}"/>
    <cellStyle name="Normal 7 8 3 2 2 2 2" xfId="27417" xr:uid="{EA4A2A04-CA1C-4799-8E31-F36759F6D1EB}"/>
    <cellStyle name="Normal 7 8 3 2 2 2 3" xfId="16140" xr:uid="{AE97444A-3633-4376-9F42-1EF7704EE280}"/>
    <cellStyle name="Normal 7 8 3 2 2 3" xfId="8593" xr:uid="{D94C4494-9D51-476C-B06F-86FD219070DF}"/>
    <cellStyle name="Normal 7 8 3 2 2 3 2" xfId="18973" xr:uid="{86417FD9-8B80-42FD-8C16-BECDA3492506}"/>
    <cellStyle name="Normal 7 8 3 2 2 4" xfId="11426" xr:uid="{F321C522-BC0B-4F7F-9F94-B7DD28CE0DAA}"/>
    <cellStyle name="Normal 7 8 3 2 2 4 2" xfId="21806" xr:uid="{0491B24F-58A0-4377-91A8-0057DE8B8BA6}"/>
    <cellStyle name="Normal 7 8 3 2 2 5" xfId="23668" xr:uid="{4A3BB38C-4BD3-4D97-A6F2-6AF8C60051A1}"/>
    <cellStyle name="Normal 7 8 3 2 2 6" xfId="14113" xr:uid="{262A541D-2908-49D0-AE47-9CFEB11EA45E}"/>
    <cellStyle name="Normal 7 8 3 2 3" xfId="4384" xr:uid="{447CA688-1CB5-4488-9688-F0FC39F457E7}"/>
    <cellStyle name="Normal 7 8 3 2 3 2" xfId="9156" xr:uid="{9472ADC6-5FA7-43C5-8E8A-FC179E3C965A}"/>
    <cellStyle name="Normal 7 8 3 2 3 2 2" xfId="29199" xr:uid="{29046802-CC24-4D7A-97D1-C3E5B361E82A}"/>
    <cellStyle name="Normal 7 8 3 2 3 2 3" xfId="19536" xr:uid="{78C00EF1-E993-453F-A9DF-3151A693D284}"/>
    <cellStyle name="Normal 7 8 3 2 3 3" xfId="11989" xr:uid="{F27D3773-2AA8-43BA-B778-7D928EBDAE17}"/>
    <cellStyle name="Normal 7 8 3 2 3 3 2" xfId="22369" xr:uid="{39E55BE9-DC07-48E4-938A-830D20F99EC9}"/>
    <cellStyle name="Normal 7 8 3 2 3 4" xfId="25250" xr:uid="{72DB413B-53DF-4302-A428-E119E4495B88}"/>
    <cellStyle name="Normal 7 8 3 2 3 5" xfId="16703" xr:uid="{F6B356A3-9255-4D6C-9E61-6390C91C9D69}"/>
    <cellStyle name="Normal 7 8 3 2 4" xfId="6066" xr:uid="{F968D605-7D64-40BF-8CCB-FB2DAB6C391A}"/>
    <cellStyle name="Normal 7 8 3 2 4 2" xfId="26984" xr:uid="{01D9B581-A7A8-4BAB-A7E1-FCE3D2974942}"/>
    <cellStyle name="Normal 7 8 3 2 4 3" xfId="15522" xr:uid="{42C00365-0F2D-4BAB-842E-0E709346EBA4}"/>
    <cellStyle name="Normal 7 8 3 2 5" xfId="7975" xr:uid="{95BC407F-F74C-4E3D-9938-50C2F949768F}"/>
    <cellStyle name="Normal 7 8 3 2 5 2" xfId="18355" xr:uid="{DCE5B817-D74A-4CD3-8147-595558D089EF}"/>
    <cellStyle name="Normal 7 8 3 2 6" xfId="10808" xr:uid="{B8C225DB-6078-4482-AA5C-1C70A3895AF3}"/>
    <cellStyle name="Normal 7 8 3 2 6 2" xfId="21188" xr:uid="{7A6018B2-F374-4CED-9AAA-90AC3E99C4C4}"/>
    <cellStyle name="Normal 7 8 3 2 7" xfId="24729" xr:uid="{3DEB3E29-5202-498B-9D0F-C835644731F1}"/>
    <cellStyle name="Normal 7 8 3 2 8" xfId="13339" xr:uid="{45B8B451-7B5F-44E6-A86D-77E56F8D188B}"/>
    <cellStyle name="Normal 7 8 3 3" xfId="3516" xr:uid="{00000000-0005-0000-0000-000056090000}"/>
    <cellStyle name="Normal 7 8 3 3 2" xfId="4615" xr:uid="{545C96D4-53A4-49FE-9E61-2C15736C90CB}"/>
    <cellStyle name="Normal 7 8 3 3 2 2" xfId="9387" xr:uid="{79A5723C-07FD-4F6D-8631-A40327F1065A}"/>
    <cellStyle name="Normal 7 8 3 3 2 2 2" xfId="29353" xr:uid="{FA4ED228-F7FE-4F02-BF64-E3A775127185}"/>
    <cellStyle name="Normal 7 8 3 3 2 2 3" xfId="19767" xr:uid="{7A33493D-C470-49B0-B617-A56BDBDEA11A}"/>
    <cellStyle name="Normal 7 8 3 3 2 3" xfId="12220" xr:uid="{B4894758-74D8-4921-A4D7-B66873D171CA}"/>
    <cellStyle name="Normal 7 8 3 3 2 3 2" xfId="22600" xr:uid="{6B41FE89-1689-48EF-BE8F-8A3D18258DE4}"/>
    <cellStyle name="Normal 7 8 3 3 2 4" xfId="25783" xr:uid="{4A8C765C-CE60-4E05-BCBA-80F518920950}"/>
    <cellStyle name="Normal 7 8 3 3 2 5" xfId="16934" xr:uid="{EBEF5521-10CD-46EA-A47F-0CA96F92D68D}"/>
    <cellStyle name="Normal 7 8 3 3 3" xfId="6568" xr:uid="{8E31F363-C67B-425F-A763-46AC5E51AADC}"/>
    <cellStyle name="Normal 7 8 3 3 3 2" xfId="28444" xr:uid="{24FD860C-ACFE-4DA1-8D63-3D4E4A5ACE6D}"/>
    <cellStyle name="Normal 7 8 3 3 3 3" xfId="16141" xr:uid="{D01109C0-C637-4BA0-BF8C-67A36E087A4C}"/>
    <cellStyle name="Normal 7 8 3 3 4" xfId="8594" xr:uid="{21B59F37-7245-4146-91DC-8214B393B363}"/>
    <cellStyle name="Normal 7 8 3 3 4 2" xfId="18974" xr:uid="{D4EF6D4B-8CA2-4100-B044-8B08F70C3AA3}"/>
    <cellStyle name="Normal 7 8 3 3 5" xfId="11427" xr:uid="{6BA334D7-A339-4E1C-A101-90B4533033C5}"/>
    <cellStyle name="Normal 7 8 3 3 5 2" xfId="21807" xr:uid="{B14DC5FE-3B6E-4953-8326-7B0E87E8BE07}"/>
    <cellStyle name="Normal 7 8 3 3 6" xfId="25435" xr:uid="{F714C0B9-5AF8-4523-95D8-0AF3A974EF37}"/>
    <cellStyle name="Normal 7 8 3 3 7" xfId="14114" xr:uid="{571135B5-1290-4B03-B84F-33EE4686B6E3}"/>
    <cellStyle name="Normal 7 8 3 4" xfId="3514" xr:uid="{00000000-0005-0000-0000-000057090000}"/>
    <cellStyle name="Normal 7 8 3 4 2" xfId="6566" xr:uid="{0A120DE1-A606-42C0-B188-7FF0CEB52057}"/>
    <cellStyle name="Normal 7 8 3 4 2 2" xfId="27833" xr:uid="{CB827B41-6E34-4485-ADF1-2424F31EE4F3}"/>
    <cellStyle name="Normal 7 8 3 4 2 3" xfId="16139" xr:uid="{87A7B19C-47C8-4535-9ECA-16F61EDCFC87}"/>
    <cellStyle name="Normal 7 8 3 4 3" xfId="8592" xr:uid="{2AD1F471-9932-47D3-B35E-0B1E1456D63B}"/>
    <cellStyle name="Normal 7 8 3 4 3 2" xfId="18972" xr:uid="{17DBC5E4-D4A5-4CBF-9C48-6D8177A2F7FD}"/>
    <cellStyle name="Normal 7 8 3 4 4" xfId="11425" xr:uid="{A5A26F8D-83E1-4ED5-B907-64DBEFD8ECEC}"/>
    <cellStyle name="Normal 7 8 3 4 4 2" xfId="21805" xr:uid="{2B10B68B-EEA4-4EF7-9927-FB2122CB3644}"/>
    <cellStyle name="Normal 7 8 3 4 5" xfId="23153" xr:uid="{96A3161C-7C39-4EF4-9CBE-677777A6DA38}"/>
    <cellStyle name="Normal 7 8 3 4 6" xfId="14112" xr:uid="{F3F77F57-0BEA-4D8A-864B-0CCC9678FEBF}"/>
    <cellStyle name="Normal 7 8 3 5" xfId="2627" xr:uid="{00000000-0005-0000-0000-000058090000}"/>
    <cellStyle name="Normal 7 8 3 5 2" xfId="5889" xr:uid="{10DE449B-772F-403E-B53E-8F527E3E956C}"/>
    <cellStyle name="Normal 7 8 3 5 2 2" xfId="27198" xr:uid="{6AC8801F-B639-4F85-919C-F455858033E1}"/>
    <cellStyle name="Normal 7 8 3 5 2 3" xfId="15299" xr:uid="{6EB7D2AB-226F-4261-B766-566EE5A8D4DE}"/>
    <cellStyle name="Normal 7 8 3 5 3" xfId="7752" xr:uid="{B4427FDC-18D8-4BF0-9AA9-3DCBE6FB5CB6}"/>
    <cellStyle name="Normal 7 8 3 5 3 2" xfId="18132" xr:uid="{E05F336D-BAC6-4831-9BD5-5EF0C803FCAF}"/>
    <cellStyle name="Normal 7 8 3 5 4" xfId="10585" xr:uid="{E35B07AF-51EB-49EB-8D64-5176635FF471}"/>
    <cellStyle name="Normal 7 8 3 5 4 2" xfId="20965" xr:uid="{D9107844-D4B9-4D7C-BB1D-5797A487AD57}"/>
    <cellStyle name="Normal 7 8 3 5 5" xfId="23742" xr:uid="{9BF79791-BE4B-4383-B162-A69EE8B513CC}"/>
    <cellStyle name="Normal 7 8 3 5 6" xfId="13015" xr:uid="{ED86C5AD-79C9-48EC-B39F-81359DA56D05}"/>
    <cellStyle name="Normal 7 8 3 6" xfId="4232" xr:uid="{59BA6427-845F-4501-AB9A-91D75CDD42EA}"/>
    <cellStyle name="Normal 7 8 3 6 2" xfId="9004" xr:uid="{D698A893-5EAB-4217-B9C3-E2C0C41057C9}"/>
    <cellStyle name="Normal 7 8 3 6 2 2" xfId="19384" xr:uid="{0F0FA002-57F2-45EE-83D3-ECFD5AF5B1AF}"/>
    <cellStyle name="Normal 7 8 3 6 3" xfId="11837" xr:uid="{5F2CCC17-7C1C-4996-8E38-7FCD9236367C}"/>
    <cellStyle name="Normal 7 8 3 6 3 2" xfId="22217" xr:uid="{E03DF7B2-2269-4CD3-9101-3E3AA292BE16}"/>
    <cellStyle name="Normal 7 8 3 6 4" xfId="24181" xr:uid="{B644EC93-CDF4-401E-82A2-1272E92688F2}"/>
    <cellStyle name="Normal 7 8 3 6 5" xfId="16551" xr:uid="{26DEA9EB-1A5A-4FBB-9ADB-0ADCAAD6F035}"/>
    <cellStyle name="Normal 7 8 3 7" xfId="5520" xr:uid="{1255BA54-6F4F-4228-B965-919623B1C04F}"/>
    <cellStyle name="Normal 7 8 3 7 2" xfId="14816" xr:uid="{B74EE7AC-B2ED-4026-9452-F278D7571678}"/>
    <cellStyle name="Normal 7 8 3 8" xfId="7269" xr:uid="{9E615E01-71BB-4B3F-9E38-5297BC321302}"/>
    <cellStyle name="Normal 7 8 3 8 2" xfId="17649" xr:uid="{98EB6D51-3516-4C0D-AD2E-2AD1BC33568F}"/>
    <cellStyle name="Normal 7 8 3 9" xfId="10102" xr:uid="{A57FA0DA-9FD7-4CA6-9CB7-82C9D1601774}"/>
    <cellStyle name="Normal 7 8 3 9 2" xfId="20482" xr:uid="{0A58600F-6701-41B4-8111-EC37D917DB22}"/>
    <cellStyle name="Normal 7 8 4" xfId="1525" xr:uid="{00000000-0005-0000-0000-0000CE070000}"/>
    <cellStyle name="Normal 7 8 4 2" xfId="3517" xr:uid="{00000000-0005-0000-0000-00005A090000}"/>
    <cellStyle name="Normal 7 8 4 2 2" xfId="6569" xr:uid="{2D3B1732-C0C4-4184-9529-9D3397680CCF}"/>
    <cellStyle name="Normal 7 8 4 2 2 2" xfId="26340" xr:uid="{18BA798C-1CAB-4154-8A00-6F8B20C7677C}"/>
    <cellStyle name="Normal 7 8 4 2 2 3" xfId="16142" xr:uid="{2EC925BB-FC79-43F7-9189-F3E0AEB2AAC6}"/>
    <cellStyle name="Normal 7 8 4 2 3" xfId="8595" xr:uid="{E889EDAF-AC51-4E64-B90A-68E56389DFF1}"/>
    <cellStyle name="Normal 7 8 4 2 3 2" xfId="18975" xr:uid="{CF1ED609-EDFD-4B74-BCFC-93DB78C9BEE4}"/>
    <cellStyle name="Normal 7 8 4 2 4" xfId="11428" xr:uid="{C14DD82C-EB00-41EA-81C7-986D104E753A}"/>
    <cellStyle name="Normal 7 8 4 2 4 2" xfId="21808" xr:uid="{28EDE53E-4E23-4C8E-803B-8CF54ADE71C3}"/>
    <cellStyle name="Normal 7 8 4 2 5" xfId="23869" xr:uid="{DAF8F0C6-D633-4834-AF21-6EB4864E869F}"/>
    <cellStyle name="Normal 7 8 4 2 6" xfId="14115" xr:uid="{FC4B95CA-7630-4D5E-9F99-47E4DE000F79}"/>
    <cellStyle name="Normal 7 8 4 3" xfId="4382" xr:uid="{DDDC4B48-D8E9-4CFF-BC48-3733A2D9C0DB}"/>
    <cellStyle name="Normal 7 8 4 3 2" xfId="9154" xr:uid="{88E149B4-AEE7-4B2B-8FC2-3B3D63800B72}"/>
    <cellStyle name="Normal 7 8 4 3 2 2" xfId="29197" xr:uid="{13EE9B69-83F2-4861-9BB9-B19C3E5A5F7A}"/>
    <cellStyle name="Normal 7 8 4 3 2 3" xfId="19534" xr:uid="{146A8993-573F-4BA9-938B-F93667F4DF6B}"/>
    <cellStyle name="Normal 7 8 4 3 3" xfId="11987" xr:uid="{D8F0375E-D6EF-4256-9453-2256BA4E9CE2}"/>
    <cellStyle name="Normal 7 8 4 3 3 2" xfId="22367" xr:uid="{7BB54D95-9672-4655-A145-127DD140A5F0}"/>
    <cellStyle name="Normal 7 8 4 3 4" xfId="25003" xr:uid="{97038F17-365A-4DF1-A989-2DB0119DA142}"/>
    <cellStyle name="Normal 7 8 4 3 5" xfId="16701" xr:uid="{15D63064-F809-4432-A947-3CD3660D0709}"/>
    <cellStyle name="Normal 7 8 4 4" xfId="5521" xr:uid="{12700FF1-E859-4A50-834D-53FEE56265D2}"/>
    <cellStyle name="Normal 7 8 4 4 2" xfId="27926" xr:uid="{7C539E13-FE66-4E42-80B7-588329FD1E86}"/>
    <cellStyle name="Normal 7 8 4 4 3" xfId="14817" xr:uid="{3BC6BBA6-D823-4391-BFF5-F62FFCA43906}"/>
    <cellStyle name="Normal 7 8 4 5" xfId="7270" xr:uid="{09E4D0D4-DD47-4C28-BA61-BC050682ED6E}"/>
    <cellStyle name="Normal 7 8 4 5 2" xfId="17650" xr:uid="{3B1BE631-D436-4B36-A9FC-9578B0B4D703}"/>
    <cellStyle name="Normal 7 8 4 6" xfId="10103" xr:uid="{6EC9376E-3E00-4354-AE8C-26D2158FBB93}"/>
    <cellStyle name="Normal 7 8 4 6 2" xfId="20483" xr:uid="{4470BBFB-6868-457E-AF5E-D56EEAF443BE}"/>
    <cellStyle name="Normal 7 8 4 7" xfId="24921" xr:uid="{5C022206-BF20-4DB4-ACFA-19E9DD733230}"/>
    <cellStyle name="Normal 7 8 4 8" xfId="13337" xr:uid="{C03A58B5-F03B-40CC-8671-B10B50CF5463}"/>
    <cellStyle name="Normal 7 8 5" xfId="3518" xr:uid="{00000000-0005-0000-0000-00005B090000}"/>
    <cellStyle name="Normal 7 8 5 2" xfId="4616" xr:uid="{6FE2DECE-CF5D-4EA3-B482-2923A49B0CAE}"/>
    <cellStyle name="Normal 7 8 5 2 2" xfId="9388" xr:uid="{EB7FA5EB-7F5C-4DD4-ACB2-AEAB0F7C18F4}"/>
    <cellStyle name="Normal 7 8 5 2 2 2" xfId="29354" xr:uid="{7E7B8F39-C9D1-4B60-9B39-DF7E143DCFA4}"/>
    <cellStyle name="Normal 7 8 5 2 2 3" xfId="19768" xr:uid="{B159F4FE-C009-45E2-A5B6-8C6524487467}"/>
    <cellStyle name="Normal 7 8 5 2 3" xfId="12221" xr:uid="{C7BAC334-97E7-456D-B63A-44008174535C}"/>
    <cellStyle name="Normal 7 8 5 2 3 2" xfId="22601" xr:uid="{33603211-998B-4CBE-AD4A-461612197449}"/>
    <cellStyle name="Normal 7 8 5 2 4" xfId="24637" xr:uid="{16505472-9B54-4E8E-A907-73F926F8CEBC}"/>
    <cellStyle name="Normal 7 8 5 2 5" xfId="16935" xr:uid="{F45452EC-FE44-479B-9E32-60AB2B62D4E2}"/>
    <cellStyle name="Normal 7 8 5 3" xfId="6570" xr:uid="{5C36BBD4-913A-4277-A9D3-4A7F6C8E6197}"/>
    <cellStyle name="Normal 7 8 5 3 2" xfId="28509" xr:uid="{56C0E03D-EDAC-4478-B152-E33DFB8842C2}"/>
    <cellStyle name="Normal 7 8 5 3 3" xfId="16143" xr:uid="{7CA00030-135D-4E3B-9825-4467B971B465}"/>
    <cellStyle name="Normal 7 8 5 4" xfId="8596" xr:uid="{3EF1D7D6-C217-49AF-9C72-2054E589F6B3}"/>
    <cellStyle name="Normal 7 8 5 4 2" xfId="18976" xr:uid="{72959006-9EC3-463A-9313-2524A79B09CD}"/>
    <cellStyle name="Normal 7 8 5 5" xfId="11429" xr:uid="{685EB8FE-A462-4983-B49D-13FB883C5612}"/>
    <cellStyle name="Normal 7 8 5 5 2" xfId="21809" xr:uid="{80E81E97-8C0A-4EBE-BAF1-B83D64823B71}"/>
    <cellStyle name="Normal 7 8 5 6" xfId="24438" xr:uid="{560FF643-4B9B-4EF0-A996-EBF2BE331482}"/>
    <cellStyle name="Normal 7 8 5 7" xfId="14116" xr:uid="{889DBCD3-4D9D-4D56-AED3-0D3D13B08F28}"/>
    <cellStyle name="Normal 7 8 6" xfId="3005" xr:uid="{00000000-0005-0000-0000-00005C090000}"/>
    <cellStyle name="Normal 7 8 6 2" xfId="6154" xr:uid="{ECB7BE2F-F1BF-4158-969C-F9ECBA07135F}"/>
    <cellStyle name="Normal 7 8 6 2 2" xfId="28651" xr:uid="{80419F36-A086-4067-833D-EBD603F8F0E4}"/>
    <cellStyle name="Normal 7 8 6 2 3" xfId="15632" xr:uid="{CF2628DF-893E-4F73-A427-DA1C36416A14}"/>
    <cellStyle name="Normal 7 8 6 3" xfId="8085" xr:uid="{9B558696-2698-4280-A3BA-786C8B9EB28D}"/>
    <cellStyle name="Normal 7 8 6 3 2" xfId="18465" xr:uid="{539FCDB9-9685-4A12-88FB-F7D5E54DEA17}"/>
    <cellStyle name="Normal 7 8 6 4" xfId="10918" xr:uid="{BBA3631A-F5B5-4D2E-BC5C-476E2AEBE074}"/>
    <cellStyle name="Normal 7 8 6 4 2" xfId="21298" xr:uid="{8243ADB7-0152-45E1-BCEC-7B4C35B31788}"/>
    <cellStyle name="Normal 7 8 6 5" xfId="23925" xr:uid="{5248020E-73F8-4BD7-B357-541AFA29F228}"/>
    <cellStyle name="Normal 7 8 6 6" xfId="13507" xr:uid="{8526138E-9324-496C-AED5-8C55EE1A18A0}"/>
    <cellStyle name="Normal 7 8 7" xfId="2464" xr:uid="{00000000-0005-0000-0000-00005D090000}"/>
    <cellStyle name="Normal 7 8 7 2" xfId="5755" xr:uid="{C11A75DA-8194-440B-9B8C-0D34AA248DDB}"/>
    <cellStyle name="Normal 7 8 7 2 2" xfId="26765" xr:uid="{807FB85F-D401-4E4D-B3E3-50260B76AA88}"/>
    <cellStyle name="Normal 7 8 7 2 3" xfId="15136" xr:uid="{74DEED31-889A-4695-836C-C5D98706DCF3}"/>
    <cellStyle name="Normal 7 8 7 3" xfId="7589" xr:uid="{542CD4D7-15E3-43F7-8EAA-FCF5E44DFBDF}"/>
    <cellStyle name="Normal 7 8 7 3 2" xfId="17969" xr:uid="{F90E9161-0A68-425A-8227-C2EF28C4EE8A}"/>
    <cellStyle name="Normal 7 8 7 4" xfId="10422" xr:uid="{EC31E704-79D0-40EA-8D9C-CD2D93D13E36}"/>
    <cellStyle name="Normal 7 8 7 4 2" xfId="20802" xr:uid="{9C889ABF-4886-479A-BA81-31468C2AB18D}"/>
    <cellStyle name="Normal 7 8 7 5" xfId="23210" xr:uid="{E84ED942-BD3F-4A1B-980D-B708E4354395}"/>
    <cellStyle name="Normal 7 8 7 6" xfId="12852" xr:uid="{FA02A863-7404-4A05-B219-E910A08E343C}"/>
    <cellStyle name="Normal 7 8 8" xfId="2218" xr:uid="{00000000-0005-0000-0000-00004C090000}"/>
    <cellStyle name="Normal 7 8 8 2" xfId="7345" xr:uid="{61DDE688-2A70-4F2A-B6EE-DE4DE9B40FD2}"/>
    <cellStyle name="Normal 7 8 8 2 2" xfId="17725" xr:uid="{F547AF6E-3139-4C19-B29C-9F548C32EF0D}"/>
    <cellStyle name="Normal 7 8 8 3" xfId="10178" xr:uid="{CF8ECEF6-1BD3-423E-8735-1B48A9AC7EBF}"/>
    <cellStyle name="Normal 7 8 8 3 2" xfId="20558" xr:uid="{760FCA6F-6B42-44AB-B086-38F9E5CE5D2F}"/>
    <cellStyle name="Normal 7 8 8 4" xfId="24355" xr:uid="{59B7BEB4-E380-44D7-965B-F4AE71DC9ECA}"/>
    <cellStyle name="Normal 7 8 8 5" xfId="14892" xr:uid="{4FAD8375-0A0D-4BB1-BDA6-9363022E60FB}"/>
    <cellStyle name="Normal 7 8 9" xfId="4090" xr:uid="{FEACF0C8-3B18-49F1-89D3-9F76FFBE9C2B}"/>
    <cellStyle name="Normal 7 8 9 2" xfId="8867" xr:uid="{044108D4-921D-454F-BC77-7FEBD8D9F1BE}"/>
    <cellStyle name="Normal 7 8 9 2 2" xfId="19247" xr:uid="{3963D2D1-7D47-4D3F-8EEF-DFA1EBBFAD56}"/>
    <cellStyle name="Normal 7 8 9 3" xfId="11700" xr:uid="{7CC49168-E851-4172-8B55-2E2123A2E074}"/>
    <cellStyle name="Normal 7 8 9 3 2" xfId="22080" xr:uid="{1F00B042-48FB-473F-BBE8-03A7A9D3718B}"/>
    <cellStyle name="Normal 7 8 9 4" xfId="16414" xr:uid="{9ECAB39F-081A-4BCF-91F5-E4AF0193581E}"/>
    <cellStyle name="Normal 7 9" xfId="1526" xr:uid="{00000000-0005-0000-0000-0000CF070000}"/>
    <cellStyle name="Normal 7 9 10" xfId="7271" xr:uid="{76B76404-D632-40A0-BB9A-59637784038A}"/>
    <cellStyle name="Normal 7 9 10 2" xfId="17651" xr:uid="{9FC1061D-EC27-4D99-933D-B09A5D9C7F27}"/>
    <cellStyle name="Normal 7 9 11" xfId="10104" xr:uid="{D870EB85-AD4D-4FEB-92BD-E2F68463C43F}"/>
    <cellStyle name="Normal 7 9 11 2" xfId="20484" xr:uid="{B025CEB8-359C-41A1-95E0-E003A49FD9C1}"/>
    <cellStyle name="Normal 7 9 12" xfId="24206" xr:uid="{69CE26CE-3A4C-454E-8F2D-CB9244761167}"/>
    <cellStyle name="Normal 7 9 13" xfId="12433" xr:uid="{AC04919D-675B-4B08-8270-6BD19B73D1B5}"/>
    <cellStyle name="Normal 7 9 2" xfId="1527" xr:uid="{00000000-0005-0000-0000-0000D0070000}"/>
    <cellStyle name="Normal 7 9 2 10" xfId="10105" xr:uid="{E8C46142-E8B2-4D5F-8EE2-1212BE095953}"/>
    <cellStyle name="Normal 7 9 2 10 2" xfId="20485" xr:uid="{3961B3AA-27FD-4F2D-81A3-D6F4042000D3}"/>
    <cellStyle name="Normal 7 9 2 11" xfId="24030" xr:uid="{47681A00-42C3-4ED8-88C1-F08154E55A54}"/>
    <cellStyle name="Normal 7 9 2 12" xfId="12652" xr:uid="{8C56996B-E01D-467A-82C7-7D82C4130E86}"/>
    <cellStyle name="Normal 7 9 2 2" xfId="1528" xr:uid="{00000000-0005-0000-0000-0000D1070000}"/>
    <cellStyle name="Normal 7 9 2 2 2" xfId="3520" xr:uid="{00000000-0005-0000-0000-000061090000}"/>
    <cellStyle name="Normal 7 9 2 2 2 2" xfId="6572" xr:uid="{08851B5F-A0C6-4173-92C6-3E7000C8619F}"/>
    <cellStyle name="Normal 7 9 2 2 2 2 2" xfId="27104" xr:uid="{CEE07C7C-3E03-42D2-943B-38879DADD3F3}"/>
    <cellStyle name="Normal 7 9 2 2 2 2 3" xfId="26805" xr:uid="{D5E4D8DD-3FA5-4219-8507-710DA5DB159F}"/>
    <cellStyle name="Normal 7 9 2 2 2 2 4" xfId="16145" xr:uid="{F0204F73-FBE0-4809-A492-AAEF4FFB1D37}"/>
    <cellStyle name="Normal 7 9 2 2 2 3" xfId="8598" xr:uid="{89A1D3EC-64C2-4849-B353-0D2924A8D8FC}"/>
    <cellStyle name="Normal 7 9 2 2 2 3 2" xfId="28956" xr:uid="{5F917D48-4F1B-4B93-A25D-AD1D9110EBB6}"/>
    <cellStyle name="Normal 7 9 2 2 2 3 3" xfId="18978" xr:uid="{5F01B0CE-0AEF-40AE-8AF6-6394A42860FE}"/>
    <cellStyle name="Normal 7 9 2 2 2 4" xfId="11431" xr:uid="{5B92965B-4502-425D-8343-5002168817EF}"/>
    <cellStyle name="Normal 7 9 2 2 2 4 2" xfId="21811" xr:uid="{EC4382FD-FB15-4D27-8555-27EFDA1B470C}"/>
    <cellStyle name="Normal 7 9 2 2 2 5" xfId="25292" xr:uid="{99CC8E3D-D4B8-4B8A-BCE4-EDCA6176E377}"/>
    <cellStyle name="Normal 7 9 2 2 2 6" xfId="14118" xr:uid="{57595528-7EB4-4445-8F59-1E354DAFFCE0}"/>
    <cellStyle name="Normal 7 9 2 2 3" xfId="4385" xr:uid="{EB528A48-2B64-4BDC-8BAB-0FE57D1C1D8E}"/>
    <cellStyle name="Normal 7 9 2 2 3 2" xfId="9157" xr:uid="{E8D964A0-F164-4946-80DB-AB8D069D5C9F}"/>
    <cellStyle name="Normal 7 9 2 2 3 2 2" xfId="29200" xr:uid="{D58B8F9A-5BDF-468E-8C95-FE715D3C18B6}"/>
    <cellStyle name="Normal 7 9 2 2 3 2 3" xfId="19537" xr:uid="{C3ACBE5E-39B4-4333-B2B5-F5429CC797E6}"/>
    <cellStyle name="Normal 7 9 2 2 3 3" xfId="11990" xr:uid="{0D94B800-EF91-4226-824B-57DB58AA52C0}"/>
    <cellStyle name="Normal 7 9 2 2 3 3 2" xfId="22370" xr:uid="{A565410B-6B4B-47B2-A417-B3C674410799}"/>
    <cellStyle name="Normal 7 9 2 2 3 4" xfId="25316" xr:uid="{EA531831-9B22-4B41-ACD8-704165E0FA10}"/>
    <cellStyle name="Normal 7 9 2 2 3 5" xfId="16704" xr:uid="{9C4EFBA3-6C6E-49BD-AC85-870512FC7371}"/>
    <cellStyle name="Normal 7 9 2 2 4" xfId="5524" xr:uid="{18BC8DA5-668A-4E08-B837-D6E5D5825294}"/>
    <cellStyle name="Normal 7 9 2 2 4 2" xfId="28166" xr:uid="{389B0291-07E3-4E2E-9500-1F54470578F6}"/>
    <cellStyle name="Normal 7 9 2 2 4 3" xfId="14820" xr:uid="{4A15D896-DA51-48D9-8AAD-A328E02E30F3}"/>
    <cellStyle name="Normal 7 9 2 2 5" xfId="7273" xr:uid="{02FE9ED2-AE5C-4F82-AC53-CE84C785F709}"/>
    <cellStyle name="Normal 7 9 2 2 5 2" xfId="17653" xr:uid="{E1DCDE85-C82F-40FA-9E8E-32D8F09DF505}"/>
    <cellStyle name="Normal 7 9 2 2 6" xfId="10106" xr:uid="{9A763DA3-65C7-470B-B90A-0B57D73D284E}"/>
    <cellStyle name="Normal 7 9 2 2 6 2" xfId="20486" xr:uid="{491B9786-B64D-46A4-9AB6-CF8D6286570A}"/>
    <cellStyle name="Normal 7 9 2 2 7" xfId="25341" xr:uid="{E73C036E-A05A-4DA2-9D76-D70653EB3182}"/>
    <cellStyle name="Normal 7 9 2 2 8" xfId="13341" xr:uid="{E35BAE62-FA84-42DC-B6E0-509D12519BE2}"/>
    <cellStyle name="Normal 7 9 2 3" xfId="3521" xr:uid="{00000000-0005-0000-0000-000062090000}"/>
    <cellStyle name="Normal 7 9 2 3 2" xfId="4617" xr:uid="{3CBC5E3B-62D7-4DB8-815F-3B4712A8F13D}"/>
    <cellStyle name="Normal 7 9 2 3 2 2" xfId="9389" xr:uid="{7AABAB45-D7FE-46BE-9046-290BB631FB24}"/>
    <cellStyle name="Normal 7 9 2 3 2 2 2" xfId="29355" xr:uid="{324F7A9F-FE78-4615-8C4D-FF47E462CCC9}"/>
    <cellStyle name="Normal 7 9 2 3 2 2 3" xfId="19769" xr:uid="{F5587A6F-B2B0-4149-839D-414E408BA8D0}"/>
    <cellStyle name="Normal 7 9 2 3 2 3" xfId="12222" xr:uid="{B475D31E-70F6-438B-8C9E-ECB57843A29A}"/>
    <cellStyle name="Normal 7 9 2 3 2 3 2" xfId="22602" xr:uid="{BADAC9A4-43D9-4F92-BD81-0DADED5F81E3}"/>
    <cellStyle name="Normal 7 9 2 3 2 4" xfId="22800" xr:uid="{FCC204BA-D332-4134-B6DB-AEF25B42614C}"/>
    <cellStyle name="Normal 7 9 2 3 2 5" xfId="16936" xr:uid="{CCB1FEA2-2B68-4F1C-9FD9-C4B2B1D7B967}"/>
    <cellStyle name="Normal 7 9 2 3 3" xfId="6573" xr:uid="{71E69CFC-40E7-4104-BFBA-4DBE33C2F82D}"/>
    <cellStyle name="Normal 7 9 2 3 3 2" xfId="26623" xr:uid="{F58E0E78-8ECE-42E0-96CB-0D7D2E1A5464}"/>
    <cellStyle name="Normal 7 9 2 3 3 3" xfId="16146" xr:uid="{8D530DF0-F5EF-41BD-A2D4-B3FC36911876}"/>
    <cellStyle name="Normal 7 9 2 3 4" xfId="8599" xr:uid="{CDA5547D-2F80-4A49-B0B1-AB2FA1B1084B}"/>
    <cellStyle name="Normal 7 9 2 3 4 2" xfId="18979" xr:uid="{2236DDA7-9D03-4C60-B54C-5924CE083B3C}"/>
    <cellStyle name="Normal 7 9 2 3 5" xfId="11432" xr:uid="{9791950E-AE78-4758-9E42-C1AECEDCC64D}"/>
    <cellStyle name="Normal 7 9 2 3 5 2" xfId="21812" xr:uid="{83B9B04D-4243-406B-ABFC-78F92A017694}"/>
    <cellStyle name="Normal 7 9 2 3 6" xfId="23913" xr:uid="{E58699ED-2530-462B-88C0-F1DA833FB6D3}"/>
    <cellStyle name="Normal 7 9 2 3 7" xfId="14119" xr:uid="{2D4AAA1A-2B8B-40C1-9A1E-00B7BC6FC7D8}"/>
    <cellStyle name="Normal 7 9 2 4" xfId="3519" xr:uid="{00000000-0005-0000-0000-000063090000}"/>
    <cellStyle name="Normal 7 9 2 4 2" xfId="6571" xr:uid="{0678E052-A05D-47FC-9CF2-7856977E5B03}"/>
    <cellStyle name="Normal 7 9 2 4 2 2" xfId="27944" xr:uid="{3A9EC0DA-80EC-450F-9518-A60478D3153D}"/>
    <cellStyle name="Normal 7 9 2 4 2 3" xfId="16144" xr:uid="{35D206DD-1A1E-4F56-BB7A-53C0916F54B3}"/>
    <cellStyle name="Normal 7 9 2 4 3" xfId="8597" xr:uid="{CDC1C0DC-7ED4-43F3-A6D6-B09549999CB6}"/>
    <cellStyle name="Normal 7 9 2 4 3 2" xfId="18977" xr:uid="{CC7E147F-2D79-4243-B86F-0A56D99A4F7D}"/>
    <cellStyle name="Normal 7 9 2 4 4" xfId="11430" xr:uid="{780E7390-0FB8-4182-9798-6692B3F5C71A}"/>
    <cellStyle name="Normal 7 9 2 4 4 2" xfId="21810" xr:uid="{B7712B30-F3F0-4E71-95FB-C62553CC3BDF}"/>
    <cellStyle name="Normal 7 9 2 4 5" xfId="24356" xr:uid="{8A7F2BD6-0CA8-4A18-9356-1337DE2860AA}"/>
    <cellStyle name="Normal 7 9 2 4 6" xfId="14117" xr:uid="{0AE5AA18-0D24-4CE0-A9B1-8E4BFA177CD5}"/>
    <cellStyle name="Normal 7 9 2 5" xfId="2610" xr:uid="{00000000-0005-0000-0000-000064090000}"/>
    <cellStyle name="Normal 7 9 2 5 2" xfId="5874" xr:uid="{02EC3617-103E-479F-BD91-557718149D0F}"/>
    <cellStyle name="Normal 7 9 2 5 2 2" xfId="27173" xr:uid="{B13239FD-9AD8-4D87-BD9B-30459B012047}"/>
    <cellStyle name="Normal 7 9 2 5 2 3" xfId="15282" xr:uid="{525DCEDE-148E-4FA1-9F80-FA1DD04D1FD9}"/>
    <cellStyle name="Normal 7 9 2 5 3" xfId="7735" xr:uid="{205D57FB-2FDB-4E35-995D-6CAC7E85399C}"/>
    <cellStyle name="Normal 7 9 2 5 3 2" xfId="18115" xr:uid="{5EB5B4F1-ADC4-4B88-A39E-84C73F0E9D54}"/>
    <cellStyle name="Normal 7 9 2 5 4" xfId="10568" xr:uid="{4D04A9D9-B538-4A30-9770-CDF7E0117AE7}"/>
    <cellStyle name="Normal 7 9 2 5 4 2" xfId="20948" xr:uid="{18912B82-CF5D-4537-98C1-8DAAB5D0F50B}"/>
    <cellStyle name="Normal 7 9 2 5 5" xfId="24967" xr:uid="{2F0DDD04-8A76-43E6-BA13-A08E98458436}"/>
    <cellStyle name="Normal 7 9 2 5 6" xfId="12998" xr:uid="{C487D90F-46AF-4631-AB02-F6BE425059FA}"/>
    <cellStyle name="Normal 7 9 2 6" xfId="2418" xr:uid="{00000000-0005-0000-0000-00005F090000}"/>
    <cellStyle name="Normal 7 9 2 6 2" xfId="7545" xr:uid="{F30F222B-9441-437C-A6E0-AB2324CAF431}"/>
    <cellStyle name="Normal 7 9 2 6 2 2" xfId="17925" xr:uid="{D512FE79-C220-4CDE-BC43-6B9FBDDEB87F}"/>
    <cellStyle name="Normal 7 9 2 6 3" xfId="10378" xr:uid="{D89C89ED-B3E0-4384-BC77-325D7C4FD9B0}"/>
    <cellStyle name="Normal 7 9 2 6 3 2" xfId="20758" xr:uid="{2474CED3-A43B-4BE4-8430-346C113529AC}"/>
    <cellStyle name="Normal 7 9 2 6 4" xfId="24960" xr:uid="{550406FD-A150-47E6-9976-E76297CE33A1}"/>
    <cellStyle name="Normal 7 9 2 6 5" xfId="15092" xr:uid="{C83A44F1-13EB-40E5-8915-4667757BAC52}"/>
    <cellStyle name="Normal 7 9 2 7" xfId="4111" xr:uid="{36B8797F-B026-4C66-AFCC-B9C1561C0C3E}"/>
    <cellStyle name="Normal 7 9 2 7 2" xfId="8883" xr:uid="{43CDC3D9-BA1E-48A2-A621-662AA63CF995}"/>
    <cellStyle name="Normal 7 9 2 7 2 2" xfId="19263" xr:uid="{E3962313-9FA7-4DD6-996F-E16BB0636A3E}"/>
    <cellStyle name="Normal 7 9 2 7 3" xfId="11716" xr:uid="{4161F892-B5CC-433F-905F-6E4810BBB2DC}"/>
    <cellStyle name="Normal 7 9 2 7 3 2" xfId="22096" xr:uid="{90F7AEA4-E403-4901-A36D-A8A0F46E7D5C}"/>
    <cellStyle name="Normal 7 9 2 7 4" xfId="16430" xr:uid="{E259559B-E094-468A-B09B-CD3885E79875}"/>
    <cellStyle name="Normal 7 9 2 8" xfId="5523" xr:uid="{98E0A974-EB5B-4BF5-B155-2665B9E0977B}"/>
    <cellStyle name="Normal 7 9 2 8 2" xfId="14819" xr:uid="{6E89D7F4-0805-46B7-9E60-9A344E5140B1}"/>
    <cellStyle name="Normal 7 9 2 9" xfId="7272" xr:uid="{D2DBE619-47FE-4865-9554-1EE6952CBB47}"/>
    <cellStyle name="Normal 7 9 2 9 2" xfId="17652" xr:uid="{F78EBC94-14F7-4DF1-8ADE-C5E769662C9F}"/>
    <cellStyle name="Normal 7 9 3" xfId="1529" xr:uid="{00000000-0005-0000-0000-0000D2070000}"/>
    <cellStyle name="Normal 7 9 3 2" xfId="3522" xr:uid="{00000000-0005-0000-0000-000066090000}"/>
    <cellStyle name="Normal 7 9 3 2 2" xfId="6574" xr:uid="{9F0A2FA7-3928-4EB9-A863-E47676CD7690}"/>
    <cellStyle name="Normal 7 9 3 2 2 2" xfId="25686" xr:uid="{7C940A72-1C14-4D0A-B528-F3F82AED5172}"/>
    <cellStyle name="Normal 7 9 3 2 2 3" xfId="26415" xr:uid="{0CC7C559-802F-4B94-AA77-4C0A16656359}"/>
    <cellStyle name="Normal 7 9 3 2 2 4" xfId="16147" xr:uid="{49D0CC1E-D9B2-48D9-8085-08641E1A7354}"/>
    <cellStyle name="Normal 7 9 3 2 3" xfId="8600" xr:uid="{5D1E7105-FCF4-4747-80CD-AAF0B5E4D8EC}"/>
    <cellStyle name="Normal 7 9 3 2 3 2" xfId="28957" xr:uid="{32FBB707-5394-4C92-83F9-7C9EF9C45FD5}"/>
    <cellStyle name="Normal 7 9 3 2 3 3" xfId="18980" xr:uid="{E4638DAA-1718-4007-9964-207D65BA3D50}"/>
    <cellStyle name="Normal 7 9 3 2 4" xfId="11433" xr:uid="{8F06EF70-C52F-4EE6-A142-976E630723EC}"/>
    <cellStyle name="Normal 7 9 3 2 4 2" xfId="21813" xr:uid="{5E25D8AD-D880-4A1C-A626-6B9B0DB887FF}"/>
    <cellStyle name="Normal 7 9 3 2 5" xfId="24037" xr:uid="{B900FF44-0CD6-47EE-BE3E-92F621776826}"/>
    <cellStyle name="Normal 7 9 3 2 6" xfId="14120" xr:uid="{92C9E29A-A929-4803-9480-90B080FCCAA0}"/>
    <cellStyle name="Normal 7 9 3 3" xfId="2854" xr:uid="{00000000-0005-0000-0000-000067090000}"/>
    <cellStyle name="Normal 7 9 3 3 2" xfId="6067" xr:uid="{552C9DB8-F2FE-4DB7-87DD-2637543458B4}"/>
    <cellStyle name="Normal 7 9 3 3 2 2" xfId="27099" xr:uid="{C305AF17-1FC2-42EB-9385-6EB7FB692611}"/>
    <cellStyle name="Normal 7 9 3 3 2 3" xfId="15523" xr:uid="{00B05003-6DAD-46AB-8D7A-3081755121F7}"/>
    <cellStyle name="Normal 7 9 3 3 3" xfId="7976" xr:uid="{96CEEA5A-E54D-4FE3-8D32-B1F5FE07FF7E}"/>
    <cellStyle name="Normal 7 9 3 3 3 2" xfId="18356" xr:uid="{C2185AB7-E1D9-4136-A3D8-3FE27D6DAC9A}"/>
    <cellStyle name="Normal 7 9 3 3 4" xfId="10809" xr:uid="{56A3599A-7953-459B-A1A3-4A71B18D1E50}"/>
    <cellStyle name="Normal 7 9 3 3 4 2" xfId="21189" xr:uid="{04356900-E566-4A9B-AB64-9298087B8874}"/>
    <cellStyle name="Normal 7 9 3 3 5" xfId="22977" xr:uid="{80DE1E42-C673-47AD-B52E-CA9A21F5EB24}"/>
    <cellStyle name="Normal 7 9 3 3 6" xfId="13340" xr:uid="{2EBF2D73-5A9B-4896-A377-105375220801}"/>
    <cellStyle name="Normal 7 9 3 4" xfId="4233" xr:uid="{009F3A9E-D472-4C57-A8C3-6EC8071C48E8}"/>
    <cellStyle name="Normal 7 9 3 4 2" xfId="9005" xr:uid="{89A1C875-00DB-4A28-BCFE-966AC653E27C}"/>
    <cellStyle name="Normal 7 9 3 4 2 2" xfId="29078" xr:uid="{3407352C-E7D0-44FC-BE36-DC3434CC1F7E}"/>
    <cellStyle name="Normal 7 9 3 4 2 3" xfId="19385" xr:uid="{6A467CD1-AD66-4DE1-A7EC-FE546128C4B6}"/>
    <cellStyle name="Normal 7 9 3 4 3" xfId="11838" xr:uid="{94A68735-F083-4BB4-A6F2-891A9D3076A4}"/>
    <cellStyle name="Normal 7 9 3 4 3 2" xfId="22218" xr:uid="{DF5D69F8-067E-4B5B-9C60-25DFF1B221CF}"/>
    <cellStyle name="Normal 7 9 3 4 4" xfId="25301" xr:uid="{A333E4D4-8266-4CAC-9652-DF09A9050DE2}"/>
    <cellStyle name="Normal 7 9 3 4 5" xfId="16552" xr:uid="{BA17A702-172F-4B25-A816-765D2D3BF28F}"/>
    <cellStyle name="Normal 7 9 3 5" xfId="5525" xr:uid="{E23AF0C2-CA43-438E-8DB3-48A5553C1FFF}"/>
    <cellStyle name="Normal 7 9 3 5 2" xfId="26741" xr:uid="{9A010853-80A8-43CE-9504-53BB5BD6511A}"/>
    <cellStyle name="Normal 7 9 3 5 3" xfId="14821" xr:uid="{EBC047F0-F2C2-4A19-B843-85B9C3176CDD}"/>
    <cellStyle name="Normal 7 9 3 6" xfId="7274" xr:uid="{270FBFB5-488C-4813-B979-BE8050EF08E5}"/>
    <cellStyle name="Normal 7 9 3 6 2" xfId="17654" xr:uid="{380EE030-134D-4F2D-B8F3-937D0548DDD5}"/>
    <cellStyle name="Normal 7 9 3 7" xfId="10107" xr:uid="{AACECB7E-D3E8-45EC-9BA8-3B9034382EBF}"/>
    <cellStyle name="Normal 7 9 3 7 2" xfId="20487" xr:uid="{FF0948E6-3860-47FA-8C35-5FB7EBF99BE8}"/>
    <cellStyle name="Normal 7 9 3 8" xfId="25236" xr:uid="{2B26FE36-D5EB-49E0-8D5B-041DA3CE7730}"/>
    <cellStyle name="Normal 7 9 3 9" xfId="12810" xr:uid="{1E100D0D-8A53-490A-AD82-5F618450BFD0}"/>
    <cellStyle name="Normal 7 9 4" xfId="1530" xr:uid="{00000000-0005-0000-0000-0000D3070000}"/>
    <cellStyle name="Normal 7 9 4 2" xfId="4618" xr:uid="{D8ADD1F9-5E09-4A26-B899-6466160604EE}"/>
    <cellStyle name="Normal 7 9 4 2 2" xfId="9390" xr:uid="{AC745180-8B0D-4883-BD43-41C6A6499E9B}"/>
    <cellStyle name="Normal 7 9 4 2 2 2" xfId="29356" xr:uid="{BDA279B8-AB6C-4947-86E1-AE57EF99F92E}"/>
    <cellStyle name="Normal 7 9 4 2 2 3" xfId="19770" xr:uid="{7EB3FA25-948C-443D-B0D2-DD14CCA3A367}"/>
    <cellStyle name="Normal 7 9 4 2 3" xfId="12223" xr:uid="{538A9DFF-DB48-4A6F-A5FB-46A052E34D48}"/>
    <cellStyle name="Normal 7 9 4 2 3 2" xfId="22603" xr:uid="{47F9D50A-E47B-4A77-9DE0-3A0EF4481ACF}"/>
    <cellStyle name="Normal 7 9 4 2 4" xfId="23199" xr:uid="{93A2BE3E-37AB-4CCA-9D02-CC359A5B0EFC}"/>
    <cellStyle name="Normal 7 9 4 2 5" xfId="16937" xr:uid="{F6F170E3-636C-4A4C-B98C-D8444EF2B468}"/>
    <cellStyle name="Normal 7 9 4 3" xfId="5526" xr:uid="{A396F996-239A-445A-A6F4-F14DAC58772C}"/>
    <cellStyle name="Normal 7 9 4 3 2" xfId="26859" xr:uid="{5FCF35A9-5BF2-4855-B4E3-941F78CE0889}"/>
    <cellStyle name="Normal 7 9 4 3 3" xfId="14822" xr:uid="{E3A07064-7A3C-4C6B-9FE2-6C6913CA03C8}"/>
    <cellStyle name="Normal 7 9 4 4" xfId="7275" xr:uid="{99717AD7-F2BA-465A-A409-687E2EDF3698}"/>
    <cellStyle name="Normal 7 9 4 4 2" xfId="17655" xr:uid="{89BFB8D1-6EF1-45D4-AEBC-6E948CAC5C3F}"/>
    <cellStyle name="Normal 7 9 4 5" xfId="10108" xr:uid="{9C473F4B-F41A-4FED-8117-317196EB172E}"/>
    <cellStyle name="Normal 7 9 4 5 2" xfId="20488" xr:uid="{548150CA-1959-42AD-A8A0-4CD85AEC1CF9}"/>
    <cellStyle name="Normal 7 9 4 6" xfId="23317" xr:uid="{90438584-0BBD-4922-A6AD-5FA93D3E3B84}"/>
    <cellStyle name="Normal 7 9 4 7" xfId="14121" xr:uid="{8BCF2BE3-836B-4051-A553-2CD533FD4E0B}"/>
    <cellStyle name="Normal 7 9 5" xfId="3006" xr:uid="{00000000-0005-0000-0000-000069090000}"/>
    <cellStyle name="Normal 7 9 5 2" xfId="6155" xr:uid="{B6FA53FF-BD14-4883-9FCA-C451B43DC22F}"/>
    <cellStyle name="Normal 7 9 5 2 2" xfId="23781" xr:uid="{AB3A175D-8D8C-4590-9045-6040641ADC6E}"/>
    <cellStyle name="Normal 7 9 5 2 3" xfId="26293" xr:uid="{86D19EBE-A986-4E9E-846A-05B5E7E4364F}"/>
    <cellStyle name="Normal 7 9 5 2 4" xfId="15633" xr:uid="{C77432AA-AAAE-413F-A7F0-44CCC9BE276F}"/>
    <cellStyle name="Normal 7 9 5 3" xfId="8086" xr:uid="{E12B3A7A-1B5F-471C-BAD1-6D27964F06D5}"/>
    <cellStyle name="Normal 7 9 5 3 2" xfId="28774" xr:uid="{4F86F4A4-BA89-4E1F-88FD-EB8406010FEF}"/>
    <cellStyle name="Normal 7 9 5 3 3" xfId="18466" xr:uid="{BAD2C3DC-50E5-46F3-9397-9944D636B453}"/>
    <cellStyle name="Normal 7 9 5 4" xfId="10919" xr:uid="{03CEEDD0-8ED3-4A45-AB13-ECADDFE2B3DF}"/>
    <cellStyle name="Normal 7 9 5 4 2" xfId="21299" xr:uid="{72734BA9-5ED0-4982-AA4B-8F25F03ECF4B}"/>
    <cellStyle name="Normal 7 9 5 5" xfId="25230" xr:uid="{90B76BFE-3D6B-4351-9FA1-CED203962F0C}"/>
    <cellStyle name="Normal 7 9 5 6" xfId="13508" xr:uid="{DED0737A-E3B6-4662-88E6-FA3B4431B0EB}"/>
    <cellStyle name="Normal 7 9 6" xfId="2447" xr:uid="{00000000-0005-0000-0000-00006A090000}"/>
    <cellStyle name="Normal 7 9 6 2" xfId="5741" xr:uid="{A21802D7-3AEA-4613-B0DA-95F88FA7F82F}"/>
    <cellStyle name="Normal 7 9 6 2 2" xfId="27498" xr:uid="{5D6EAF00-91E5-4FB9-8357-3EC29A50CE84}"/>
    <cellStyle name="Normal 7 9 6 2 3" xfId="15119" xr:uid="{99DD2ACB-D84D-48D7-812C-0B64F51EBC04}"/>
    <cellStyle name="Normal 7 9 6 3" xfId="7572" xr:uid="{3B84B987-E9BD-47E8-8E0B-76567E116218}"/>
    <cellStyle name="Normal 7 9 6 3 2" xfId="17952" xr:uid="{6450F13B-32CA-46A3-876C-9C17F54CA193}"/>
    <cellStyle name="Normal 7 9 6 4" xfId="10405" xr:uid="{111254B1-4478-47D7-BFD6-1CC71E53BAB8}"/>
    <cellStyle name="Normal 7 9 6 4 2" xfId="20785" xr:uid="{BE947B0F-D3ED-4B4B-A0F9-7A3F338B9393}"/>
    <cellStyle name="Normal 7 9 6 5" xfId="25508" xr:uid="{EC12210C-C328-4352-AEFD-0D3884467429}"/>
    <cellStyle name="Normal 7 9 6 6" xfId="12835" xr:uid="{141FE04E-C5AC-4063-B82F-950C701F3659}"/>
    <cellStyle name="Normal 7 9 7" xfId="2201" xr:uid="{00000000-0005-0000-0000-00005E090000}"/>
    <cellStyle name="Normal 7 9 7 2" xfId="7328" xr:uid="{8B458AC3-BF4E-4537-BF0E-72146AA9668A}"/>
    <cellStyle name="Normal 7 9 7 2 2" xfId="17708" xr:uid="{43837D5F-C8CE-4C8C-86D5-A7E1C7E81EFA}"/>
    <cellStyle name="Normal 7 9 7 3" xfId="10161" xr:uid="{E2615F79-4C90-46EC-895F-F2469CD45BB7}"/>
    <cellStyle name="Normal 7 9 7 3 2" xfId="20541" xr:uid="{0B6BD076-43E3-4F2B-BF44-4B8152ACA325}"/>
    <cellStyle name="Normal 7 9 7 4" xfId="25161" xr:uid="{5C574672-E70C-4BCA-AD6E-EB39F0C3BE09}"/>
    <cellStyle name="Normal 7 9 7 5" xfId="14875" xr:uid="{E7A8736D-B587-49E7-8DDE-5C8B07073C9C}"/>
    <cellStyle name="Normal 7 9 8" xfId="4091" xr:uid="{48F81BFA-E56C-457E-B821-421005CE6B7E}"/>
    <cellStyle name="Normal 7 9 8 2" xfId="8868" xr:uid="{59624F85-188A-4DC5-A973-CF535F1C3006}"/>
    <cellStyle name="Normal 7 9 8 2 2" xfId="19248" xr:uid="{CDB4CDA9-5A88-4F7A-8E89-E6070286E791}"/>
    <cellStyle name="Normal 7 9 8 3" xfId="11701" xr:uid="{40C1D1E6-17D1-4C02-B55F-22DC85EC4E61}"/>
    <cellStyle name="Normal 7 9 8 3 2" xfId="22081" xr:uid="{3EE5F332-23BB-4E00-9F4E-A0451E045FBC}"/>
    <cellStyle name="Normal 7 9 8 4" xfId="16415" xr:uid="{EF23CB9C-EB5D-4D45-A085-DAB83BF58FDF}"/>
    <cellStyle name="Normal 7 9 9" xfId="5522" xr:uid="{F22B49DA-465D-43F1-B44D-B8C43A47CDDB}"/>
    <cellStyle name="Normal 7 9 9 2" xfId="14818" xr:uid="{91B81AB7-D6D7-4DD6-8F25-8A293600F6FB}"/>
    <cellStyle name="Normal 8" xfId="1531" xr:uid="{00000000-0005-0000-0000-0000D4070000}"/>
    <cellStyle name="Normal 8 2" xfId="29581" xr:uid="{642610B3-64E9-42AF-815C-4FE869EEE9E0}"/>
    <cellStyle name="Normal 8 3" xfId="29580"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7" xr:uid="{4AB69308-8C32-4387-B887-18F04195A9A2}"/>
    <cellStyle name="Normal 9 3 10 2" xfId="14823" xr:uid="{A568E98C-0400-4732-81B2-5DA889B4ECC9}"/>
    <cellStyle name="Normal 9 3 11" xfId="7276" xr:uid="{9C31A94E-E47B-4C4E-AA50-31C830FC9793}"/>
    <cellStyle name="Normal 9 3 11 2" xfId="17656" xr:uid="{67475792-A064-4C8D-8F2B-D3C95F0869EB}"/>
    <cellStyle name="Normal 9 3 12" xfId="10109" xr:uid="{DF1350DD-95C6-4B0B-A47F-46C905C02413}"/>
    <cellStyle name="Normal 9 3 12 2" xfId="20489" xr:uid="{9E81BCD6-4B82-4560-9838-C4DA59AE953D}"/>
    <cellStyle name="Normal 9 3 13" xfId="23745" xr:uid="{EFC3CC01-DF8D-4E46-A1DC-29C2FC1E6D88}"/>
    <cellStyle name="Normal 9 3 14" xfId="12452" xr:uid="{7C092815-7879-4DBB-9138-F2CA8A4D8BC0}"/>
    <cellStyle name="Normal 9 3 2" xfId="1535" xr:uid="{00000000-0005-0000-0000-0000D8070000}"/>
    <cellStyle name="Normal 9 3 2 10" xfId="10110" xr:uid="{1BC54D58-FAE8-4CA5-A215-072C3D163546}"/>
    <cellStyle name="Normal 9 3 2 10 2" xfId="20490" xr:uid="{500DC43B-85D7-41C4-B7B1-5C329AD74604}"/>
    <cellStyle name="Normal 9 3 2 11" xfId="24687" xr:uid="{5DEB5EAF-D9A4-4538-8400-0E86CE3B6390}"/>
    <cellStyle name="Normal 9 3 2 12" xfId="12653" xr:uid="{AF7FA52A-556F-406A-9630-C99BE17F1F57}"/>
    <cellStyle name="Normal 9 3 2 2" xfId="1536" xr:uid="{00000000-0005-0000-0000-0000D9070000}"/>
    <cellStyle name="Normal 9 3 2 2 2" xfId="3524" xr:uid="{00000000-0005-0000-0000-000071090000}"/>
    <cellStyle name="Normal 9 3 2 2 2 2" xfId="6576" xr:uid="{61E38F25-4671-45E7-BD26-CC1FC625D228}"/>
    <cellStyle name="Normal 9 3 2 2 2 2 2" xfId="26591" xr:uid="{F0803882-E7BA-4ACA-BBDF-86736E543627}"/>
    <cellStyle name="Normal 9 3 2 2 2 2 3" xfId="26569" xr:uid="{0351A92C-BD2E-4958-9C3A-F12228850566}"/>
    <cellStyle name="Normal 9 3 2 2 2 2 4" xfId="16149" xr:uid="{9C18D614-3BE3-4ED2-B560-BC5AE95B75E3}"/>
    <cellStyle name="Normal 9 3 2 2 2 3" xfId="8602" xr:uid="{BE65C509-C0C6-4A1F-A374-1EE3062AE055}"/>
    <cellStyle name="Normal 9 3 2 2 2 3 2" xfId="28958" xr:uid="{F5C6AB54-623F-423B-8FEB-05CC38DA7056}"/>
    <cellStyle name="Normal 9 3 2 2 2 3 3" xfId="18982" xr:uid="{58225118-F29B-45F9-AD0C-8AC1797B9542}"/>
    <cellStyle name="Normal 9 3 2 2 2 4" xfId="11435" xr:uid="{0754E3CA-D1D0-46A2-922E-A5798C8C4CDC}"/>
    <cellStyle name="Normal 9 3 2 2 2 4 2" xfId="21815" xr:uid="{8A7075DA-2E26-4DA4-AD72-161C96E19338}"/>
    <cellStyle name="Normal 9 3 2 2 2 5" xfId="22767" xr:uid="{473C9031-F318-43FC-8658-85A28AA83484}"/>
    <cellStyle name="Normal 9 3 2 2 2 6" xfId="14123" xr:uid="{36C99B2C-4255-4078-A427-390C0CBB97A7}"/>
    <cellStyle name="Normal 9 3 2 2 3" xfId="4387" xr:uid="{E27B2987-F417-471D-AC9A-5B85DC1F6FAF}"/>
    <cellStyle name="Normal 9 3 2 2 3 2" xfId="9159" xr:uid="{C9B63629-3B96-4B96-B02A-E368C9D52F0A}"/>
    <cellStyle name="Normal 9 3 2 2 3 2 2" xfId="29202" xr:uid="{C689CD34-05DE-485A-9208-CBE8032D66E4}"/>
    <cellStyle name="Normal 9 3 2 2 3 2 3" xfId="19539" xr:uid="{69A4B702-2460-4A63-A202-6E5DC53D42CC}"/>
    <cellStyle name="Normal 9 3 2 2 3 3" xfId="11992" xr:uid="{A64A7DEC-A52B-478E-A0CF-B335B93A1206}"/>
    <cellStyle name="Normal 9 3 2 2 3 3 2" xfId="22372" xr:uid="{BE7DD643-6BFB-4834-8244-F58057CE6FFB}"/>
    <cellStyle name="Normal 9 3 2 2 3 4" xfId="25576" xr:uid="{885E0AA7-5309-4C8F-8AFC-41E170CCFB76}"/>
    <cellStyle name="Normal 9 3 2 2 3 5" xfId="16706" xr:uid="{B11F47EB-650E-41F7-8C7F-DC0E51B318B7}"/>
    <cellStyle name="Normal 9 3 2 2 4" xfId="5529" xr:uid="{CEE07FD4-DFF8-429E-A5B3-76FBAA538174}"/>
    <cellStyle name="Normal 9 3 2 2 4 2" xfId="25910" xr:uid="{A8A7DD7F-D3B1-452D-9F03-130165BDB4E3}"/>
    <cellStyle name="Normal 9 3 2 2 4 3" xfId="14825" xr:uid="{96E8603D-D717-4175-B56A-2F95F56301C6}"/>
    <cellStyle name="Normal 9 3 2 2 5" xfId="7278" xr:uid="{6B92E09E-A16F-4BB5-B821-2619DD7E833B}"/>
    <cellStyle name="Normal 9 3 2 2 5 2" xfId="17658" xr:uid="{40A4B931-8544-4AA6-B9D8-6EC501CF4EFF}"/>
    <cellStyle name="Normal 9 3 2 2 6" xfId="10111" xr:uid="{EF10A58C-DD50-4A43-9814-8E6A895118D0}"/>
    <cellStyle name="Normal 9 3 2 2 6 2" xfId="20491" xr:uid="{4B3C97CB-024F-4C41-913F-4A34ED604898}"/>
    <cellStyle name="Normal 9 3 2 2 7" xfId="23430" xr:uid="{FEBA0127-C05C-429D-AF95-30B2175C1BAB}"/>
    <cellStyle name="Normal 9 3 2 2 8" xfId="13343" xr:uid="{35E799C1-7A84-46DF-95C6-B6E06589CD95}"/>
    <cellStyle name="Normal 9 3 2 3" xfId="3525" xr:uid="{00000000-0005-0000-0000-000072090000}"/>
    <cellStyle name="Normal 9 3 2 3 2" xfId="4619" xr:uid="{6FF08757-DE2A-4275-8283-E148E5712689}"/>
    <cellStyle name="Normal 9 3 2 3 2 2" xfId="9391" xr:uid="{6E7266DC-E246-460E-B844-E5ADFCFCE88E}"/>
    <cellStyle name="Normal 9 3 2 3 2 2 2" xfId="29357" xr:uid="{5546639A-11D4-45FA-8D46-304C4BA7C982}"/>
    <cellStyle name="Normal 9 3 2 3 2 2 3" xfId="19771" xr:uid="{83DCD948-8322-471E-96D6-2BE36C0E0B8B}"/>
    <cellStyle name="Normal 9 3 2 3 2 3" xfId="12224" xr:uid="{77152B59-0C8D-4D29-819F-1C430B6F5E84}"/>
    <cellStyle name="Normal 9 3 2 3 2 3 2" xfId="22604" xr:uid="{859336DA-A2E4-4CC5-94C0-330CB1E77B4A}"/>
    <cellStyle name="Normal 9 3 2 3 2 4" xfId="25152" xr:uid="{95F16352-F41C-487A-A8FE-E650FFA413CA}"/>
    <cellStyle name="Normal 9 3 2 3 2 5" xfId="16938" xr:uid="{FD0F13F0-0D44-4D21-AD6D-D0F8848807FB}"/>
    <cellStyle name="Normal 9 3 2 3 3" xfId="6577" xr:uid="{6FB8331A-94A3-4B8A-A948-FAF3E56A6F2D}"/>
    <cellStyle name="Normal 9 3 2 3 3 2" xfId="27114" xr:uid="{59108EC7-E465-4179-9BF7-F9579AE7F628}"/>
    <cellStyle name="Normal 9 3 2 3 3 3" xfId="16150" xr:uid="{B93DD648-8961-4474-98DC-0C4F16FFF4F4}"/>
    <cellStyle name="Normal 9 3 2 3 4" xfId="8603" xr:uid="{AFAEEE0F-E538-4F57-B2EA-299EB1BD6D4B}"/>
    <cellStyle name="Normal 9 3 2 3 4 2" xfId="18983" xr:uid="{033BDA48-367F-4178-97F8-450D1D9264C1}"/>
    <cellStyle name="Normal 9 3 2 3 5" xfId="11436" xr:uid="{5DE2EA4C-89F2-457B-B198-E2D1412814EB}"/>
    <cellStyle name="Normal 9 3 2 3 5 2" xfId="21816" xr:uid="{F4386B4F-BCED-4175-8B61-A3CB71AA11DC}"/>
    <cellStyle name="Normal 9 3 2 3 6" xfId="25318" xr:uid="{3B006FC9-8001-4A77-A9E7-4CB5D00079BA}"/>
    <cellStyle name="Normal 9 3 2 3 7" xfId="14124" xr:uid="{903689EE-9658-42CF-8D49-606DEBCAB0F4}"/>
    <cellStyle name="Normal 9 3 2 4" xfId="3523" xr:uid="{00000000-0005-0000-0000-000073090000}"/>
    <cellStyle name="Normal 9 3 2 4 2" xfId="6575" xr:uid="{5283ABC6-868A-4872-8CDA-0E032B3FEECC}"/>
    <cellStyle name="Normal 9 3 2 4 2 2" xfId="27313" xr:uid="{E759B78A-09C9-4956-A608-A54D9F15E544}"/>
    <cellStyle name="Normal 9 3 2 4 2 3" xfId="16148" xr:uid="{BAD269DF-945F-48A2-BC0C-885B2C589E9B}"/>
    <cellStyle name="Normal 9 3 2 4 3" xfId="8601" xr:uid="{A128BC4B-7B2D-4134-BAC5-8B8F05D5B6C9}"/>
    <cellStyle name="Normal 9 3 2 4 3 2" xfId="18981" xr:uid="{1B2054EF-017C-4DB4-8B36-266285B1A17F}"/>
    <cellStyle name="Normal 9 3 2 4 4" xfId="11434" xr:uid="{1392F5DF-4C3A-43B1-867F-D9F3C38BC9C7}"/>
    <cellStyle name="Normal 9 3 2 4 4 2" xfId="21814" xr:uid="{46AB251A-BBC9-4859-9035-7B6C9672AB9D}"/>
    <cellStyle name="Normal 9 3 2 4 5" xfId="24521" xr:uid="{3293725D-68A0-49DF-AB13-9B5C3649138B}"/>
    <cellStyle name="Normal 9 3 2 4 6" xfId="14122" xr:uid="{3C7EE531-5917-4876-A99E-9E763E08FA1E}"/>
    <cellStyle name="Normal 9 3 2 5" xfId="2526" xr:uid="{00000000-0005-0000-0000-000074090000}"/>
    <cellStyle name="Normal 9 3 2 5 2" xfId="5803" xr:uid="{BA1FC189-CC32-4908-A6F3-449251551132}"/>
    <cellStyle name="Normal 9 3 2 5 2 2" xfId="26280" xr:uid="{746CC66A-430C-40AA-B33E-C96387308F6A}"/>
    <cellStyle name="Normal 9 3 2 5 2 3" xfId="15198" xr:uid="{4FBAA3F0-9E8D-4249-BAF6-0A3B738BE1A0}"/>
    <cellStyle name="Normal 9 3 2 5 3" xfId="7651" xr:uid="{723FC09F-28D5-4033-B6C5-1ED5C325B9E9}"/>
    <cellStyle name="Normal 9 3 2 5 3 2" xfId="18031" xr:uid="{6EC2B81E-B5EB-49D3-B1B1-55455B5CEDED}"/>
    <cellStyle name="Normal 9 3 2 5 4" xfId="10484" xr:uid="{8F39D43A-086C-4288-82CB-BD83698E7AE9}"/>
    <cellStyle name="Normal 9 3 2 5 4 2" xfId="20864" xr:uid="{C0432212-6FE0-47AA-B2CE-E034E93B3709}"/>
    <cellStyle name="Normal 9 3 2 5 5" xfId="24003" xr:uid="{E0BC0D57-DAEB-4749-9ABE-7C74061882A6}"/>
    <cellStyle name="Normal 9 3 2 5 6" xfId="12914" xr:uid="{64F7EB20-D3DD-4F99-A29B-F99DA7E032F6}"/>
    <cellStyle name="Normal 9 3 2 6" xfId="2419" xr:uid="{00000000-0005-0000-0000-00006F090000}"/>
    <cellStyle name="Normal 9 3 2 6 2" xfId="7546" xr:uid="{18E3346C-DEEB-42CA-B8E8-FCF6F9B5D706}"/>
    <cellStyle name="Normal 9 3 2 6 2 2" xfId="17926" xr:uid="{7B14F1E8-5CB3-4D04-88DC-62867B25823F}"/>
    <cellStyle name="Normal 9 3 2 6 3" xfId="10379" xr:uid="{984BA9BD-FA5A-4052-8DEC-195A1F1B88F9}"/>
    <cellStyle name="Normal 9 3 2 6 3 2" xfId="20759" xr:uid="{11D5DB19-4C6B-4B78-8B41-7C409A0D3D62}"/>
    <cellStyle name="Normal 9 3 2 6 4" xfId="24071" xr:uid="{7366DBB6-5278-4923-BE64-761B236DD20F}"/>
    <cellStyle name="Normal 9 3 2 6 5" xfId="15093" xr:uid="{E7F115EA-2FDE-49DD-BF05-7ADE10036302}"/>
    <cellStyle name="Normal 9 3 2 7" xfId="4112" xr:uid="{9374BC6B-CD1E-475B-9BAB-2BFD3E7E9320}"/>
    <cellStyle name="Normal 9 3 2 7 2" xfId="8884" xr:uid="{A61FC122-8D78-4D4A-A33E-86158FD08CBC}"/>
    <cellStyle name="Normal 9 3 2 7 2 2" xfId="19264" xr:uid="{1095D0D4-4003-49DA-BD17-D1D71DD9D6E1}"/>
    <cellStyle name="Normal 9 3 2 7 3" xfId="11717" xr:uid="{B616AC3F-9AD3-40AF-B637-9B5A4397BAC2}"/>
    <cellStyle name="Normal 9 3 2 7 3 2" xfId="22097" xr:uid="{5405AB12-6C71-49A2-B6DB-AC19F94DA733}"/>
    <cellStyle name="Normal 9 3 2 7 4" xfId="16431" xr:uid="{AFD7D77D-6E71-4609-A560-60461BEFFA16}"/>
    <cellStyle name="Normal 9 3 2 8" xfId="5528" xr:uid="{0786BECE-6A31-42EE-9331-D7C14B15827F}"/>
    <cellStyle name="Normal 9 3 2 8 2" xfId="14824" xr:uid="{E8AC801E-8E0D-4CA7-87D8-B60EB549F231}"/>
    <cellStyle name="Normal 9 3 2 9" xfId="7277" xr:uid="{1517974F-697C-4760-A4F0-3C47F1C94A8B}"/>
    <cellStyle name="Normal 9 3 2 9 2" xfId="17657" xr:uid="{DE31666C-6B51-4798-B538-A1ABF840A24C}"/>
    <cellStyle name="Normal 9 3 3" xfId="1537" xr:uid="{00000000-0005-0000-0000-0000DA070000}"/>
    <cellStyle name="Normal 9 3 3 10" xfId="23615" xr:uid="{3BCD0679-C73A-4CA7-8DE7-B52FB445084D}"/>
    <cellStyle name="Normal 9 3 3 11" xfId="12811" xr:uid="{91C452CE-9E4D-4EF8-A993-3020E53F17F0}"/>
    <cellStyle name="Normal 9 3 3 2" xfId="2855" xr:uid="{00000000-0005-0000-0000-000076090000}"/>
    <cellStyle name="Normal 9 3 3 2 2" xfId="3527" xr:uid="{00000000-0005-0000-0000-000077090000}"/>
    <cellStyle name="Normal 9 3 3 2 2 2" xfId="6579" xr:uid="{6A7723EB-2EE4-437A-8B50-4F26B4D25813}"/>
    <cellStyle name="Normal 9 3 3 2 2 2 2" xfId="28288" xr:uid="{C4EC20E2-D990-42AC-B93B-D209FF6FEB0F}"/>
    <cellStyle name="Normal 9 3 3 2 2 2 3" xfId="16152" xr:uid="{401485D3-4685-42AC-835E-069DAD9B283F}"/>
    <cellStyle name="Normal 9 3 3 2 2 3" xfId="8605" xr:uid="{0C64DCB0-EE00-4330-BBAE-C4CE09C45F48}"/>
    <cellStyle name="Normal 9 3 3 2 2 3 2" xfId="18985" xr:uid="{A28F260C-89A8-4BBE-8768-F7AE6E940DD9}"/>
    <cellStyle name="Normal 9 3 3 2 2 4" xfId="11438" xr:uid="{97552286-2148-433B-9FBC-0665C2AECA65}"/>
    <cellStyle name="Normal 9 3 3 2 2 4 2" xfId="21818" xr:uid="{B2C393DF-8126-4368-8AF7-6BAB65457DA5}"/>
    <cellStyle name="Normal 9 3 3 2 2 5" xfId="24588" xr:uid="{5D40A031-63C9-4338-852D-AF4630FDA4FF}"/>
    <cellStyle name="Normal 9 3 3 2 2 6" xfId="14126" xr:uid="{07C518C0-D482-4303-96F0-A414A911B97B}"/>
    <cellStyle name="Normal 9 3 3 2 3" xfId="4388" xr:uid="{7079911C-0C35-4207-B5B1-461F08CE444F}"/>
    <cellStyle name="Normal 9 3 3 2 3 2" xfId="9160" xr:uid="{8C61F030-3F54-425F-A2A5-C40BE4F638EE}"/>
    <cellStyle name="Normal 9 3 3 2 3 2 2" xfId="29203" xr:uid="{DCFE6330-5348-45C4-B582-53E0DB2D0B19}"/>
    <cellStyle name="Normal 9 3 3 2 3 2 3" xfId="19540" xr:uid="{FE6B35BA-54CE-4622-8426-109FA0FA5207}"/>
    <cellStyle name="Normal 9 3 3 2 3 3" xfId="11993" xr:uid="{ED1873BC-6981-4881-89FB-BD30409C6329}"/>
    <cellStyle name="Normal 9 3 3 2 3 3 2" xfId="22373" xr:uid="{162DB640-D77F-4109-AF1E-262506AA9E85}"/>
    <cellStyle name="Normal 9 3 3 2 3 4" xfId="25060" xr:uid="{66680072-9919-429B-ACF2-AF257A99BC67}"/>
    <cellStyle name="Normal 9 3 3 2 3 5" xfId="16707" xr:uid="{C9C36FF6-9680-46A2-AA4D-72745ECFA321}"/>
    <cellStyle name="Normal 9 3 3 2 4" xfId="6068" xr:uid="{C7D4C911-8DBF-4141-A340-0094E99D177D}"/>
    <cellStyle name="Normal 9 3 3 2 4 2" xfId="27295" xr:uid="{072A35AE-ABC6-4E9A-9C1B-874A8ADCBB4C}"/>
    <cellStyle name="Normal 9 3 3 2 4 3" xfId="15524" xr:uid="{37A679C5-8311-4444-AD4B-839E1F2D428B}"/>
    <cellStyle name="Normal 9 3 3 2 5" xfId="7977" xr:uid="{E4E488D4-1900-442E-AFBB-C17D9C705538}"/>
    <cellStyle name="Normal 9 3 3 2 5 2" xfId="18357" xr:uid="{D806CCE6-CF6D-4315-A9BB-79F329C2469C}"/>
    <cellStyle name="Normal 9 3 3 2 6" xfId="10810" xr:uid="{631596A9-0A5E-4D26-BCE7-24E9DA7E79A5}"/>
    <cellStyle name="Normal 9 3 3 2 6 2" xfId="21190" xr:uid="{F54E663C-D6B0-4EF9-AA89-265B5A63BF3B}"/>
    <cellStyle name="Normal 9 3 3 2 7" xfId="23445" xr:uid="{E60959EF-B8BB-45A7-95F4-1FB49FFDAA73}"/>
    <cellStyle name="Normal 9 3 3 2 8" xfId="13344" xr:uid="{39DA5A5E-22FB-4B11-ACBA-4E41FDC0A999}"/>
    <cellStyle name="Normal 9 3 3 3" xfId="3528" xr:uid="{00000000-0005-0000-0000-000078090000}"/>
    <cellStyle name="Normal 9 3 3 3 2" xfId="4620" xr:uid="{A374713D-A901-4599-B10D-CC13D0931DCA}"/>
    <cellStyle name="Normal 9 3 3 3 2 2" xfId="9392" xr:uid="{E8D76548-7D73-46DB-A5A0-6DC7BA80E6E2}"/>
    <cellStyle name="Normal 9 3 3 3 2 2 2" xfId="29358" xr:uid="{F0A4D047-D002-44BB-82E4-05B84B3C58C8}"/>
    <cellStyle name="Normal 9 3 3 3 2 2 3" xfId="19772" xr:uid="{BC25623B-F10B-4611-B5CF-A3E12B2FBA57}"/>
    <cellStyle name="Normal 9 3 3 3 2 3" xfId="12225" xr:uid="{21171A98-E1A8-42D9-8F95-452F268B3DE5}"/>
    <cellStyle name="Normal 9 3 3 3 2 3 2" xfId="22605" xr:uid="{761E940A-93EF-4AEE-83CB-2887B5D13FC0}"/>
    <cellStyle name="Normal 9 3 3 3 2 4" xfId="25730" xr:uid="{B3DB446E-A3A6-46D2-93D1-79729B4EBD9F}"/>
    <cellStyle name="Normal 9 3 3 3 2 5" xfId="16939" xr:uid="{3BAA9BC5-FBD5-4756-B541-8C68EC70EE18}"/>
    <cellStyle name="Normal 9 3 3 3 3" xfId="6580" xr:uid="{3E7C5B49-26A9-48A0-B1EB-16F952ADCD21}"/>
    <cellStyle name="Normal 9 3 3 3 3 2" xfId="25829" xr:uid="{E0F86C41-413C-4405-922C-2D186646B34A}"/>
    <cellStyle name="Normal 9 3 3 3 3 3" xfId="16153" xr:uid="{2EDC2F1D-8FA1-4642-A8EE-6DAC4CCBF49E}"/>
    <cellStyle name="Normal 9 3 3 3 4" xfId="8606" xr:uid="{F937617A-9866-491A-B80D-DB7D52A01824}"/>
    <cellStyle name="Normal 9 3 3 3 4 2" xfId="18986" xr:uid="{B8F9D273-24C4-42BD-8DBA-C9018E0BEE6C}"/>
    <cellStyle name="Normal 9 3 3 3 5" xfId="11439" xr:uid="{9CA05CAF-3CD2-48F9-B804-794FAF97446E}"/>
    <cellStyle name="Normal 9 3 3 3 5 2" xfId="21819" xr:uid="{2E2C7C76-5401-45E5-A16C-D2728241448A}"/>
    <cellStyle name="Normal 9 3 3 3 6" xfId="23584" xr:uid="{BB0FC48A-7D4A-4E9B-8CE6-1551AE6EB1FC}"/>
    <cellStyle name="Normal 9 3 3 3 7" xfId="14127" xr:uid="{4B0D0024-DEEB-48B1-B208-10492BB7113C}"/>
    <cellStyle name="Normal 9 3 3 4" xfId="3526" xr:uid="{00000000-0005-0000-0000-000079090000}"/>
    <cellStyle name="Normal 9 3 3 4 2" xfId="6578" xr:uid="{B99FA865-11BE-4BF6-BBC8-756C3A205319}"/>
    <cellStyle name="Normal 9 3 3 4 2 2" xfId="28343" xr:uid="{255980EA-8183-4AB3-B002-61989B34E296}"/>
    <cellStyle name="Normal 9 3 3 4 2 3" xfId="16151" xr:uid="{825A0061-CBCC-474E-B12E-DA3C9AB8FBF2}"/>
    <cellStyle name="Normal 9 3 3 4 3" xfId="8604" xr:uid="{EDDD3162-4000-4AE7-973B-6E814B25B586}"/>
    <cellStyle name="Normal 9 3 3 4 3 2" xfId="18984" xr:uid="{C81C4BA2-C32B-4BDD-9579-A162C733A1ED}"/>
    <cellStyle name="Normal 9 3 3 4 4" xfId="11437" xr:uid="{59CDEEBF-B28F-4680-AA15-E4B8A46F1528}"/>
    <cellStyle name="Normal 9 3 3 4 4 2" xfId="21817" xr:uid="{5D778F1D-331E-4609-B2CB-01422938D893}"/>
    <cellStyle name="Normal 9 3 3 4 5" xfId="25560" xr:uid="{C4D7C70A-92D1-4DEE-85EB-A1D347E35E09}"/>
    <cellStyle name="Normal 9 3 3 4 6" xfId="14125" xr:uid="{D0A22D98-2F19-4B82-AAF8-8359C1431143}"/>
    <cellStyle name="Normal 9 3 3 5" xfId="2629" xr:uid="{00000000-0005-0000-0000-00007A090000}"/>
    <cellStyle name="Normal 9 3 3 5 2" xfId="5891" xr:uid="{88BF2432-3F36-40FA-B829-CF5311DE77F1}"/>
    <cellStyle name="Normal 9 3 3 5 2 2" xfId="26855" xr:uid="{65B3474F-6278-4006-986D-74975B630A93}"/>
    <cellStyle name="Normal 9 3 3 5 2 3" xfId="15301" xr:uid="{0A366597-C1E7-4064-87CC-260111B3960F}"/>
    <cellStyle name="Normal 9 3 3 5 3" xfId="7754" xr:uid="{22F62663-0F23-4A14-91C2-BFBBD697CB34}"/>
    <cellStyle name="Normal 9 3 3 5 3 2" xfId="18134" xr:uid="{455D1F9B-F69D-4F20-9E78-421711729582}"/>
    <cellStyle name="Normal 9 3 3 5 4" xfId="10587" xr:uid="{BFC508BD-8161-43A4-8CD8-B80A7CEA27E2}"/>
    <cellStyle name="Normal 9 3 3 5 4 2" xfId="20967" xr:uid="{11BD6D2A-ED19-4EB5-B3C4-F1E1A93EEDDE}"/>
    <cellStyle name="Normal 9 3 3 5 5" xfId="23963" xr:uid="{66C40D62-EBD9-453C-A9DF-FB0F8B1F16A3}"/>
    <cellStyle name="Normal 9 3 3 5 6" xfId="13017" xr:uid="{C00C63F8-2BB6-4530-9D62-B489A284E5D0}"/>
    <cellStyle name="Normal 9 3 3 6" xfId="4234" xr:uid="{6130F00F-D701-47E5-9461-A7C38D95DFA6}"/>
    <cellStyle name="Normal 9 3 3 6 2" xfId="9006" xr:uid="{326D6A19-844C-489C-A912-5995F1D3F882}"/>
    <cellStyle name="Normal 9 3 3 6 2 2" xfId="19386" xr:uid="{0FB3103F-2348-46D2-B545-2D7F78A74AF5}"/>
    <cellStyle name="Normal 9 3 3 6 3" xfId="11839" xr:uid="{D0C765B0-48B7-42CB-A26F-BABDE2B59E11}"/>
    <cellStyle name="Normal 9 3 3 6 3 2" xfId="22219" xr:uid="{A64476FE-4E13-49DE-8F6E-7D4162D156D4}"/>
    <cellStyle name="Normal 9 3 3 6 4" xfId="23585" xr:uid="{B7A254AC-A05C-4494-B184-D878765317A4}"/>
    <cellStyle name="Normal 9 3 3 6 5" xfId="16553" xr:uid="{038AEEBE-F885-47B6-A792-E217C67B6AEA}"/>
    <cellStyle name="Normal 9 3 3 7" xfId="5530" xr:uid="{5B1B14C9-728F-47BA-BD19-6F296FF658F2}"/>
    <cellStyle name="Normal 9 3 3 7 2" xfId="14826" xr:uid="{0A3CCF14-7F2C-41A5-AB8F-21D6E5C1D48B}"/>
    <cellStyle name="Normal 9 3 3 8" xfId="7279" xr:uid="{A1DF4FDA-E667-42CF-991A-0A657BDCEB46}"/>
    <cellStyle name="Normal 9 3 3 8 2" xfId="17659" xr:uid="{75F396C0-A791-40C5-A302-1571062B9FC2}"/>
    <cellStyle name="Normal 9 3 3 9" xfId="10112" xr:uid="{364D286D-7AB8-4007-B051-3D51C398A02C}"/>
    <cellStyle name="Normal 9 3 3 9 2" xfId="20492" xr:uid="{66761F25-9FCD-4048-B0B9-B2827AD20A95}"/>
    <cellStyle name="Normal 9 3 4" xfId="1538" xr:uid="{00000000-0005-0000-0000-0000DB070000}"/>
    <cellStyle name="Normal 9 3 4 2" xfId="3529" xr:uid="{00000000-0005-0000-0000-00007C090000}"/>
    <cellStyle name="Normal 9 3 4 2 2" xfId="6581" xr:uid="{6618A356-247C-4E38-9B22-E35761120F33}"/>
    <cellStyle name="Normal 9 3 4 2 2 2" xfId="27409" xr:uid="{78283C58-4337-4F5E-907A-0C476131C0BF}"/>
    <cellStyle name="Normal 9 3 4 2 2 3" xfId="16154" xr:uid="{2736BC23-EBD6-494B-BC06-DC7599348600}"/>
    <cellStyle name="Normal 9 3 4 2 3" xfId="8607" xr:uid="{70E87402-024E-4EC9-A648-4CFA0ED01C13}"/>
    <cellStyle name="Normal 9 3 4 2 3 2" xfId="18987" xr:uid="{507C455B-7F40-4F63-81C1-077921D7A82C}"/>
    <cellStyle name="Normal 9 3 4 2 4" xfId="11440" xr:uid="{63D1F73F-52EC-4844-8785-319593B8E85F}"/>
    <cellStyle name="Normal 9 3 4 2 4 2" xfId="21820" xr:uid="{46D59E82-2D72-480A-A5AD-36E85DD9249E}"/>
    <cellStyle name="Normal 9 3 4 2 5" xfId="25190" xr:uid="{C6729B1C-FC30-45DA-A21B-A0D61000CEB8}"/>
    <cellStyle name="Normal 9 3 4 2 6" xfId="14128" xr:uid="{C2699CD7-6B3E-4A9F-8538-CB1683DF136C}"/>
    <cellStyle name="Normal 9 3 4 3" xfId="4386" xr:uid="{E6133B2D-CC91-48B6-BB07-FC4ACA204A72}"/>
    <cellStyle name="Normal 9 3 4 3 2" xfId="9158" xr:uid="{DE2B3788-700E-4C20-94EF-E7D0047DE05E}"/>
    <cellStyle name="Normal 9 3 4 3 2 2" xfId="29201" xr:uid="{2EA7EC9F-15F6-4560-AE9E-92AC68F3E8C4}"/>
    <cellStyle name="Normal 9 3 4 3 2 3" xfId="19538" xr:uid="{6EF1E229-03CC-40CE-BC98-C572DE27BE5E}"/>
    <cellStyle name="Normal 9 3 4 3 3" xfId="11991" xr:uid="{6D9DF767-2519-46C5-A8B7-009C6DDC4BEE}"/>
    <cellStyle name="Normal 9 3 4 3 3 2" xfId="22371" xr:uid="{A793C49A-AB2D-4151-9A2F-5E8F4F2622A3}"/>
    <cellStyle name="Normal 9 3 4 3 4" xfId="24329" xr:uid="{05EE09B5-D67A-468D-BD24-8274E3F53B07}"/>
    <cellStyle name="Normal 9 3 4 3 5" xfId="16705" xr:uid="{C7A8FF0B-26B8-49E9-906D-A257E258E1AE}"/>
    <cellStyle name="Normal 9 3 4 4" xfId="5531" xr:uid="{0541E45C-8FA8-4DDC-AE4A-41D7FFE6877C}"/>
    <cellStyle name="Normal 9 3 4 4 2" xfId="27430" xr:uid="{84F37593-CBFE-4E8E-B4F1-411DCAD0099F}"/>
    <cellStyle name="Normal 9 3 4 4 3" xfId="14827" xr:uid="{987CC3D6-F372-40DF-A5F3-F1E86B3E8B00}"/>
    <cellStyle name="Normal 9 3 4 5" xfId="7280" xr:uid="{32543468-66E4-471F-AE4B-E7E193DBEB6F}"/>
    <cellStyle name="Normal 9 3 4 5 2" xfId="17660" xr:uid="{A022FE02-CBFE-458D-9750-6AC33CDBDB46}"/>
    <cellStyle name="Normal 9 3 4 6" xfId="10113" xr:uid="{AF1CF284-68BC-4F89-BE24-6E00240B38C1}"/>
    <cellStyle name="Normal 9 3 4 6 2" xfId="20493" xr:uid="{A0814FDF-3321-4CD0-9762-8390657455AC}"/>
    <cellStyle name="Normal 9 3 4 7" xfId="25419" xr:uid="{53DD34F4-6E1E-4BAD-A36D-8B7DB8B0E752}"/>
    <cellStyle name="Normal 9 3 4 8" xfId="13342" xr:uid="{54E7A648-BD0A-4B30-993A-CDA43B2594E3}"/>
    <cellStyle name="Normal 9 3 5" xfId="3530" xr:uid="{00000000-0005-0000-0000-00007D090000}"/>
    <cellStyle name="Normal 9 3 5 2" xfId="4621" xr:uid="{77812157-224D-45F5-93B2-E96BD36A1BA0}"/>
    <cellStyle name="Normal 9 3 5 2 2" xfId="9393" xr:uid="{10B53018-6FBC-432D-8766-9B422C21813C}"/>
    <cellStyle name="Normal 9 3 5 2 2 2" xfId="29359" xr:uid="{F055EF98-3209-46D1-AE84-48E8181D908B}"/>
    <cellStyle name="Normal 9 3 5 2 2 3" xfId="19773" xr:uid="{8A20CDC1-FB1F-4637-BACB-B97C86074575}"/>
    <cellStyle name="Normal 9 3 5 2 3" xfId="12226" xr:uid="{C2ED2A5B-91C3-4DAF-9974-55BB288E53A6}"/>
    <cellStyle name="Normal 9 3 5 2 3 2" xfId="22606" xr:uid="{4C031065-FB13-4C84-AD3A-1B27143EB162}"/>
    <cellStyle name="Normal 9 3 5 2 4" xfId="24338" xr:uid="{12F339D8-5AD8-487E-B250-98D8D91C16C9}"/>
    <cellStyle name="Normal 9 3 5 2 5" xfId="16940" xr:uid="{3A761E34-DAF9-4CED-83FC-4540602E74DE}"/>
    <cellStyle name="Normal 9 3 5 3" xfId="6582" xr:uid="{DECD6082-9101-4607-A2E7-14D2E794CBA9}"/>
    <cellStyle name="Normal 9 3 5 3 2" xfId="26281" xr:uid="{2993EB5D-11BC-49F0-8510-C414E8F6ECE9}"/>
    <cellStyle name="Normal 9 3 5 3 3" xfId="16155" xr:uid="{C2337744-4461-4ED3-B6AA-FC0C1A4E1915}"/>
    <cellStyle name="Normal 9 3 5 4" xfId="8608" xr:uid="{62BBD5CF-7534-4D9A-9840-8F76C126DB91}"/>
    <cellStyle name="Normal 9 3 5 4 2" xfId="18988" xr:uid="{02DB4911-7863-4885-9B08-853F465CA199}"/>
    <cellStyle name="Normal 9 3 5 5" xfId="11441" xr:uid="{428BA9B7-F100-4B4E-B08E-96470F79D5BA}"/>
    <cellStyle name="Normal 9 3 5 5 2" xfId="21821" xr:uid="{57264222-481F-4F5C-AB3D-0E06FAD98777}"/>
    <cellStyle name="Normal 9 3 5 6" xfId="24372" xr:uid="{6D4ADB58-0721-42B1-99CD-86F58DAD93B1}"/>
    <cellStyle name="Normal 9 3 5 7" xfId="14129" xr:uid="{C8F30E62-F610-4007-A2DA-B3480F141DB2}"/>
    <cellStyle name="Normal 9 3 6" xfId="3007" xr:uid="{00000000-0005-0000-0000-00007E090000}"/>
    <cellStyle name="Normal 9 3 6 2" xfId="6156" xr:uid="{9C45F147-66EA-4E13-94CB-38655C13975F}"/>
    <cellStyle name="Normal 9 3 6 2 2" xfId="28125" xr:uid="{23CFD813-EE69-42B4-886F-DFABA93A796B}"/>
    <cellStyle name="Normal 9 3 6 2 3" xfId="15634" xr:uid="{FF4C76BB-6578-4299-BB68-6B46DD022FD6}"/>
    <cellStyle name="Normal 9 3 6 3" xfId="8087" xr:uid="{E4AAC665-37B2-497C-80B5-C23BC286C7CD}"/>
    <cellStyle name="Normal 9 3 6 3 2" xfId="18467" xr:uid="{94C97AE5-BB0B-4EC7-A03E-4D8D2DF6FC05}"/>
    <cellStyle name="Normal 9 3 6 4" xfId="10920" xr:uid="{1037EB35-D0C9-42D9-B72A-2F803B1A017A}"/>
    <cellStyle name="Normal 9 3 6 4 2" xfId="21300" xr:uid="{3CFE98F6-067C-4A66-91A1-728AA89A1B71}"/>
    <cellStyle name="Normal 9 3 6 5" xfId="23698" xr:uid="{7FB9F765-203E-4736-826D-44E4730F78DD}"/>
    <cellStyle name="Normal 9 3 6 6" xfId="13509" xr:uid="{B57CFD8E-4187-4A8C-B2CF-DF71A32E6823}"/>
    <cellStyle name="Normal 9 3 7" xfId="2466" xr:uid="{00000000-0005-0000-0000-00007F090000}"/>
    <cellStyle name="Normal 9 3 7 2" xfId="5757" xr:uid="{569E96DD-23FD-481A-908C-50469D669620}"/>
    <cellStyle name="Normal 9 3 7 2 2" xfId="28182" xr:uid="{52F279E6-152A-44BE-B450-9847EC2309EC}"/>
    <cellStyle name="Normal 9 3 7 2 3" xfId="15138" xr:uid="{E3699AD2-E742-48D2-8485-D72C90EBFEAB}"/>
    <cellStyle name="Normal 9 3 7 3" xfId="7591" xr:uid="{939704D8-5B53-4363-B96A-1DA334751AAB}"/>
    <cellStyle name="Normal 9 3 7 3 2" xfId="17971" xr:uid="{FC42FABC-9E0F-410E-BA3D-0DA334F1C74D}"/>
    <cellStyle name="Normal 9 3 7 4" xfId="10424" xr:uid="{6C3B0F93-4814-4F9B-8837-F31D6CE056B3}"/>
    <cellStyle name="Normal 9 3 7 4 2" xfId="20804" xr:uid="{F493829E-B27F-44E4-BDBF-D66BC7A523DB}"/>
    <cellStyle name="Normal 9 3 7 5" xfId="23328" xr:uid="{B5630A65-5BA8-46C9-A5DF-849BB1290C7C}"/>
    <cellStyle name="Normal 9 3 7 6" xfId="12854" xr:uid="{F1ACAA21-BC64-430B-ACC4-4D0028349B68}"/>
    <cellStyle name="Normal 9 3 8" xfId="2220" xr:uid="{00000000-0005-0000-0000-00006E090000}"/>
    <cellStyle name="Normal 9 3 8 2" xfId="7347" xr:uid="{4776B0CF-F1CC-4D89-9B9B-C508F402A5C3}"/>
    <cellStyle name="Normal 9 3 8 2 2" xfId="17727" xr:uid="{7FD9AC9E-A715-4E52-8EB3-5C2C40F4751E}"/>
    <cellStyle name="Normal 9 3 8 3" xfId="10180" xr:uid="{4CC6BF7A-1BE1-47BE-8AAF-62DEB16BCB7A}"/>
    <cellStyle name="Normal 9 3 8 3 2" xfId="20560" xr:uid="{080DD240-E808-4722-983E-3AB8D009BDD6}"/>
    <cellStyle name="Normal 9 3 8 4" xfId="23891" xr:uid="{171F2FA1-5D4C-406B-833D-DFB00D65D768}"/>
    <cellStyle name="Normal 9 3 8 5" xfId="14894" xr:uid="{7356630E-D98B-4216-B074-DEC366CBA58A}"/>
    <cellStyle name="Normal 9 3 9" xfId="4093" xr:uid="{076910DF-66FE-4541-83E0-1A0956D1291F}"/>
    <cellStyle name="Normal 9 3 9 2" xfId="8869" xr:uid="{C2ACD1ED-B023-42D5-AF41-0C96372140AE}"/>
    <cellStyle name="Normal 9 3 9 2 2" xfId="19249" xr:uid="{13DEB002-6083-4612-9E49-28F9B7EB2AE0}"/>
    <cellStyle name="Normal 9 3 9 3" xfId="11702" xr:uid="{8F58AB11-B0E1-4BB2-87AA-B4E2343A2256}"/>
    <cellStyle name="Normal 9 3 9 3 2" xfId="22082" xr:uid="{CB52BA86-C3D5-4CA1-8F40-0F09AB796200}"/>
    <cellStyle name="Normal 9 3 9 4" xfId="16416"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4" xr:uid="{E29B9B1D-1AD6-42A2-86E7-830394F8818E}"/>
    <cellStyle name="Normal 9 4 2 2 2 2" xfId="28549" xr:uid="{7E8091FA-6537-4814-BB50-815C53B35F3E}"/>
    <cellStyle name="Normal 9 4 2 2 2 3" xfId="16157" xr:uid="{68EAE550-2833-4B1B-9561-27A74019172E}"/>
    <cellStyle name="Normal 9 4 2 2 3" xfId="8610" xr:uid="{D4D5D2DB-A568-4677-8500-323E9E76F7E7}"/>
    <cellStyle name="Normal 9 4 2 2 3 2" xfId="18990" xr:uid="{CF544657-DB90-4EC1-A633-658F6188756B}"/>
    <cellStyle name="Normal 9 4 2 2 4" xfId="11443" xr:uid="{E90DFABB-EB7F-4463-95A3-5082A18775C7}"/>
    <cellStyle name="Normal 9 4 2 2 4 2" xfId="21823" xr:uid="{E3F0DDC7-7141-40CF-A664-EE78E4B143C8}"/>
    <cellStyle name="Normal 9 4 2 2 5" xfId="25182" xr:uid="{90A3BB10-2CBE-468F-80E1-6D316882A40B}"/>
    <cellStyle name="Normal 9 4 2 2 6" xfId="14131" xr:uid="{DEA28F99-AEAA-4092-8E98-5C414B0A7DD3}"/>
    <cellStyle name="Normal 9 4 2 3" xfId="4389" xr:uid="{07075F1E-01E6-4D0C-B391-9162DCDDF969}"/>
    <cellStyle name="Normal 9 4 2 3 2" xfId="9161" xr:uid="{61C44C21-F9C7-4592-8DE1-28ACF0AD7970}"/>
    <cellStyle name="Normal 9 4 2 3 2 2" xfId="29204" xr:uid="{20157DB5-E4FD-460F-8D9C-3C66C356EBAB}"/>
    <cellStyle name="Normal 9 4 2 3 2 3" xfId="19541" xr:uid="{BEDB3A65-284C-4FCC-8DD7-711F7D69AAC3}"/>
    <cellStyle name="Normal 9 4 2 3 3" xfId="11994" xr:uid="{49FBB677-3959-4801-9455-58A2D2992D3E}"/>
    <cellStyle name="Normal 9 4 2 3 3 2" xfId="22374" xr:uid="{A4F36E1C-51CA-4E51-9FCD-B388BDBDFEEA}"/>
    <cellStyle name="Normal 9 4 2 3 4" xfId="23396" xr:uid="{EE8C1EAD-7862-4C19-A73C-98F1DE6D3216}"/>
    <cellStyle name="Normal 9 4 2 3 5" xfId="16708" xr:uid="{1BEFCD68-25D3-4729-A79F-22F731E8623F}"/>
    <cellStyle name="Normal 9 4 2 4" xfId="6069" xr:uid="{23A6C24C-7435-4415-BDC0-9CACA59FFAD6}"/>
    <cellStyle name="Normal 9 4 2 4 2" xfId="26201" xr:uid="{9A77DDE7-0937-4318-94E7-91B7D3CD1DF3}"/>
    <cellStyle name="Normal 9 4 2 4 3" xfId="15525" xr:uid="{B7B84202-B49A-4A59-B8E8-820B2C6013AC}"/>
    <cellStyle name="Normal 9 4 2 5" xfId="7978" xr:uid="{6CABEF68-FF64-4814-9C4F-D93616B5818F}"/>
    <cellStyle name="Normal 9 4 2 5 2" xfId="18358" xr:uid="{EEAC1F81-E8DE-4CD8-A142-1E5B0FCF912B}"/>
    <cellStyle name="Normal 9 4 2 6" xfId="10811" xr:uid="{66E2AE31-DC49-401E-862E-EF55F2D57FD5}"/>
    <cellStyle name="Normal 9 4 2 6 2" xfId="21191" xr:uid="{ACB740FB-80D5-43B8-AA7E-81335ACBBFB8}"/>
    <cellStyle name="Normal 9 4 2 7" xfId="25328" xr:uid="{80166A66-FA97-4A93-B534-A81FBC2CBC28}"/>
    <cellStyle name="Normal 9 4 2 8" xfId="13345" xr:uid="{DEC932F2-654D-480C-9DED-25B8C8C5EDC1}"/>
    <cellStyle name="Normal 9 4 3" xfId="3533" xr:uid="{00000000-0005-0000-0000-000083090000}"/>
    <cellStyle name="Normal 9 4 3 2" xfId="4622" xr:uid="{0F182935-658F-4F03-8638-E4AE160D2422}"/>
    <cellStyle name="Normal 9 4 3 2 2" xfId="9394" xr:uid="{A23C8947-DC44-4783-901A-1B726957A919}"/>
    <cellStyle name="Normal 9 4 3 2 2 2" xfId="29360" xr:uid="{72AF473C-70E8-41E2-B7C2-BF736021ABF5}"/>
    <cellStyle name="Normal 9 4 3 2 2 3" xfId="19774" xr:uid="{7AE12526-BB9F-43B4-817E-E725FEA740FB}"/>
    <cellStyle name="Normal 9 4 3 2 3" xfId="12227" xr:uid="{F9831BBB-A824-4598-9C55-0495E94FAF97}"/>
    <cellStyle name="Normal 9 4 3 2 3 2" xfId="22607" xr:uid="{C9B6B6FA-8C30-4523-A241-ADB70A96337F}"/>
    <cellStyle name="Normal 9 4 3 2 4" xfId="26258" xr:uid="{D7C51A85-EB7B-4A9C-AC0A-4D85AC1FC5DC}"/>
    <cellStyle name="Normal 9 4 3 2 5" xfId="16941" xr:uid="{62A1CEC6-12B5-4A67-98AB-A960BF8D525A}"/>
    <cellStyle name="Normal 9 4 3 3" xfId="6585" xr:uid="{709A4854-25AE-4DE8-92A4-7CDF8CA896BA}"/>
    <cellStyle name="Normal 9 4 3 3 2" xfId="28749" xr:uid="{DEAB3929-7210-4AAD-AB6C-72A5C3E8B772}"/>
    <cellStyle name="Normal 9 4 3 3 3" xfId="16158" xr:uid="{41D23587-A1CD-42E3-8D10-541F28A4120E}"/>
    <cellStyle name="Normal 9 4 3 4" xfId="8611" xr:uid="{EF433E80-920F-475E-9879-EBBBA3AFB382}"/>
    <cellStyle name="Normal 9 4 3 4 2" xfId="18991" xr:uid="{8DA7551E-BC45-4076-88A8-EADD931B634A}"/>
    <cellStyle name="Normal 9 4 3 5" xfId="11444" xr:uid="{3C7C2363-AF15-4A02-B5AC-FCE10678717B}"/>
    <cellStyle name="Normal 9 4 3 5 2" xfId="21824" xr:uid="{D563CF46-009F-498D-AD28-F52900BD44D6}"/>
    <cellStyle name="Normal 9 4 3 6" xfId="24827" xr:uid="{55EB0F15-01F9-49BA-99A2-5F2C73CA7093}"/>
    <cellStyle name="Normal 9 4 3 7" xfId="14132" xr:uid="{FCB1673D-2BA0-4D6E-A953-52829FDA7918}"/>
    <cellStyle name="Normal 9 4 4" xfId="3531" xr:uid="{00000000-0005-0000-0000-000084090000}"/>
    <cellStyle name="Normal 9 4 4 2" xfId="6583" xr:uid="{BD004F5F-C7C6-40CC-A6AE-7410E5D1A824}"/>
    <cellStyle name="Normal 9 4 4 2 2" xfId="26564" xr:uid="{445DCF4F-D88D-420F-AE39-77F1659F1003}"/>
    <cellStyle name="Normal 9 4 4 2 3" xfId="16156" xr:uid="{F00361A1-2E19-4EE4-B64E-6C311B0B4E5D}"/>
    <cellStyle name="Normal 9 4 4 3" xfId="8609" xr:uid="{EEB1AF0B-4B36-47EE-ACA1-CA21E2921727}"/>
    <cellStyle name="Normal 9 4 4 3 2" xfId="18989" xr:uid="{CF05D4AB-D75A-434F-B8CB-23591E79271E}"/>
    <cellStyle name="Normal 9 4 4 4" xfId="11442" xr:uid="{17DE6266-DB80-4203-9B2E-3E7A583B49CC}"/>
    <cellStyle name="Normal 9 4 4 4 2" xfId="21822" xr:uid="{17782EB0-D8ED-4B60-A071-E6371DA60D49}"/>
    <cellStyle name="Normal 9 4 4 5" xfId="23696" xr:uid="{977B99C4-6963-49D3-88DE-5E769C99F825}"/>
    <cellStyle name="Normal 9 4 4 6" xfId="14130" xr:uid="{9575704D-7B07-42B9-97F4-5DC8C68AC4C3}"/>
    <cellStyle name="Normal 9 4 5" xfId="2569" xr:uid="{00000000-0005-0000-0000-000080090000}"/>
    <cellStyle name="Normal 9 4 5 2" xfId="7694" xr:uid="{D3AB3A06-0A8D-4FE5-8592-ACFC5D61747F}"/>
    <cellStyle name="Normal 9 4 5 2 2" xfId="26222" xr:uid="{3DFDD03D-6021-4EFC-9A07-AF272C31E3D5}"/>
    <cellStyle name="Normal 9 4 5 2 3" xfId="18074" xr:uid="{8424DDCB-D3D6-4610-84D0-4AB218E6028A}"/>
    <cellStyle name="Normal 9 4 5 3" xfId="10527" xr:uid="{59D689A0-63B1-4B27-8D36-A398DF463194}"/>
    <cellStyle name="Normal 9 4 5 3 2" xfId="20907" xr:uid="{CC1D84D3-2ADD-4ACB-806D-5A2C8AB189D3}"/>
    <cellStyle name="Normal 9 4 5 4" xfId="22722" xr:uid="{A8FA1EA3-74A6-44A7-B153-321F80FAF260}"/>
    <cellStyle name="Normal 9 4 5 5" xfId="15241" xr:uid="{6923A4FE-DFFE-42DE-BCFB-95F4205F91B0}"/>
    <cellStyle name="Normal 9 4 6" xfId="4092" xr:uid="{4C828E4D-4894-4E57-99BB-5A30CE109BA9}"/>
    <cellStyle name="Normal 9 4 7" xfId="5532" xr:uid="{046B55AD-73C4-4E32-BA01-C1D2261765B1}"/>
    <cellStyle name="Normal 9 4 7 2" xfId="30087" xr:uid="{2F6732B9-22B1-4277-B1A7-B0F33EDFCAEE}"/>
    <cellStyle name="Normal 9 4 7 2 2" xfId="30953" xr:uid="{A8188D3E-D4CD-4378-91D8-1EB48A3EF6B0}"/>
    <cellStyle name="Normal 9 4 8" xfId="24874" xr:uid="{01617755-5A5A-4FF4-9CDD-9B8F02E162F4}"/>
    <cellStyle name="Normal 9 4 9" xfId="12957" xr:uid="{56E10DEF-E986-4612-85AD-C89FCA2318C8}"/>
    <cellStyle name="Normal 9 5" xfId="2160" xr:uid="{00000000-0005-0000-0000-00006C090000}"/>
    <cellStyle name="Normal 9 5 2" xfId="7287" xr:uid="{48B1AB87-07EC-4708-A87F-BFEE6D70400C}"/>
    <cellStyle name="Normal 9 5 2 2" xfId="17667" xr:uid="{99750353-F84F-41CC-9D12-E9DF9791E743}"/>
    <cellStyle name="Normal 9 5 3" xfId="10120" xr:uid="{7B1C32B0-D64A-48CC-AB10-9CBEFF18AC64}"/>
    <cellStyle name="Normal 9 5 3 2" xfId="20500" xr:uid="{E2A9CE1F-D70C-49E0-92BC-8C975A13128A}"/>
    <cellStyle name="Normal 9 5 4" xfId="22653" xr:uid="{FAD6C661-6B02-49D5-B470-1B52C90F26FA}"/>
    <cellStyle name="Normal 9 5 5" xfId="14834" xr:uid="{A9414641-2CAD-449B-8E34-2988A3AFB52A}"/>
    <cellStyle name="Normal 9 6" xfId="3785" xr:uid="{7F99DCEA-5481-4BF7-BFA1-F0B9667711FC}"/>
    <cellStyle name="Normal 9 6 2" xfId="8624" xr:uid="{04644E91-D4F2-4E90-802A-D4BE1DA78842}"/>
    <cellStyle name="Normal 9 6 2 2" xfId="19004" xr:uid="{98C3F4B8-94E7-4ECF-8817-1842479D7328}"/>
    <cellStyle name="Normal 9 6 3" xfId="11457" xr:uid="{50C24F86-DFBA-48D7-B0FD-CC68BF9E68F3}"/>
    <cellStyle name="Normal 9 6 3 2" xfId="21837" xr:uid="{2BE6A829-53DF-4DAA-B27E-D543C2800171}"/>
    <cellStyle name="Normal 9 6 4" xfId="16171" xr:uid="{62E24887-F48C-495C-93BD-ED141F1E8F38}"/>
    <cellStyle name="Normal 9 7" xfId="25342" xr:uid="{A5091A5E-C58C-46C0-B0F2-F1E868FE7B1F}"/>
    <cellStyle name="Normal 9 8" xfId="12392" xr:uid="{2F324892-497B-4106-B928-7477EEF26617}"/>
    <cellStyle name="Note" xfId="29484"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3 2" xfId="31301" xr:uid="{09740B15-9ABE-40E6-8871-06691DDF618A}"/>
    <cellStyle name="Note 4 2 4" xfId="3768" xr:uid="{00000000-0005-0000-0000-0000E60E0000}"/>
    <cellStyle name="Note 4 2 4 2" xfId="4801" xr:uid="{E4762291-6E3E-40C0-B2A3-FBA7791D5340}"/>
    <cellStyle name="Note 4 2 4 3" xfId="30293" xr:uid="{F6CC97B8-D329-47AB-B30B-38088FA4AA4F}"/>
    <cellStyle name="Note 4 2 4 3 2" xfId="31436" xr:uid="{8DF259B6-D8D6-4B9D-B39D-3D52A6097811}"/>
    <cellStyle name="Note 4 2 4 4" xfId="31633" xr:uid="{E29E150E-84A6-4520-A31C-C74B5C1F5214}"/>
    <cellStyle name="Note 4 3" xfId="1544" xr:uid="{00000000-0005-0000-0000-0000E2070000}"/>
    <cellStyle name="Note 4 3 2" xfId="30096" xr:uid="{9537CA53-C3FD-4E87-AC66-BA3C054C1009}"/>
    <cellStyle name="Note 4 4" xfId="2072" xr:uid="{00000000-0005-0000-0000-000049030000}"/>
    <cellStyle name="Note 4 4 2" xfId="4790" xr:uid="{EAC7EE03-6B36-4A5D-889D-B815EC9F9048}"/>
    <cellStyle name="Note 4 4 3" xfId="30172" xr:uid="{F6441C75-DAA1-4486-B072-CAFC56088476}"/>
    <cellStyle name="Note 4 4 3 2" xfId="31316" xr:uid="{A51A4A51-59A9-4DA4-BAC6-6B498B98295B}"/>
    <cellStyle name="Note 4 4 4" xfId="31512" xr:uid="{46BB7552-C9F7-4992-BB91-1408BCB3217B}"/>
    <cellStyle name="Note 4 5" xfId="29582" xr:uid="{24FEBD0B-5ABA-49D8-AC25-4DA966B23BF8}"/>
    <cellStyle name="Note 4 5 2" xfId="31247" xr:uid="{179223E0-4C3A-4691-A628-3421C1D9764F}"/>
    <cellStyle name="Note 4 5 3" xfId="30547" xr:uid="{6CEC5488-D223-4DCD-BE4A-44A97B40BB66}"/>
    <cellStyle name="Note 5" xfId="12254" xr:uid="{E1364BB4-A0A2-46F5-BB38-05901CCE3206}"/>
    <cellStyle name="Note 5 2" xfId="22633" xr:uid="{E297CF68-B359-40C9-8CC6-73BC50F6502C}"/>
    <cellStyle name="Note 6" xfId="30916" xr:uid="{568266BE-1B4B-4D3A-B271-E6A359140DD3}"/>
    <cellStyle name="Note 6 2" xfId="30950" xr:uid="{BC9386E2-C514-49C7-8749-71E76C1309BC}"/>
    <cellStyle name="Output" xfId="4833" builtinId="21" customBuiltin="1"/>
    <cellStyle name="Output 2" xfId="1545" xr:uid="{00000000-0005-0000-0000-0000E3070000}"/>
    <cellStyle name="Output 3" xfId="1546" xr:uid="{00000000-0005-0000-0000-0000E4070000}"/>
    <cellStyle name="Output 4" xfId="29583" xr:uid="{21477E6D-748E-44EB-8B95-20ACDB027665}"/>
    <cellStyle name="Percent" xfId="4687" builtinId="5"/>
    <cellStyle name="Percent 2" xfId="1547" xr:uid="{00000000-0005-0000-0000-0000E5070000}"/>
    <cellStyle name="Percent 2 2" xfId="1548" xr:uid="{00000000-0005-0000-0000-0000E6070000}"/>
    <cellStyle name="Percent 2 2 2" xfId="31735" xr:uid="{F5D2602A-1CA8-4937-A75B-B7316868305F}"/>
    <cellStyle name="Percent 2 3" xfId="29584" xr:uid="{8FB87725-886D-4A62-BBA8-4FA9FB880D61}"/>
    <cellStyle name="Percent 2 4" xfId="31734" xr:uid="{81975A88-DC72-409E-895A-F94B1AF416FB}"/>
    <cellStyle name="Percent 3" xfId="1549" xr:uid="{00000000-0005-0000-0000-0000E7070000}"/>
    <cellStyle name="Percent 3 2" xfId="2033" xr:uid="{00000000-0005-0000-0000-0000E8070000}"/>
    <cellStyle name="Percent 3 2 2" xfId="24400" xr:uid="{D0B85497-BCB7-44B3-90B9-F34C3207B46F}"/>
    <cellStyle name="Percent 3 2 2 2" xfId="29825" xr:uid="{75C23271-7EC3-43D0-8BA4-69F636E29421}"/>
    <cellStyle name="Percent 3 2 3" xfId="24241" xr:uid="{2ACE85BF-3B3C-4EA3-8A82-C46C5C94E5DC}"/>
    <cellStyle name="Percent 3 3" xfId="2034" xr:uid="{00000000-0005-0000-0000-0000E9070000}"/>
    <cellStyle name="Percent 3 3 2" xfId="31313" xr:uid="{BBC1F203-4A2A-48B7-9BD9-1716E25CC9AC}"/>
    <cellStyle name="Percent 3 3 3" xfId="31265" xr:uid="{8085B9E8-E0F4-4AC1-ADD7-5A40211A939D}"/>
    <cellStyle name="Percent 3 4" xfId="2032" xr:uid="{00000000-0005-0000-0000-0000EA070000}"/>
    <cellStyle name="Percent 3 5" xfId="30404" xr:uid="{0945A6B3-A411-4FFC-8192-180DB5988AA0}"/>
    <cellStyle name="Percent 3 5 2" xfId="30463" xr:uid="{63EB7186-FCEB-4D7E-9110-B36DEB064572}"/>
    <cellStyle name="Percent 3 6" xfId="31733" xr:uid="{C296D834-E3A5-4FC0-BDC5-01EF2E3AC3B4}"/>
    <cellStyle name="Percent 4" xfId="1550" xr:uid="{00000000-0005-0000-0000-0000EB070000}"/>
    <cellStyle name="Percent 4 2" xfId="2036" xr:uid="{00000000-0005-0000-0000-0000EC070000}"/>
    <cellStyle name="Percent 4 2 2" xfId="23973" xr:uid="{3D5953F1-0414-4A51-AC1F-E6AE4C07AB66}"/>
    <cellStyle name="Percent 4 2 3" xfId="24012" xr:uid="{9AB4939D-81EC-45A0-9E96-F84B5E767B13}"/>
    <cellStyle name="Percent 4 2 3 2" xfId="26253" xr:uid="{612B2D42-1583-4D21-9F42-EDA025DC0AD4}"/>
    <cellStyle name="Percent 4 2 4" xfId="26986" xr:uid="{DFB60D8F-26B9-473A-B2A8-273B02C7C121}"/>
    <cellStyle name="Percent 4 2 4 2" xfId="29998" xr:uid="{DBA75EBB-88DC-4000-A3DE-7A773AC8CB6F}"/>
    <cellStyle name="Percent 4 2 5" xfId="29654" xr:uid="{C102B639-DE72-4927-A796-0F496C3DDD1A}"/>
    <cellStyle name="Percent 4 3" xfId="2037" xr:uid="{00000000-0005-0000-0000-0000ED070000}"/>
    <cellStyle name="Percent 4 3 2" xfId="29735" xr:uid="{2BDC7087-3D0C-4FA8-ACBA-F106235DF4E2}"/>
    <cellStyle name="Percent 4 3 3" xfId="29667" xr:uid="{6A17D060-249E-4F71-900C-08F938E35D8F}"/>
    <cellStyle name="Percent 4 4" xfId="2035" xr:uid="{00000000-0005-0000-0000-0000EE070000}"/>
    <cellStyle name="Percent 4 5" xfId="7281" xr:uid="{8AFD0532-DAAC-4CC5-8537-37606C82DB78}"/>
    <cellStyle name="Percent 4 5 2" xfId="25890" xr:uid="{1A8E5282-CE1D-4D4E-85FD-913D5186C1AC}"/>
    <cellStyle name="Percent 4 5 3" xfId="25883" xr:uid="{AA898F48-4AB1-40ED-BED1-55205C40C2A5}"/>
    <cellStyle name="Percent 4 5 4" xfId="17661" xr:uid="{0AADF521-5DF8-4311-9F60-1E2176D34492}"/>
    <cellStyle name="Percent 4 6" xfId="10114" xr:uid="{4A3FF93C-FD9D-4025-A9D7-7CEA5C104B48}"/>
    <cellStyle name="Percent 4 6 2" xfId="20494" xr:uid="{6790D28D-0042-4B4F-9DF6-8B322E2586BC}"/>
    <cellStyle name="Percent 4 7" xfId="24049" xr:uid="{7CECC7AA-AA51-4FB3-B6EC-E3317F803511}"/>
    <cellStyle name="Percent 4 8" xfId="14828" xr:uid="{1951CFB1-FCD7-40D5-B863-4C9853147FBB}"/>
    <cellStyle name="Percent 5" xfId="28298" xr:uid="{72E839A7-A148-448C-A765-AC2E6CA59B2F}"/>
    <cellStyle name="Percent 5 2" xfId="26975" xr:uid="{2C5C650A-5D15-4675-9FCC-99B898ECCC9D}"/>
    <cellStyle name="Percent 5 3" xfId="28138" xr:uid="{D1DC45A5-B040-4E5C-A556-A2D33FF6D90B}"/>
    <cellStyle name="Percent 6" xfId="25978" xr:uid="{A1FF1390-0FA3-4008-B473-9B82672BD5AC}"/>
    <cellStyle name="Percent 7" xfId="30408" xr:uid="{BD67580D-48EC-4ABF-B2EE-570D90A532C8}"/>
    <cellStyle name="ReportHeaderRowCol.*" xfId="12346" xr:uid="{C5553A5B-9BB7-4BBD-A560-40C47E9C3BBD}"/>
    <cellStyle name="ReportHeaderRowCol.1" xfId="12347" xr:uid="{D08F8B86-DD1D-4AE6-BFA1-285E019C4777}"/>
    <cellStyle name="ReportHeaderRowCol.2" xfId="12348" xr:uid="{245F5C6F-625E-4B32-AA42-D06EFDBE8C8D}"/>
    <cellStyle name="ReportHeaderRowCol.Date" xfId="12349"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9" xr:uid="{A12F3BA5-19BE-4578-A78D-C3AD0942838D}"/>
    <cellStyle name="Style 1 2 2 2 2" xfId="29809" xr:uid="{D4E7F262-7E61-4687-B06C-E107D8296DF9}"/>
    <cellStyle name="Style 1 2 2 3" xfId="25777" xr:uid="{C9F19B91-F5E5-4CD7-BE8E-78C05D2BCD6F}"/>
    <cellStyle name="Style 1 2 3" xfId="2040" xr:uid="{00000000-0005-0000-0000-0000F3070000}"/>
    <cellStyle name="Style 1 2 3 2" xfId="31314" xr:uid="{5D03057C-9A71-4F1B-9674-72DE10B21C86}"/>
    <cellStyle name="Style 1 2 3 3" xfId="31268" xr:uid="{FAC42ECE-AC01-4F74-8A11-03C4263CADAB}"/>
    <cellStyle name="Style 1 2 4" xfId="2038" xr:uid="{00000000-0005-0000-0000-0000F4070000}"/>
    <cellStyle name="Style 1 2 5" xfId="30406" xr:uid="{2E6C0663-EF3E-4DBA-8EED-2A1EA035CBE7}"/>
    <cellStyle name="Style 1 2 5 2" xfId="30464" xr:uid="{F706DBF5-298E-4FDD-8401-13A891456247}"/>
    <cellStyle name="Style 1 3" xfId="1554" xr:uid="{00000000-0005-0000-0000-0000F5070000}"/>
    <cellStyle name="Style 1 4" xfId="2041" xr:uid="{00000000-0005-0000-0000-0000F6070000}"/>
    <cellStyle name="Style 1 4 2" xfId="24409" xr:uid="{ED030EBF-D663-412E-B3DF-AF45BED2AFE5}"/>
    <cellStyle name="Style 1 4 2 2" xfId="29830" xr:uid="{12EB135A-16A2-48C8-957C-56C95D4F0B94}"/>
    <cellStyle name="Style 1 4 3" xfId="25650" xr:uid="{8568525C-B3AA-4170-9749-B4F90608AC98}"/>
    <cellStyle name="Style 1 5" xfId="30405" xr:uid="{91B5FAB8-CE8E-4A1E-A86E-BA45CA647BF5}"/>
    <cellStyle name="SubgroupSectionHeaderRowBalanceCol" xfId="12350" xr:uid="{2486F5B8-EF2C-4F49-B7A9-6FE34665450E}"/>
    <cellStyle name="SubgroupSectionHeaderRowDescCol" xfId="12351" xr:uid="{EB63FB77-6717-4B2A-8483-32BC8EF761CB}"/>
    <cellStyle name="SubgroupSectionHeaderRowNameCol" xfId="12352" xr:uid="{133E4BCF-AEFE-4D67-8FAE-84F36222B17A}"/>
    <cellStyle name="SubGroupSelectionHeaderRowJERefCol" xfId="12353" xr:uid="{023FCD31-332C-4B91-B5C7-3A04E2EC629E}"/>
    <cellStyle name="SubgroupSubtotalRowBalanceCol" xfId="12354" xr:uid="{FC50FD76-B8D2-41F3-9A56-186D7D35B0DB}"/>
    <cellStyle name="SubgroupSubtotalRowDescCol" xfId="12355" xr:uid="{51DA7A1D-81F0-484C-85DF-0B8D98A0C317}"/>
    <cellStyle name="SubgroupSubtotalRowJERefCol" xfId="12356" xr:uid="{A22CF7F1-55DA-4319-BF62-5115CCBDE54C}"/>
    <cellStyle name="SubgroupSubtotalRowNameCol" xfId="12357" xr:uid="{4BA6961C-F727-43FD-B8E8-D5977B74A43F}"/>
    <cellStyle name="SubgroupSubtotalRowVarPectCol" xfId="12358" xr:uid="{C4DA33E5-1A1C-4237-9C31-25A90021DA8F}"/>
    <cellStyle name="SubgroupSubtotalRowWPRefCol" xfId="12359" xr:uid="{7D6FD639-BAA3-434B-86C1-FD6A5966D36C}"/>
    <cellStyle name="SumAccountGroupsRowBalanceCol" xfId="12360" xr:uid="{D309FDF4-9D10-423F-B0C9-B787392FEB2C}"/>
    <cellStyle name="SumAccountGroupsRowDescCol" xfId="12361" xr:uid="{A455F51D-B791-4F0C-84FB-C6EB4385F2F6}"/>
    <cellStyle name="SumAccountGroupsRowJERefCol" xfId="12362" xr:uid="{9E0B1F97-5F81-4AC9-A03F-E58A52D8DEAB}"/>
    <cellStyle name="SumAccountGroupsRowNameCol" xfId="12363" xr:uid="{ECFB7BB2-DE4A-49ED-A01B-E4EC23C3AEEA}"/>
    <cellStyle name="SumAccountGroupsRowVarPectCol" xfId="12364" xr:uid="{2CB09599-6046-4A6D-AD9A-5879A6ECD17F}"/>
    <cellStyle name="SumAccountGroupsRowWPRefCol" xfId="12365" xr:uid="{E9832BA7-7D80-4557-8BF2-BA3E154AEFBA}"/>
    <cellStyle name="Title 2" xfId="29585" xr:uid="{520977F4-FB37-4751-810D-2DC604BEDA25}"/>
    <cellStyle name="Total" xfId="4838" builtinId="25" customBuiltin="1"/>
    <cellStyle name="Total 2" xfId="1555" xr:uid="{00000000-0005-0000-0000-0000F7070000}"/>
    <cellStyle name="Total 2 2" xfId="28406" xr:uid="{C9725059-9506-467C-9DA8-A5570A6EB449}"/>
    <cellStyle name="Total 3" xfId="1556" xr:uid="{00000000-0005-0000-0000-0000F8070000}"/>
    <cellStyle name="Total 3 2" xfId="28514" xr:uid="{E0842ADF-D23F-4EB4-A4B0-ABA700B8C9AA}"/>
    <cellStyle name="Total 4" xfId="29586" xr:uid="{04D27A19-760A-42F6-B7D4-EDC80EAEB7D4}"/>
    <cellStyle name="TotalRow" xfId="12366" xr:uid="{368DF3C5-E2E3-458E-8DC0-01E474DBC9D4}"/>
    <cellStyle name="TotalRowCreditCol" xfId="12367" xr:uid="{354CA086-73FA-40BD-B53D-F97A90D9F4C8}"/>
    <cellStyle name="TotalRowDebitCol" xfId="12368" xr:uid="{B9DDDD89-057C-46A7-A1DA-948D864BD18F}"/>
    <cellStyle name="TransactionRowAcctDescCol" xfId="12369" xr:uid="{B23A5ACB-5A6A-4F40-A185-FA9DBCC6D402}"/>
    <cellStyle name="TransactionRowAcctNumCol" xfId="12370" xr:uid="{D046DBB7-B681-4901-804F-F53E917D0FFB}"/>
    <cellStyle name="TransactionRowCreditCol" xfId="12371" xr:uid="{1C803F8A-FF28-47CD-B0D6-39C8B54BE3DE}"/>
    <cellStyle name="TransactionRowDateCol" xfId="12372" xr:uid="{B31CE901-7BEE-41DB-B77F-E4CB513C6E1B}"/>
    <cellStyle name="TransactionRowDebitCol" xfId="12373" xr:uid="{3BF7116B-D56D-4029-99D4-28960EA3D0C6}"/>
    <cellStyle name="TransactionRowRefCol" xfId="12374" xr:uid="{BB2D8ADD-87CF-4830-91B2-E70C82C8EAB2}"/>
    <cellStyle name="TransactionRowTransactionCol" xfId="12375" xr:uid="{4C57D201-3FD2-4DD9-9771-9A294954D155}"/>
    <cellStyle name="UnclassifiedTotalRowBalanceCol" xfId="12376" xr:uid="{87BFD706-C80F-429A-8641-626203E9372F}"/>
    <cellStyle name="UnclassifiedTotalRowDescCol" xfId="12377" xr:uid="{77546543-8240-44AD-890C-EA95558E2181}"/>
    <cellStyle name="UnclassifiedTotalRowJERefCol" xfId="12378" xr:uid="{4D713AA6-1BB7-453F-94AA-9E3900AB6601}"/>
    <cellStyle name="UnclassifiedTotalRowNameCol" xfId="12379" xr:uid="{B7782CED-7BF6-41F9-A4DC-98F8F8371F3B}"/>
    <cellStyle name="UnclassifiedTotalRowVarPectCol" xfId="12380" xr:uid="{7679CCCA-11A6-43F8-BF3E-0EE82B70C712}"/>
    <cellStyle name="UnclassifiedTotalRowWPRefCol" xfId="12381" xr:uid="{C305EFCB-FF5E-4A3A-AE0E-14DFF20EC04A}"/>
    <cellStyle name="Warning Text" xfId="4837" builtinId="11" customBuiltin="1"/>
    <cellStyle name="Warning Text 2" xfId="1557" xr:uid="{00000000-0005-0000-0000-0000F9070000}"/>
    <cellStyle name="Warning Text 2 2" xfId="28174" xr:uid="{9077D266-AF6F-45FE-8FA8-56E0DF6405C7}"/>
    <cellStyle name="Warning Text 3" xfId="1558" xr:uid="{00000000-0005-0000-0000-0000FA070000}"/>
    <cellStyle name="Warning Text 3 2" xfId="26320" xr:uid="{863219B2-3F6B-42C2-9293-5ECE21D108FD}"/>
    <cellStyle name="Warning Text 4" xfId="29587" xr:uid="{FACD3194-E29A-43C7-BDFC-8831BAA9308A}"/>
  </cellStyles>
  <dxfs count="32">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5050"/>
        </patternFill>
      </fill>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numFmt numFmtId="18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31"/>
      <tableStyleElement type="headerRow" dxfId="30"/>
      <tableStyleElement type="firstRowStripe" dxfId="29"/>
    </tableStyle>
  </tableStyles>
  <colors>
    <mruColors>
      <color rgb="FFFFFFCC"/>
      <color rgb="FFFFC7CE"/>
      <color rgb="FFCCFFCC"/>
      <color rgb="FFE14343"/>
      <color rgb="FFCCFF66"/>
      <color rgb="FFCCFFFF"/>
      <color rgb="FFDCFDD3"/>
      <color rgb="FFFCCCE1"/>
      <color rgb="FFF7EAE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layout>
        <c:manualLayout>
          <c:xMode val="edge"/>
          <c:yMode val="edge"/>
          <c:x val="0.21725937833574013"/>
          <c:y val="5.146913011727389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'Performance  Indicators Print'!$L$7</c:f>
              <c:strCache>
                <c:ptCount val="1"/>
                <c:pt idx="0">
                  <c:v>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Print'!$L$8</c:f>
              <c:numCache>
                <c:formatCode>0.00%</c:formatCode>
                <c:ptCount val="1"/>
                <c:pt idx="0">
                  <c:v>#N/A</c:v>
                </c:pt>
              </c:numCache>
            </c:numRef>
          </c:val>
          <c:extLst>
            <c:ext xmlns:c16="http://schemas.microsoft.com/office/drawing/2014/chart" uri="{C3380CC4-5D6E-409C-BE32-E72D297353CC}">
              <c16:uniqueId val="{00000000-3BDA-4B2F-886A-101880DC2707}"/>
            </c:ext>
          </c:extLst>
        </c:ser>
        <c:ser>
          <c:idx val="1"/>
          <c:order val="1"/>
          <c:tx>
            <c:strRef>
              <c:f>'Performance  Indicators Print'!$M$7</c:f>
              <c:strCache>
                <c:ptCount val="1"/>
                <c:pt idx="0">
                  <c:v>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Print'!$M$8</c:f>
              <c:numCache>
                <c:formatCode>0.00%</c:formatCode>
                <c:ptCount val="1"/>
                <c:pt idx="0">
                  <c:v>#N/A</c:v>
                </c:pt>
              </c:numCache>
            </c:numRef>
          </c:val>
          <c:extLst>
            <c:ext xmlns:c16="http://schemas.microsoft.com/office/drawing/2014/chart" uri="{C3380CC4-5D6E-409C-BE32-E72D297353CC}">
              <c16:uniqueId val="{00000001-3BDA-4B2F-886A-101880DC2707}"/>
            </c:ext>
          </c:extLst>
        </c:ser>
        <c:ser>
          <c:idx val="2"/>
          <c:order val="2"/>
          <c:tx>
            <c:strRef>
              <c:f>'Performance  Indicators Print'!$N$7</c:f>
              <c:strCache>
                <c:ptCount val="1"/>
                <c:pt idx="0">
                  <c:v>2024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'Performance  Indicators Print'!$N$8</c:f>
              <c:numCache>
                <c:formatCode>0.00%</c:formatCode>
                <c:ptCount val="1"/>
                <c:pt idx="0">
                  <c:v>0</c:v>
                </c:pt>
              </c:numCache>
            </c:numRef>
          </c:val>
          <c:extLst>
            <c:ext xmlns:c16="http://schemas.microsoft.com/office/drawing/2014/chart" uri="{C3380CC4-5D6E-409C-BE32-E72D297353CC}">
              <c16:uniqueId val="{00000002-3BDA-4B2F-886A-101880DC2707}"/>
            </c:ext>
          </c:extLst>
        </c:ser>
        <c:dLbls>
          <c:dLblPos val="inEnd"/>
          <c:showLegendKey val="0"/>
          <c:showVal val="1"/>
          <c:showCatName val="0"/>
          <c:showSerName val="0"/>
          <c:showPercent val="0"/>
          <c:showBubbleSize val="0"/>
        </c:dLbls>
        <c:gapWidth val="100"/>
        <c:overlap val="-24"/>
        <c:axId val="75334896"/>
        <c:axId val="216599104"/>
      </c:barChart>
      <c:catAx>
        <c:axId val="75334896"/>
        <c:scaling>
          <c:orientation val="minMax"/>
        </c:scaling>
        <c:delete val="1"/>
        <c:axPos val="b"/>
        <c:numFmt formatCode="General" sourceLinked="1"/>
        <c:majorTickMark val="none"/>
        <c:minorTickMark val="none"/>
        <c:tickLblPos val="nextTo"/>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4848225</xdr:colOff>
      <xdr:row>17</xdr:row>
      <xdr:rowOff>24765</xdr:rowOff>
    </xdr:from>
    <xdr:to>
      <xdr:col>1</xdr:col>
      <xdr:colOff>6909434</xdr:colOff>
      <xdr:row>17</xdr:row>
      <xdr:rowOff>468630</xdr:rowOff>
    </xdr:to>
    <xdr:sp macro="" textlink="">
      <xdr:nvSpPr>
        <xdr:cNvPr id="3" name="Hexagon 2">
          <a:extLst>
            <a:ext uri="{FF2B5EF4-FFF2-40B4-BE49-F238E27FC236}">
              <a16:creationId xmlns:a16="http://schemas.microsoft.com/office/drawing/2014/main" id="{53EC09CB-C6A1-43DF-808E-DF7FFAB52B0B}"/>
            </a:ext>
          </a:extLst>
        </xdr:cNvPr>
        <xdr:cNvSpPr/>
      </xdr:nvSpPr>
      <xdr:spPr>
        <a:xfrm>
          <a:off x="5372100" y="6673215"/>
          <a:ext cx="2061209" cy="443865"/>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Q 957 - Exclude Federal and State compliance</a:t>
          </a:r>
          <a:r>
            <a:rPr lang="en-US" sz="800" baseline="0">
              <a:solidFill>
                <a:sysClr val="windowText" lastClr="000000"/>
              </a:solidFill>
            </a:rPr>
            <a:t> from this number</a:t>
          </a:r>
          <a:endParaRPr lang="en-US" sz="800">
            <a:solidFill>
              <a:sysClr val="windowText" lastClr="000000"/>
            </a:solidFill>
          </a:endParaRPr>
        </a:p>
      </xdr:txBody>
    </xdr:sp>
    <xdr:clientData/>
  </xdr:twoCellAnchor>
  <xdr:twoCellAnchor>
    <xdr:from>
      <xdr:col>1</xdr:col>
      <xdr:colOff>4850130</xdr:colOff>
      <xdr:row>16</xdr:row>
      <xdr:rowOff>30480</xdr:rowOff>
    </xdr:from>
    <xdr:to>
      <xdr:col>1</xdr:col>
      <xdr:colOff>6913244</xdr:colOff>
      <xdr:row>16</xdr:row>
      <xdr:rowOff>481965</xdr:rowOff>
    </xdr:to>
    <xdr:sp macro="" textlink="">
      <xdr:nvSpPr>
        <xdr:cNvPr id="4" name="Hexagon 3">
          <a:extLst>
            <a:ext uri="{FF2B5EF4-FFF2-40B4-BE49-F238E27FC236}">
              <a16:creationId xmlns:a16="http://schemas.microsoft.com/office/drawing/2014/main" id="{C359BF47-2A97-4F4A-A2E7-812633310ED2}"/>
            </a:ext>
          </a:extLst>
        </xdr:cNvPr>
        <xdr:cNvSpPr/>
      </xdr:nvSpPr>
      <xdr:spPr>
        <a:xfrm>
          <a:off x="5374005" y="6164580"/>
          <a:ext cx="2063114" cy="451485"/>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ysClr val="windowText" lastClr="000000"/>
              </a:solidFill>
            </a:rPr>
            <a:t>Q 955 - Exclude Federal and State compliance</a:t>
          </a:r>
          <a:r>
            <a:rPr lang="en-US" sz="800" baseline="0">
              <a:solidFill>
                <a:sysClr val="windowText" lastClr="000000"/>
              </a:solidFill>
            </a:rPr>
            <a:t> from this number</a:t>
          </a:r>
          <a:endParaRPr lang="en-US" sz="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355689</xdr:colOff>
      <xdr:row>7</xdr:row>
      <xdr:rowOff>173083</xdr:rowOff>
    </xdr:from>
    <xdr:to>
      <xdr:col>4</xdr:col>
      <xdr:colOff>797719</xdr:colOff>
      <xdr:row>7</xdr:row>
      <xdr:rowOff>2286000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DCC2-9049-46DE-B197-E19F87DACC11}">
  <dimension ref="B1:N59"/>
  <sheetViews>
    <sheetView tabSelected="1" workbookViewId="0">
      <selection activeCell="B2" sqref="B2"/>
    </sheetView>
  </sheetViews>
  <sheetFormatPr defaultColWidth="9.109375" defaultRowHeight="14.4" x14ac:dyDescent="0.3"/>
  <cols>
    <col min="1" max="1" width="1.6640625" style="129" customWidth="1"/>
    <col min="2" max="2" width="187.109375" style="129" customWidth="1"/>
    <col min="3" max="4" width="9.109375" style="129" hidden="1" customWidth="1"/>
    <col min="5" max="5" width="2.33203125" style="129" customWidth="1"/>
    <col min="6" max="6" width="16.44140625" style="129" customWidth="1"/>
    <col min="7" max="16384" width="9.109375" style="129"/>
  </cols>
  <sheetData>
    <row r="1" spans="2:14" ht="9.6" customHeight="1" thickBot="1" x14ac:dyDescent="0.35">
      <c r="B1" s="112"/>
    </row>
    <row r="2" spans="2:14" ht="91.95" customHeight="1" thickBot="1" x14ac:dyDescent="0.35">
      <c r="B2" s="384" t="s">
        <v>618</v>
      </c>
    </row>
    <row r="3" spans="2:14" ht="61.2" customHeight="1" x14ac:dyDescent="0.3">
      <c r="B3" s="123" t="s">
        <v>522</v>
      </c>
    </row>
    <row r="4" spans="2:14" ht="83.4" customHeight="1" x14ac:dyDescent="0.4">
      <c r="B4" s="123" t="s">
        <v>271</v>
      </c>
      <c r="F4" s="385"/>
      <c r="G4" s="385"/>
      <c r="H4" s="385"/>
      <c r="I4" s="385"/>
      <c r="J4" s="385"/>
      <c r="K4" s="385"/>
      <c r="L4" s="385"/>
      <c r="M4" s="385"/>
      <c r="N4" s="385"/>
    </row>
    <row r="5" spans="2:14" ht="58.2" customHeight="1" x14ac:dyDescent="0.3">
      <c r="B5" s="123" t="s">
        <v>272</v>
      </c>
    </row>
    <row r="6" spans="2:14" ht="117.6" customHeight="1" x14ac:dyDescent="0.3">
      <c r="B6" s="113" t="s">
        <v>273</v>
      </c>
    </row>
    <row r="7" spans="2:14" ht="25.95" customHeight="1" x14ac:dyDescent="0.3">
      <c r="B7" s="125" t="s">
        <v>181</v>
      </c>
    </row>
    <row r="8" spans="2:14" ht="49.2" customHeight="1" x14ac:dyDescent="0.3">
      <c r="B8" s="386" t="s">
        <v>274</v>
      </c>
    </row>
    <row r="9" spans="2:14" ht="42.6" customHeight="1" x14ac:dyDescent="0.3">
      <c r="B9" s="386" t="s">
        <v>182</v>
      </c>
    </row>
    <row r="10" spans="2:14" s="388" customFormat="1" ht="34.200000000000003" customHeight="1" x14ac:dyDescent="0.3">
      <c r="B10" s="387" t="s">
        <v>521</v>
      </c>
    </row>
    <row r="11" spans="2:14" s="388" customFormat="1" ht="55.95" customHeight="1" x14ac:dyDescent="0.3">
      <c r="B11" s="389" t="s">
        <v>275</v>
      </c>
    </row>
    <row r="12" spans="2:14" ht="36" customHeight="1" x14ac:dyDescent="0.3">
      <c r="B12" s="389" t="s">
        <v>276</v>
      </c>
    </row>
    <row r="13" spans="2:14" ht="39" customHeight="1" x14ac:dyDescent="0.3">
      <c r="B13" s="390" t="s">
        <v>277</v>
      </c>
    </row>
    <row r="14" spans="2:14" ht="25.95" customHeight="1" x14ac:dyDescent="0.3">
      <c r="B14" s="125" t="s">
        <v>183</v>
      </c>
    </row>
    <row r="15" spans="2:14" x14ac:dyDescent="0.3">
      <c r="B15" s="112"/>
    </row>
    <row r="16" spans="2:14" x14ac:dyDescent="0.3">
      <c r="B16" s="391" t="s">
        <v>8</v>
      </c>
    </row>
    <row r="17" spans="2:2" ht="15.6" customHeight="1" x14ac:dyDescent="0.3">
      <c r="B17" s="392" t="s">
        <v>278</v>
      </c>
    </row>
    <row r="18" spans="2:2" x14ac:dyDescent="0.3">
      <c r="B18" s="393"/>
    </row>
    <row r="19" spans="2:2" x14ac:dyDescent="0.3">
      <c r="B19" s="391" t="s">
        <v>9</v>
      </c>
    </row>
    <row r="20" spans="2:2" ht="15.6" customHeight="1" x14ac:dyDescent="0.3">
      <c r="B20" s="394" t="s">
        <v>126</v>
      </c>
    </row>
    <row r="21" spans="2:2" ht="13.2" customHeight="1" x14ac:dyDescent="0.3">
      <c r="B21" s="112"/>
    </row>
    <row r="22" spans="2:2" ht="25.95" customHeight="1" x14ac:dyDescent="0.3">
      <c r="B22" s="125" t="s">
        <v>184</v>
      </c>
    </row>
    <row r="23" spans="2:2" s="388" customFormat="1" ht="72.599999999999994" customHeight="1" x14ac:dyDescent="0.3">
      <c r="B23" s="386" t="s">
        <v>523</v>
      </c>
    </row>
    <row r="24" spans="2:2" s="388" customFormat="1" ht="84.6" customHeight="1" x14ac:dyDescent="0.3">
      <c r="B24" s="386" t="s">
        <v>279</v>
      </c>
    </row>
    <row r="25" spans="2:2" s="388" customFormat="1" ht="78.599999999999994" customHeight="1" x14ac:dyDescent="0.3">
      <c r="B25" s="386" t="s">
        <v>185</v>
      </c>
    </row>
    <row r="26" spans="2:2" ht="15" x14ac:dyDescent="0.3">
      <c r="B26" s="115" t="s">
        <v>280</v>
      </c>
    </row>
    <row r="27" spans="2:2" ht="8.4" customHeight="1" x14ac:dyDescent="0.3">
      <c r="B27" s="114"/>
    </row>
    <row r="28" spans="2:2" ht="25.95" customHeight="1" x14ac:dyDescent="0.3">
      <c r="B28" s="125" t="s">
        <v>281</v>
      </c>
    </row>
    <row r="29" spans="2:2" ht="28.95" customHeight="1" x14ac:dyDescent="0.3">
      <c r="B29" s="126" t="s">
        <v>608</v>
      </c>
    </row>
    <row r="30" spans="2:2" ht="31.95" customHeight="1" x14ac:dyDescent="0.3">
      <c r="B30" s="126" t="s">
        <v>609</v>
      </c>
    </row>
    <row r="31" spans="2:2" ht="30.6" customHeight="1" x14ac:dyDescent="0.3">
      <c r="B31" s="395" t="s">
        <v>610</v>
      </c>
    </row>
    <row r="32" spans="2:2" ht="25.2" customHeight="1" x14ac:dyDescent="0.3">
      <c r="B32" s="395" t="s">
        <v>611</v>
      </c>
    </row>
    <row r="33" spans="2:7" ht="27.6" customHeight="1" x14ac:dyDescent="0.3">
      <c r="B33" s="395" t="s">
        <v>612</v>
      </c>
    </row>
    <row r="34" spans="2:7" ht="31.95" customHeight="1" x14ac:dyDescent="0.3">
      <c r="B34" s="396" t="s">
        <v>282</v>
      </c>
    </row>
    <row r="35" spans="2:7" ht="60" customHeight="1" x14ac:dyDescent="0.3">
      <c r="B35" s="126" t="s">
        <v>666</v>
      </c>
    </row>
    <row r="36" spans="2:7" ht="60" customHeight="1" x14ac:dyDescent="0.3">
      <c r="B36" s="514" t="s">
        <v>613</v>
      </c>
    </row>
    <row r="37" spans="2:7" ht="25.95" customHeight="1" x14ac:dyDescent="0.3">
      <c r="B37" s="126" t="s">
        <v>283</v>
      </c>
    </row>
    <row r="38" spans="2:7" ht="12" customHeight="1" x14ac:dyDescent="0.3">
      <c r="B38" s="126"/>
    </row>
    <row r="39" spans="2:7" ht="25.95" customHeight="1" x14ac:dyDescent="0.3">
      <c r="B39" s="125" t="s">
        <v>614</v>
      </c>
    </row>
    <row r="40" spans="2:7" x14ac:dyDescent="0.3">
      <c r="B40" s="124"/>
      <c r="G40" s="397"/>
    </row>
    <row r="41" spans="2:7" ht="43.2" customHeight="1" x14ac:dyDescent="0.3">
      <c r="B41" s="398" t="s">
        <v>284</v>
      </c>
    </row>
    <row r="42" spans="2:7" ht="19.95" customHeight="1" x14ac:dyDescent="0.3">
      <c r="B42" s="399" t="s">
        <v>277</v>
      </c>
    </row>
    <row r="43" spans="2:7" ht="11.4" customHeight="1" x14ac:dyDescent="0.3">
      <c r="B43" s="127"/>
    </row>
    <row r="44" spans="2:7" ht="15" x14ac:dyDescent="0.3">
      <c r="B44" s="128"/>
    </row>
    <row r="45" spans="2:7" ht="7.2" customHeight="1" x14ac:dyDescent="0.3">
      <c r="B45" s="126"/>
    </row>
    <row r="46" spans="2:7" ht="25.95" customHeight="1" x14ac:dyDescent="0.3">
      <c r="B46" s="125" t="s">
        <v>615</v>
      </c>
    </row>
    <row r="47" spans="2:7" ht="35.4" customHeight="1" x14ac:dyDescent="0.3">
      <c r="B47" s="398" t="s">
        <v>616</v>
      </c>
    </row>
    <row r="48" spans="2:7" ht="15" x14ac:dyDescent="0.3">
      <c r="B48" s="128"/>
    </row>
    <row r="59" ht="44.25" customHeight="1" x14ac:dyDescent="0.3"/>
  </sheetData>
  <sheetProtection algorithmName="SHA-512" hashValue="8R461Egpvb26bC+u80iUn+UpHnQG8WAxyvLiLwZJ48Zfc29Cnr0371vwtO5RIbXdagXaGlNFCBl/n1UEa7hRqg==" saltValue="oTS7NPkZ23TvGm+EfBK3ug==" spinCount="100000" sheet="1" objects="1" scenarios="1"/>
  <hyperlinks>
    <hyperlink ref="B17" r:id="rId1" xr:uid="{59435960-B99A-465A-9F0A-8F923A5B6F15}"/>
    <hyperlink ref="B20" r:id="rId2" xr:uid="{78A35C00-9C12-41E5-B397-4D70C30E3E18}"/>
    <hyperlink ref="B42" r:id="rId3" xr:uid="{40720274-9679-4F23-AF3C-A0AD573850D9}"/>
    <hyperlink ref="B13" r:id="rId4" xr:uid="{8B5DF09C-9E07-46BA-8ACC-3C734CFC4B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223"/>
  <sheetViews>
    <sheetView zoomScale="95" zoomScaleNormal="95"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86" customWidth="1"/>
    <col min="2" max="2" width="16.33203125" style="4" customWidth="1"/>
    <col min="3" max="3" width="17.44140625" style="4" customWidth="1"/>
    <col min="4" max="4" width="46.33203125" style="268" customWidth="1"/>
    <col min="5" max="5" width="17.109375" style="16" customWidth="1"/>
    <col min="6" max="6" width="21.5546875" style="268" customWidth="1"/>
    <col min="7" max="7" width="26.6640625" style="316" customWidth="1"/>
    <col min="8" max="8" width="25.109375" style="209" customWidth="1"/>
    <col min="9" max="9" width="24" style="268" customWidth="1"/>
    <col min="10" max="10" width="13.5546875" style="16" customWidth="1"/>
    <col min="11" max="11" width="11.6640625" style="16" customWidth="1"/>
    <col min="12" max="12" width="4" hidden="1" customWidth="1"/>
    <col min="13" max="13" width="11" style="16" hidden="1" customWidth="1"/>
    <col min="14" max="14" width="3.33203125" style="136" hidden="1" customWidth="1"/>
    <col min="15" max="15" width="2.109375" style="16" hidden="1" customWidth="1"/>
    <col min="16" max="16" width="13.44140625" style="16" hidden="1" customWidth="1"/>
    <col min="17" max="17" width="13.109375" style="16" customWidth="1"/>
    <col min="18" max="24" width="9.109375" style="16"/>
    <col min="25" max="25" width="8.88671875" customWidth="1"/>
    <col min="26" max="28" width="10.5546875" customWidth="1"/>
    <col min="29" max="95" width="20.6640625" customWidth="1"/>
    <col min="123" max="1880" width="9.109375" style="16"/>
    <col min="1881" max="16384" width="9.109375" style="268"/>
  </cols>
  <sheetData>
    <row r="1" spans="1:122" ht="15" thickBot="1" x14ac:dyDescent="0.35">
      <c r="B1" s="318" t="s">
        <v>147</v>
      </c>
      <c r="C1" s="318"/>
      <c r="E1" s="269" t="s">
        <v>7</v>
      </c>
      <c r="F1" s="270">
        <v>2024</v>
      </c>
      <c r="G1" s="77" t="s">
        <v>41</v>
      </c>
      <c r="H1" s="271"/>
      <c r="I1" s="272"/>
      <c r="J1" s="273"/>
      <c r="M1" s="16" t="s">
        <v>17</v>
      </c>
      <c r="O1" s="16">
        <v>1</v>
      </c>
    </row>
    <row r="2" spans="1:122" ht="44.25" customHeight="1" thickBot="1" x14ac:dyDescent="0.35">
      <c r="B2" s="699" t="s">
        <v>99</v>
      </c>
      <c r="C2" s="700"/>
      <c r="D2" s="274" t="s">
        <v>261</v>
      </c>
      <c r="E2" s="697" t="s">
        <v>101</v>
      </c>
      <c r="F2" s="697"/>
      <c r="G2" s="698"/>
      <c r="H2" s="401" t="s">
        <v>667</v>
      </c>
      <c r="M2" s="16" t="s">
        <v>18</v>
      </c>
      <c r="N2" s="136">
        <v>50</v>
      </c>
      <c r="O2" s="16">
        <v>2</v>
      </c>
    </row>
    <row r="3" spans="1:122" ht="15" thickBot="1" x14ac:dyDescent="0.35">
      <c r="B3" s="319" t="s">
        <v>0</v>
      </c>
      <c r="C3" s="320"/>
      <c r="D3" s="276" t="e">
        <f>VLOOKUP(D2,'Unit Names(H)'!A2:B139,2,FALSE)</f>
        <v>#N/A</v>
      </c>
      <c r="E3" s="361"/>
      <c r="F3" s="277"/>
      <c r="G3" s="278"/>
      <c r="H3" s="275"/>
      <c r="N3" s="136">
        <v>51</v>
      </c>
      <c r="O3" s="16">
        <v>3</v>
      </c>
    </row>
    <row r="4" spans="1:122" ht="15" thickBot="1" x14ac:dyDescent="0.35">
      <c r="B4" s="321" t="s">
        <v>226</v>
      </c>
      <c r="C4" s="322"/>
      <c r="D4" s="279"/>
      <c r="E4" s="279"/>
      <c r="F4" s="280"/>
      <c r="G4" s="281"/>
      <c r="H4" s="275"/>
      <c r="I4" s="1"/>
      <c r="M4" s="16" t="s">
        <v>115</v>
      </c>
      <c r="N4" s="136">
        <v>52</v>
      </c>
      <c r="O4" s="16">
        <v>4</v>
      </c>
    </row>
    <row r="5" spans="1:122" ht="37.5" customHeight="1" x14ac:dyDescent="0.3">
      <c r="A5" s="258" t="s">
        <v>145</v>
      </c>
      <c r="B5" s="187" t="s">
        <v>33</v>
      </c>
      <c r="C5" s="187" t="s">
        <v>43</v>
      </c>
      <c r="D5" s="282" t="s">
        <v>1</v>
      </c>
      <c r="E5" s="282">
        <v>2023</v>
      </c>
      <c r="F5" s="283">
        <v>2024</v>
      </c>
      <c r="G5" s="284" t="s">
        <v>259</v>
      </c>
      <c r="H5" s="285" t="s">
        <v>105</v>
      </c>
      <c r="I5" s="270" t="s">
        <v>2</v>
      </c>
      <c r="M5" s="16" t="s">
        <v>171</v>
      </c>
    </row>
    <row r="6" spans="1:122" ht="22.5" customHeight="1" x14ac:dyDescent="0.3">
      <c r="B6" s="335" t="s">
        <v>42</v>
      </c>
      <c r="C6" s="336"/>
      <c r="D6" s="337"/>
      <c r="E6" s="338"/>
      <c r="F6" s="339"/>
      <c r="G6" s="331"/>
      <c r="H6" s="15"/>
      <c r="I6" s="51"/>
      <c r="M6" s="16" t="s">
        <v>159</v>
      </c>
    </row>
    <row r="7" spans="1:122" s="16" customFormat="1" ht="63.75" customHeight="1" x14ac:dyDescent="0.3">
      <c r="A7" s="403">
        <v>333</v>
      </c>
      <c r="B7" s="258" t="s">
        <v>24</v>
      </c>
      <c r="C7" s="258" t="s">
        <v>44</v>
      </c>
      <c r="D7" s="267" t="s">
        <v>227</v>
      </c>
      <c r="E7" s="257" t="e">
        <f>INDEX('PY1 Data(H)'!$A$1:$CZ$126,MATCH('Unit Data from Audit Worksheet'!$A7,'PY1 Data(H)'!$A$1:$A$126,0),MATCH('Unit Data from Audit Worksheet'!$D$2,'PY1 Data(H)'!$A$1:$CZ$1,0))</f>
        <v>#N/A</v>
      </c>
      <c r="F7" s="135">
        <v>0</v>
      </c>
      <c r="G7" s="287"/>
      <c r="H7" s="288"/>
      <c r="I7" s="289"/>
      <c r="J7" s="199"/>
      <c r="L7"/>
      <c r="M7" s="16" t="s">
        <v>172</v>
      </c>
      <c r="N7" s="136"/>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row>
    <row r="8" spans="1:122" s="16" customFormat="1" ht="51" customHeight="1" x14ac:dyDescent="0.3">
      <c r="A8" s="66">
        <v>500</v>
      </c>
      <c r="B8" s="258" t="s">
        <v>19</v>
      </c>
      <c r="C8" s="258" t="s">
        <v>44</v>
      </c>
      <c r="D8" s="267" t="s">
        <v>228</v>
      </c>
      <c r="E8" s="257" t="e">
        <f>INDEX('PY1 Data(H)'!$A$1:$CZ$126,MATCH('Unit Data from Audit Worksheet'!$A8,'PY1 Data(H)'!$A$1:$A$126,0),MATCH('Unit Data from Audit Worksheet'!$D$2,'PY1 Data(H)'!$A$1:$CZ$1,0))</f>
        <v>#N/A</v>
      </c>
      <c r="F8" s="135">
        <v>0</v>
      </c>
      <c r="G8" s="287">
        <f>IF(F8&lt;0,"Note: Number is normally positive.",)</f>
        <v>0</v>
      </c>
      <c r="H8" s="288"/>
      <c r="I8" s="288"/>
      <c r="J8" s="199"/>
      <c r="L8"/>
      <c r="M8" s="16" t="s">
        <v>173</v>
      </c>
      <c r="N8" s="136"/>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row>
    <row r="9" spans="1:122" ht="51" customHeight="1" x14ac:dyDescent="0.3">
      <c r="A9" s="413">
        <v>385</v>
      </c>
      <c r="B9" s="3" t="s">
        <v>22</v>
      </c>
      <c r="C9" s="258" t="s">
        <v>44</v>
      </c>
      <c r="D9" s="65" t="s">
        <v>45</v>
      </c>
      <c r="E9" s="257" t="e">
        <f>INDEX('PY1 Data(H)'!$A$1:$CZ$126,MATCH('Unit Data from Audit Worksheet'!$A9,'PY1 Data(H)'!$A$1:$A$126,0),MATCH('Unit Data from Audit Worksheet'!$D$2,'PY1 Data(H)'!$A$1:$CZ$1,0))-INDEX('PY1 Data(H)'!$A$1:$CZ$126,MATCH('Unit Data from Audit Worksheet'!$A11,'PY1 Data(H)'!$A$1:$A$126,0),MATCH('Unit Data from Audit Worksheet'!$D$2,'PY1 Data(H)'!$A$1:$CZ$1,0))</f>
        <v>#N/A</v>
      </c>
      <c r="F9" s="135">
        <v>0</v>
      </c>
      <c r="G9" s="287">
        <f>IF((F7+F8)&gt;F9,"Error: Please review Account numbers (333+500)&gt;385",)</f>
        <v>0</v>
      </c>
      <c r="H9" s="15"/>
      <c r="I9" s="288"/>
      <c r="J9"/>
    </row>
    <row r="10" spans="1:122" s="16" customFormat="1" ht="90" customHeight="1" x14ac:dyDescent="0.3">
      <c r="A10" s="66">
        <v>575</v>
      </c>
      <c r="B10" s="258" t="s">
        <v>26</v>
      </c>
      <c r="C10" s="258" t="s">
        <v>44</v>
      </c>
      <c r="D10" s="323" t="s">
        <v>229</v>
      </c>
      <c r="E10" s="257" t="e">
        <f>INDEX('PY1 Data(H)'!$A$1:$CZ$126,MATCH('Unit Data from Audit Worksheet'!$A10,'PY1 Data(H)'!$A$1:$A$126,0),MATCH('Unit Data from Audit Worksheet'!$D$2,'PY1 Data(H)'!$A$1:$CZ$1,0))</f>
        <v>#N/A</v>
      </c>
      <c r="F10" s="135">
        <v>0</v>
      </c>
      <c r="G10" s="287">
        <f>IF(F10&lt;0,"Note: Number is normally positive.",)</f>
        <v>0</v>
      </c>
      <c r="H10" s="290"/>
      <c r="I10" s="291"/>
      <c r="J10"/>
      <c r="L10"/>
      <c r="N10" s="136"/>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6" customFormat="1" ht="93.75" customHeight="1" x14ac:dyDescent="0.3">
      <c r="A11" s="66">
        <v>576</v>
      </c>
      <c r="B11" s="258" t="s">
        <v>26</v>
      </c>
      <c r="C11" s="258" t="s">
        <v>44</v>
      </c>
      <c r="D11" s="323" t="s">
        <v>230</v>
      </c>
      <c r="E11" s="257" t="e">
        <f>INDEX('PY1 Data(H)'!$A$1:$CZ$126,MATCH('Unit Data from Audit Worksheet'!$A11,'PY1 Data(H)'!$A$1:$A$126,0),MATCH('Unit Data from Audit Worksheet'!$D$2,'PY1 Data(H)'!$A$1:$CZ$1,0))</f>
        <v>#N/A</v>
      </c>
      <c r="F11" s="135">
        <v>0</v>
      </c>
      <c r="G11" s="287">
        <f>IF(F11&lt;0,"Error: Enter as positive.",)</f>
        <v>0</v>
      </c>
      <c r="H11" s="290"/>
      <c r="I11" s="291"/>
      <c r="J11"/>
      <c r="L11"/>
      <c r="N11" s="136"/>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85.5" customHeight="1" x14ac:dyDescent="0.3">
      <c r="A12" s="413">
        <v>626</v>
      </c>
      <c r="B12" s="324" t="s">
        <v>177</v>
      </c>
      <c r="C12" s="324" t="s">
        <v>44</v>
      </c>
      <c r="D12" s="155" t="s">
        <v>231</v>
      </c>
      <c r="E12" s="257" t="e">
        <f>INDEX('PY1 Data(H)'!$A$1:$CZ$126,MATCH('Unit Data from Audit Worksheet'!$A12,'PY1 Data(H)'!$A$1:$A$126,0),MATCH('Unit Data from Audit Worksheet'!$D$2,'PY1 Data(H)'!$A$1:$CZ$1,0))-INDEX('PY1 Data(H)'!$A$1:$CZ$126,MATCH('Unit Data from Audit Worksheet'!$A11,'PY1 Data(H)'!$A$1:$A$126,0),MATCH('Unit Data from Audit Worksheet'!$D$2,'PY1 Data(H)'!$A$1:$CZ$1,0))</f>
        <v>#N/A</v>
      </c>
      <c r="F12" s="135">
        <v>0</v>
      </c>
      <c r="G12" s="287">
        <f>IF(F12&lt;0,"Error: Enter as positive.",)</f>
        <v>0</v>
      </c>
      <c r="H12" s="292"/>
      <c r="I12" s="292"/>
      <c r="J12"/>
    </row>
    <row r="13" spans="1:122" ht="89.25" customHeight="1" x14ac:dyDescent="0.3">
      <c r="A13" s="139">
        <v>627</v>
      </c>
      <c r="B13" s="580" t="s">
        <v>135</v>
      </c>
      <c r="C13" s="324" t="s">
        <v>44</v>
      </c>
      <c r="D13" s="155" t="s">
        <v>232</v>
      </c>
      <c r="E13" s="257" t="e">
        <f>INDEX('PY1 Data(H)'!$A$1:$CZ$126,MATCH('Unit Data from Audit Worksheet'!$A13,'PY1 Data(H)'!$A$1:$A$126,0),MATCH('Unit Data from Audit Worksheet'!$D$2,'PY1 Data(H)'!$A$1:$CZ$1,0))</f>
        <v>#N/A</v>
      </c>
      <c r="F13" s="135">
        <v>0</v>
      </c>
      <c r="G13" s="287">
        <f>IF(F13&gt;F12,"Please review account numbers 627 &gt;626",)</f>
        <v>0</v>
      </c>
      <c r="H13" s="292"/>
      <c r="I13" s="292"/>
      <c r="J13"/>
    </row>
    <row r="14" spans="1:122" ht="105" customHeight="1" x14ac:dyDescent="0.3">
      <c r="A14" s="139">
        <v>628</v>
      </c>
      <c r="B14" s="580" t="s">
        <v>135</v>
      </c>
      <c r="C14" s="324" t="s">
        <v>44</v>
      </c>
      <c r="D14" s="155" t="s">
        <v>233</v>
      </c>
      <c r="E14" s="257" t="e">
        <f>INDEX('PY1 Data(H)'!$A$1:$CZ$126,MATCH('Unit Data from Audit Worksheet'!$A14,'PY1 Data(H)'!$A$1:$A$126,0),MATCH('Unit Data from Audit Worksheet'!$D$2,'PY1 Data(H)'!$A$1:$CZ$1,0))</f>
        <v>#N/A</v>
      </c>
      <c r="F14" s="135">
        <v>0</v>
      </c>
      <c r="G14" s="287">
        <f>IF(F14&gt;F12,"Please review account numbers 628 &gt; 626",)</f>
        <v>0</v>
      </c>
      <c r="H14" s="292"/>
      <c r="I14" s="292"/>
      <c r="J14"/>
    </row>
    <row r="15" spans="1:122" ht="95.25" customHeight="1" x14ac:dyDescent="0.3">
      <c r="A15" s="139">
        <v>629</v>
      </c>
      <c r="B15" s="580" t="s">
        <v>135</v>
      </c>
      <c r="C15" s="324" t="s">
        <v>44</v>
      </c>
      <c r="D15" s="155" t="s">
        <v>234</v>
      </c>
      <c r="E15" s="257" t="e">
        <f>INDEX('PY1 Data(H)'!$A$1:$CZ$126,MATCH('Unit Data from Audit Worksheet'!$A15,'PY1 Data(H)'!$A$1:$A$126,0),MATCH('Unit Data from Audit Worksheet'!$D$2,'PY1 Data(H)'!$A$1:$CZ$1,0))</f>
        <v>#N/A</v>
      </c>
      <c r="F15" s="135">
        <v>0</v>
      </c>
      <c r="G15" s="287">
        <f>IF(F15&gt;F12,"Please review account numbers 629 &gt; 626",)</f>
        <v>0</v>
      </c>
      <c r="H15" s="292"/>
      <c r="I15" s="292"/>
      <c r="J15"/>
    </row>
    <row r="16" spans="1:122" ht="69" customHeight="1" x14ac:dyDescent="0.3">
      <c r="A16" s="139">
        <v>630</v>
      </c>
      <c r="B16" s="580" t="s">
        <v>135</v>
      </c>
      <c r="C16" s="324" t="s">
        <v>44</v>
      </c>
      <c r="D16" s="155" t="s">
        <v>168</v>
      </c>
      <c r="E16" s="257" t="e">
        <f>INDEX('PY1 Data(H)'!$A$1:$CZ$126,MATCH('Unit Data from Audit Worksheet'!$A16,'PY1 Data(H)'!$A$1:$A$126,0),MATCH('Unit Data from Audit Worksheet'!$D$2,'PY1 Data(H)'!$A$1:$CZ$1,0))</f>
        <v>#N/A</v>
      </c>
      <c r="F16" s="135">
        <v>0</v>
      </c>
      <c r="G16" s="287">
        <f>IF(F16&gt;F12,"Please review account numbers 630 &gt; 626",)</f>
        <v>0</v>
      </c>
      <c r="H16" s="292"/>
      <c r="I16" s="292"/>
      <c r="J16"/>
    </row>
    <row r="17" spans="1:10" ht="95.25" customHeight="1" x14ac:dyDescent="0.3">
      <c r="A17" s="139">
        <v>631</v>
      </c>
      <c r="B17" s="580" t="s">
        <v>135</v>
      </c>
      <c r="C17" s="324" t="s">
        <v>44</v>
      </c>
      <c r="D17" s="155" t="s">
        <v>235</v>
      </c>
      <c r="E17" s="257" t="e">
        <f>INDEX('PY1 Data(H)'!$A$1:$CZ$126,MATCH('Unit Data from Audit Worksheet'!$A17,'PY1 Data(H)'!$A$1:$A$126,0),MATCH('Unit Data from Audit Worksheet'!$D$2,'PY1 Data(H)'!$A$1:$CZ$1,0))</f>
        <v>#N/A</v>
      </c>
      <c r="F17" s="135">
        <v>0</v>
      </c>
      <c r="G17" s="287">
        <f>IF(F17&gt;F12,"Please review account numbers 631 &gt; 626",)</f>
        <v>0</v>
      </c>
      <c r="H17" s="292"/>
      <c r="I17" s="292"/>
      <c r="J17"/>
    </row>
    <row r="18" spans="1:10" ht="55.5" customHeight="1" x14ac:dyDescent="0.3">
      <c r="A18" s="413">
        <v>338</v>
      </c>
      <c r="B18" s="3" t="s">
        <v>20</v>
      </c>
      <c r="C18" s="258" t="s">
        <v>44</v>
      </c>
      <c r="D18" s="65" t="s">
        <v>46</v>
      </c>
      <c r="E18" s="257" t="e">
        <f>INDEX('PY1 Data(H)'!$A$1:$CZ$126,MATCH('Unit Data from Audit Worksheet'!$A18,'PY1 Data(H)'!$A$1:$A$126,0),MATCH('Unit Data from Audit Worksheet'!$D$2,'PY1 Data(H)'!$A$1:$CZ$1,0))-INDEX('PY1 Data(H)'!$A$1:$CZ$126,MATCH('Unit Data from Audit Worksheet'!$A11,'PY1 Data(H)'!$A$1:$A$126,0),MATCH('Unit Data from Audit Worksheet'!$D$2,'PY1 Data(H)'!$A$1:$CZ$1,0))</f>
        <v>#N/A</v>
      </c>
      <c r="F18" s="135">
        <v>0</v>
      </c>
      <c r="G18" s="287" t="str">
        <f>IF(F12&gt;F18,"Error: Please review accts 626 &gt; 338","")</f>
        <v/>
      </c>
      <c r="H18" s="15"/>
      <c r="I18" s="288"/>
      <c r="J18"/>
    </row>
    <row r="19" spans="1:10" ht="89.25" customHeight="1" x14ac:dyDescent="0.3">
      <c r="A19" s="66">
        <v>335</v>
      </c>
      <c r="B19" s="3" t="s">
        <v>20</v>
      </c>
      <c r="C19" s="258" t="s">
        <v>44</v>
      </c>
      <c r="D19" s="267" t="s">
        <v>236</v>
      </c>
      <c r="E19" s="257" t="e">
        <f>INDEX('PY1 Data(H)'!$A$1:$CZ$126,MATCH('Unit Data from Audit Worksheet'!$A19,'PY1 Data(H)'!$A$1:$A$126,0),MATCH('Unit Data from Audit Worksheet'!$D$2,'PY1 Data(H)'!$A$1:$CZ$1,0))</f>
        <v>#N/A</v>
      </c>
      <c r="F19" s="135">
        <v>0</v>
      </c>
      <c r="G19" s="287">
        <f>IF(F19&lt;0,"Error: Enter as positive.",)</f>
        <v>0</v>
      </c>
      <c r="H19" s="15"/>
      <c r="I19" s="174"/>
      <c r="J19"/>
    </row>
    <row r="20" spans="1:10" ht="65.400000000000006" customHeight="1" x14ac:dyDescent="0.3">
      <c r="A20" s="66">
        <v>252</v>
      </c>
      <c r="B20" s="3" t="s">
        <v>20</v>
      </c>
      <c r="C20" s="258" t="s">
        <v>44</v>
      </c>
      <c r="D20" s="65" t="s">
        <v>47</v>
      </c>
      <c r="E20" s="257" t="e">
        <f>INDEX('PY1 Data(H)'!$A$1:$CZ$126,MATCH('Unit Data from Audit Worksheet'!$A20,'PY1 Data(H)'!$A$1:$A$126,0),MATCH('Unit Data from Audit Worksheet'!$D$2,'PY1 Data(H)'!$A$1:$CZ$1,0))</f>
        <v>#N/A</v>
      </c>
      <c r="F20" s="135">
        <v>0</v>
      </c>
      <c r="G20" s="293"/>
      <c r="H20" s="15"/>
      <c r="I20" s="51"/>
      <c r="J20"/>
    </row>
    <row r="21" spans="1:10" ht="55.8" customHeight="1" x14ac:dyDescent="0.3">
      <c r="A21" s="66">
        <v>253</v>
      </c>
      <c r="B21" s="3" t="s">
        <v>20</v>
      </c>
      <c r="C21" s="258" t="s">
        <v>44</v>
      </c>
      <c r="D21" s="65" t="s">
        <v>48</v>
      </c>
      <c r="E21" s="257" t="e">
        <f>INDEX('PY1 Data(H)'!$A$1:$CZ$126,MATCH('Unit Data from Audit Worksheet'!$A21,'PY1 Data(H)'!$A$1:$A$126,0),MATCH('Unit Data from Audit Worksheet'!$D$2,'PY1 Data(H)'!$A$1:$CZ$1,0))</f>
        <v>#N/A</v>
      </c>
      <c r="F21" s="135">
        <v>0</v>
      </c>
      <c r="G21" s="287"/>
      <c r="H21" s="15"/>
      <c r="I21" s="51"/>
      <c r="J21"/>
    </row>
    <row r="22" spans="1:10" ht="97.8" customHeight="1" x14ac:dyDescent="0.3">
      <c r="A22" s="66">
        <v>254</v>
      </c>
      <c r="B22" s="3" t="s">
        <v>20</v>
      </c>
      <c r="C22" s="258" t="s">
        <v>44</v>
      </c>
      <c r="D22" s="65" t="s">
        <v>237</v>
      </c>
      <c r="E22" s="257" t="e">
        <f>INDEX('PY1 Data(H)'!$A$1:$CZ$126,MATCH('Unit Data from Audit Worksheet'!$A22,'PY1 Data(H)'!$A$1:$A$126,0),MATCH('Unit Data from Audit Worksheet'!$D$2,'PY1 Data(H)'!$A$1:$CZ$1,0))</f>
        <v>#N/A</v>
      </c>
      <c r="F22" s="135">
        <v>0</v>
      </c>
      <c r="G22" s="287">
        <f>IF(H22=0,,"Error: Total assets and deferred outflows less total liabilities and deferred inflows do not equal total net position. Account numbers  385-338-252-253-254 = 0.  The amount the formula is off is located in the cell to the right")</f>
        <v>0</v>
      </c>
      <c r="H22" s="290">
        <f>F9-F18-F20-F21-F22</f>
        <v>0</v>
      </c>
      <c r="I22" s="51"/>
      <c r="J22"/>
    </row>
    <row r="23" spans="1:10" ht="21.75" customHeight="1" x14ac:dyDescent="0.3">
      <c r="A23" s="66"/>
      <c r="B23" s="342" t="s">
        <v>49</v>
      </c>
      <c r="C23" s="582"/>
      <c r="D23" s="328"/>
      <c r="E23" s="329"/>
      <c r="F23" s="340"/>
      <c r="G23" s="341"/>
      <c r="H23" s="15"/>
      <c r="I23" s="51"/>
      <c r="J23"/>
    </row>
    <row r="24" spans="1:10" ht="59.25" customHeight="1" x14ac:dyDescent="0.3">
      <c r="A24" s="66">
        <v>502</v>
      </c>
      <c r="B24" s="3" t="s">
        <v>19</v>
      </c>
      <c r="C24" s="258" t="s">
        <v>51</v>
      </c>
      <c r="D24" s="267" t="s">
        <v>238</v>
      </c>
      <c r="E24" s="257" t="e">
        <f>INDEX('PY1 Data(H)'!$A$1:$CZ$126,MATCH('Unit Data from Audit Worksheet'!$A24,'PY1 Data(H)'!$A$1:$A$126,0),MATCH('Unit Data from Audit Worksheet'!$D$2,'PY1 Data(H)'!$A$1:$CZ$1,0))</f>
        <v>#N/A</v>
      </c>
      <c r="F24" s="135">
        <v>0</v>
      </c>
      <c r="G24" s="287">
        <f>IF(F24&lt;0,"Note: Number is normally positive.",)</f>
        <v>0</v>
      </c>
      <c r="H24" s="15"/>
      <c r="I24" s="51"/>
      <c r="J24"/>
    </row>
    <row r="25" spans="1:10" ht="59.25" customHeight="1" x14ac:dyDescent="0.3">
      <c r="A25" s="66">
        <v>503</v>
      </c>
      <c r="B25" s="3" t="s">
        <v>19</v>
      </c>
      <c r="C25" s="258" t="s">
        <v>51</v>
      </c>
      <c r="D25" s="65" t="s">
        <v>50</v>
      </c>
      <c r="E25" s="257" t="e">
        <f>INDEX('PY1 Data(H)'!$A$1:$CZ$126,MATCH('Unit Data from Audit Worksheet'!$A25,'PY1 Data(H)'!$A$1:$A$126,0),MATCH('Unit Data from Audit Worksheet'!$D$2,'PY1 Data(H)'!$A$1:$CZ$1,0))</f>
        <v>#N/A</v>
      </c>
      <c r="F25" s="135">
        <v>0</v>
      </c>
      <c r="G25" s="287">
        <f>IF(F25&lt;0,"Note: Number is normally positive.",)</f>
        <v>0</v>
      </c>
      <c r="H25" s="15"/>
      <c r="I25" s="51"/>
      <c r="J25"/>
    </row>
    <row r="26" spans="1:10" ht="27" customHeight="1" x14ac:dyDescent="0.3">
      <c r="A26" s="66"/>
      <c r="B26" s="342" t="s">
        <v>52</v>
      </c>
      <c r="C26" s="582"/>
      <c r="D26" s="328"/>
      <c r="E26" s="329"/>
      <c r="F26" s="330"/>
      <c r="G26" s="331"/>
      <c r="H26" s="15"/>
      <c r="I26" s="51"/>
      <c r="J26"/>
    </row>
    <row r="27" spans="1:10" ht="49.5" customHeight="1" x14ac:dyDescent="0.3">
      <c r="A27" s="66">
        <v>388</v>
      </c>
      <c r="B27" s="3" t="s">
        <v>22</v>
      </c>
      <c r="C27" s="3" t="s">
        <v>57</v>
      </c>
      <c r="D27" s="65" t="s">
        <v>53</v>
      </c>
      <c r="E27" s="257" t="e">
        <f>INDEX('PY1 Data(H)'!$A$1:$CZ$126,MATCH('Unit Data from Audit Worksheet'!$A27,'PY1 Data(H)'!$A$1:$A$126,0),MATCH('Unit Data from Audit Worksheet'!$D$2,'PY1 Data(H)'!$A$1:$CZ$1,0))</f>
        <v>#N/A</v>
      </c>
      <c r="F27" s="135">
        <v>0</v>
      </c>
      <c r="G27" s="287">
        <f t="shared" ref="G27:G33" si="0">IF(F27&lt;0,"Error: Enter as positive.",)</f>
        <v>0</v>
      </c>
      <c r="H27" s="15"/>
      <c r="I27" s="51"/>
      <c r="J27"/>
    </row>
    <row r="28" spans="1:10" ht="51.75" customHeight="1" x14ac:dyDescent="0.3">
      <c r="A28" s="66">
        <v>339</v>
      </c>
      <c r="B28" s="3" t="s">
        <v>20</v>
      </c>
      <c r="C28" s="3" t="s">
        <v>57</v>
      </c>
      <c r="D28" s="65" t="s">
        <v>54</v>
      </c>
      <c r="E28" s="257" t="e">
        <f>INDEX('PY1 Data(H)'!$A$1:$CZ$126,MATCH('Unit Data from Audit Worksheet'!$A28,'PY1 Data(H)'!$A$1:$A$126,0),MATCH('Unit Data from Audit Worksheet'!$D$2,'PY1 Data(H)'!$A$1:$CZ$1,0))</f>
        <v>#N/A</v>
      </c>
      <c r="F28" s="135">
        <v>0</v>
      </c>
      <c r="G28" s="287">
        <f t="shared" si="0"/>
        <v>0</v>
      </c>
      <c r="H28" s="15"/>
      <c r="I28" s="51"/>
      <c r="J28"/>
    </row>
    <row r="29" spans="1:10" ht="50.25" customHeight="1" x14ac:dyDescent="0.3">
      <c r="A29" s="66">
        <v>504</v>
      </c>
      <c r="B29" s="3" t="s">
        <v>20</v>
      </c>
      <c r="C29" s="3" t="s">
        <v>57</v>
      </c>
      <c r="D29" s="65" t="s">
        <v>55</v>
      </c>
      <c r="E29" s="257" t="e">
        <f>INDEX('PY1 Data(H)'!$A$1:$CZ$126,MATCH('Unit Data from Audit Worksheet'!$A29,'PY1 Data(H)'!$A$1:$A$126,0),MATCH('Unit Data from Audit Worksheet'!$D$2,'PY1 Data(H)'!$A$1:$CZ$1,0))</f>
        <v>#N/A</v>
      </c>
      <c r="F29" s="135">
        <v>0</v>
      </c>
      <c r="G29" s="287">
        <f t="shared" si="0"/>
        <v>0</v>
      </c>
      <c r="H29" s="15"/>
      <c r="I29" s="51"/>
      <c r="J29"/>
    </row>
    <row r="30" spans="1:10" ht="60" customHeight="1" x14ac:dyDescent="0.3">
      <c r="A30" s="66">
        <v>505</v>
      </c>
      <c r="B30" s="3" t="s">
        <v>20</v>
      </c>
      <c r="C30" s="3" t="s">
        <v>57</v>
      </c>
      <c r="D30" s="261" t="s">
        <v>56</v>
      </c>
      <c r="E30" s="257" t="e">
        <f>INDEX('PY1 Data(H)'!$A$1:$CZ$126,MATCH('Unit Data from Audit Worksheet'!$A30,'PY1 Data(H)'!$A$1:$A$126,0),MATCH('Unit Data from Audit Worksheet'!$D$2,'PY1 Data(H)'!$A$1:$CZ$1,0))</f>
        <v>#N/A</v>
      </c>
      <c r="F30" s="135">
        <v>0</v>
      </c>
      <c r="G30" s="287">
        <f t="shared" si="0"/>
        <v>0</v>
      </c>
      <c r="H30" s="15"/>
      <c r="I30" s="51"/>
      <c r="J30"/>
    </row>
    <row r="31" spans="1:10" ht="67.95" customHeight="1" x14ac:dyDescent="0.3">
      <c r="A31" s="66">
        <v>341</v>
      </c>
      <c r="B31" s="3" t="s">
        <v>20</v>
      </c>
      <c r="C31" s="3" t="s">
        <v>57</v>
      </c>
      <c r="D31" s="267" t="s">
        <v>239</v>
      </c>
      <c r="E31" s="257" t="e">
        <f>INDEX('PY1 Data(H)'!$A$1:$CZ$126,MATCH('Unit Data from Audit Worksheet'!$A31,'PY1 Data(H)'!$A$1:$A$126,0),MATCH('Unit Data from Audit Worksheet'!$D$2,'PY1 Data(H)'!$A$1:$CZ$1,0))</f>
        <v>#N/A</v>
      </c>
      <c r="F31" s="135">
        <v>0</v>
      </c>
      <c r="G31" s="287">
        <f t="shared" si="0"/>
        <v>0</v>
      </c>
      <c r="H31" s="15"/>
      <c r="I31" s="51"/>
      <c r="J31"/>
    </row>
    <row r="32" spans="1:10" ht="44.25" customHeight="1" x14ac:dyDescent="0.3">
      <c r="A32" s="66">
        <v>386</v>
      </c>
      <c r="B32" s="3" t="s">
        <v>20</v>
      </c>
      <c r="C32" s="3" t="s">
        <v>57</v>
      </c>
      <c r="D32" s="65" t="s">
        <v>240</v>
      </c>
      <c r="E32" s="257" t="e">
        <f>INDEX('PY1 Data(H)'!$A$1:$CZ$126,MATCH('Unit Data from Audit Worksheet'!$A32,'PY1 Data(H)'!$A$1:$A$126,0),MATCH('Unit Data from Audit Worksheet'!$D$2,'PY1 Data(H)'!$A$1:$CZ$1,0))</f>
        <v>#N/A</v>
      </c>
      <c r="F32" s="135">
        <v>0</v>
      </c>
      <c r="G32" s="287">
        <f t="shared" si="0"/>
        <v>0</v>
      </c>
      <c r="H32" s="15"/>
      <c r="I32" s="51"/>
      <c r="J32"/>
    </row>
    <row r="33" spans="1:122" ht="48.75" customHeight="1" x14ac:dyDescent="0.3">
      <c r="A33" s="66">
        <v>387</v>
      </c>
      <c r="B33" s="3" t="s">
        <v>22</v>
      </c>
      <c r="C33" s="3" t="s">
        <v>57</v>
      </c>
      <c r="D33" s="65" t="s">
        <v>241</v>
      </c>
      <c r="E33" s="257" t="e">
        <f>INDEX('PY1 Data(H)'!$A$1:$CZ$126,MATCH('Unit Data from Audit Worksheet'!$A33,'PY1 Data(H)'!$A$1:$A$126,0),MATCH('Unit Data from Audit Worksheet'!$D$2,'PY1 Data(H)'!$A$1:$CZ$1,0))</f>
        <v>#N/A</v>
      </c>
      <c r="F33" s="135">
        <v>0</v>
      </c>
      <c r="G33" s="287">
        <f t="shared" si="0"/>
        <v>0</v>
      </c>
      <c r="H33" s="15"/>
      <c r="I33" s="51"/>
      <c r="J33"/>
    </row>
    <row r="34" spans="1:122" ht="92.25" customHeight="1" x14ac:dyDescent="0.3">
      <c r="A34" s="66">
        <v>389</v>
      </c>
      <c r="B34" s="3" t="s">
        <v>22</v>
      </c>
      <c r="C34" s="3" t="s">
        <v>57</v>
      </c>
      <c r="D34" s="267" t="s">
        <v>242</v>
      </c>
      <c r="E34" s="257" t="e">
        <f>INDEX('PY1 Data(H)'!$A$1:$CZ$126,MATCH('Unit Data from Audit Worksheet'!$A34,'PY1 Data(H)'!$A$1:$A$126,0),MATCH('Unit Data from Audit Worksheet'!$D$2,'PY1 Data(H)'!$A$1:$CZ$1,0))</f>
        <v>#N/A</v>
      </c>
      <c r="F34" s="135">
        <v>0</v>
      </c>
      <c r="G34" s="287"/>
      <c r="H34" s="15"/>
      <c r="I34" s="51"/>
      <c r="J34"/>
    </row>
    <row r="35" spans="1:122" ht="138" customHeight="1" x14ac:dyDescent="0.3">
      <c r="A35" s="66">
        <v>255</v>
      </c>
      <c r="B35" s="3" t="s">
        <v>20</v>
      </c>
      <c r="C35" s="3" t="s">
        <v>57</v>
      </c>
      <c r="D35" s="267" t="s">
        <v>243</v>
      </c>
      <c r="E35" s="257" t="e">
        <f>INDEX('PY1 Data(H)'!$A$1:$CZ$126,MATCH('Unit Data from Audit Worksheet'!$A35,'PY1 Data(H)'!$A$1:$A$126,0),MATCH('Unit Data from Audit Worksheet'!$D$2,'PY1 Data(H)'!$A$1:$CZ$1,0))</f>
        <v>#N/A</v>
      </c>
      <c r="F35" s="135">
        <v>0</v>
      </c>
      <c r="G35" s="496">
        <f>IF(H35=0,,"Error: Total revenues less total expenses do not equal total change in net position. Account numbers 339+504+505+341+386-387+389-388-255 = 0  The amount the formula is off is located in the cell to the right")</f>
        <v>0</v>
      </c>
      <c r="H35" s="290">
        <f>F28+F29+F30+F31+F32-F33+F34-F27-F35</f>
        <v>0</v>
      </c>
      <c r="I35" s="51"/>
      <c r="J35"/>
    </row>
    <row r="36" spans="1:122" ht="138" customHeight="1" x14ac:dyDescent="0.3">
      <c r="A36" s="66">
        <v>376</v>
      </c>
      <c r="B36" s="258" t="s">
        <v>20</v>
      </c>
      <c r="C36" s="258" t="s">
        <v>57</v>
      </c>
      <c r="D36" s="267" t="s">
        <v>244</v>
      </c>
      <c r="E36" s="257" t="e">
        <f>INDEX('PY1 Data(H)'!$A$1:$CZ$126,MATCH('Unit Data from Audit Worksheet'!$A36,'PY1 Data(H)'!$A$1:$A$126,0),MATCH('Unit Data from Audit Worksheet'!$D$2,'PY1 Data(H)'!$A$1:$CZ$1,0))</f>
        <v>#N/A</v>
      </c>
      <c r="F36" s="133">
        <v>0</v>
      </c>
      <c r="G36" s="496" t="e">
        <f>IF(H36=0,,"Error: Beginning Balance does not agree with our records.  Account numbers  252+253+254-255-376-(Prior Year 252+253+254)=0  The amount the formula is off is located in the cell to the right")</f>
        <v>#N/A</v>
      </c>
      <c r="H36" s="613" t="e">
        <f>F20+F21+F22-F35-F36-(E20+E21+E22)</f>
        <v>#N/A</v>
      </c>
      <c r="I36" s="647" t="e">
        <f>IF(H36=0," ","If the out of balance is because prior years data is not populated in cells E20,E21,E22, disregard the error message.  Do not include prior year's ending balances in cell F36")</f>
        <v>#N/A</v>
      </c>
      <c r="J36"/>
    </row>
    <row r="37" spans="1:122" ht="25.5" customHeight="1" x14ac:dyDescent="0.3">
      <c r="A37" s="66"/>
      <c r="B37" s="342" t="s">
        <v>116</v>
      </c>
      <c r="C37" s="582"/>
      <c r="D37" s="328"/>
      <c r="E37" s="329"/>
      <c r="F37" s="330"/>
      <c r="G37" s="331"/>
      <c r="H37" s="15"/>
      <c r="I37" s="51"/>
      <c r="J37"/>
    </row>
    <row r="38" spans="1:122" s="16" customFormat="1" ht="86.25" customHeight="1" x14ac:dyDescent="0.3">
      <c r="A38" s="66">
        <v>592</v>
      </c>
      <c r="B38" s="258" t="s">
        <v>21</v>
      </c>
      <c r="C38" s="258" t="s">
        <v>118</v>
      </c>
      <c r="D38" s="267" t="s">
        <v>245</v>
      </c>
      <c r="E38" s="257" t="e">
        <f>INDEX('PY1 Data(H)'!$A$1:$CZ$126,MATCH('Unit Data from Audit Worksheet'!$A38,'PY1 Data(H)'!$A$1:$A$126,0),MATCH('Unit Data from Audit Worksheet'!$D$2,'PY1 Data(H)'!$A$1:$CZ$1,0))</f>
        <v>#N/A</v>
      </c>
      <c r="F38" s="135">
        <v>0</v>
      </c>
      <c r="G38" s="287"/>
      <c r="H38" s="288"/>
      <c r="I38" s="289"/>
      <c r="J38"/>
      <c r="L38"/>
      <c r="N38" s="136"/>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row>
    <row r="39" spans="1:122" s="16" customFormat="1" ht="71.25" customHeight="1" thickBot="1" x14ac:dyDescent="0.35">
      <c r="A39" s="66">
        <v>591</v>
      </c>
      <c r="B39" s="258" t="s">
        <v>21</v>
      </c>
      <c r="C39" s="258" t="s">
        <v>118</v>
      </c>
      <c r="D39" s="65" t="s">
        <v>119</v>
      </c>
      <c r="E39" s="257" t="e">
        <f>INDEX('PY1 Data(H)'!$A$1:$CZ$126,MATCH('Unit Data from Audit Worksheet'!$A39,'PY1 Data(H)'!$A$1:$A$126,0),MATCH('Unit Data from Audit Worksheet'!$D$2,'PY1 Data(H)'!$A$1:$CZ$1,0))</f>
        <v>#N/A</v>
      </c>
      <c r="F39" s="135">
        <v>0</v>
      </c>
      <c r="G39" s="287">
        <f>IF(F39&lt;0,"Error: Enter as positive.",)</f>
        <v>0</v>
      </c>
      <c r="H39" s="288"/>
      <c r="I39" s="289"/>
      <c r="J39"/>
      <c r="L39"/>
      <c r="N39" s="136"/>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row>
    <row r="40" spans="1:122" s="16" customFormat="1" ht="25.5" customHeight="1" thickBot="1" x14ac:dyDescent="0.35">
      <c r="A40" s="608"/>
      <c r="B40" s="667" t="s">
        <v>524</v>
      </c>
      <c r="C40" s="668"/>
      <c r="D40" s="668"/>
      <c r="E40" s="668"/>
      <c r="F40" s="668"/>
      <c r="G40" s="669"/>
      <c r="H40" s="288"/>
      <c r="I40" s="289"/>
      <c r="J40" s="129"/>
      <c r="L40" s="129"/>
      <c r="N40" s="136"/>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row>
    <row r="41" spans="1:122" s="16" customFormat="1" ht="15" customHeight="1" x14ac:dyDescent="0.3">
      <c r="A41" s="608"/>
      <c r="B41" s="670" t="s">
        <v>525</v>
      </c>
      <c r="C41" s="671"/>
      <c r="D41" s="671"/>
      <c r="E41" s="671"/>
      <c r="F41" s="671"/>
      <c r="G41" s="672"/>
      <c r="H41" s="288"/>
      <c r="I41" s="289"/>
      <c r="J41" s="129"/>
      <c r="L41" s="129"/>
      <c r="N41" s="136"/>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row>
    <row r="42" spans="1:122" s="16" customFormat="1" ht="15" customHeight="1" x14ac:dyDescent="0.3">
      <c r="A42" s="608"/>
      <c r="B42" s="673" t="s">
        <v>526</v>
      </c>
      <c r="C42" s="674"/>
      <c r="D42" s="674"/>
      <c r="E42" s="674"/>
      <c r="F42" s="674"/>
      <c r="G42" s="675"/>
      <c r="H42" s="288"/>
      <c r="I42" s="289"/>
      <c r="J42" s="129"/>
      <c r="L42" s="129"/>
      <c r="N42" s="136"/>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row>
    <row r="43" spans="1:122" s="16" customFormat="1" ht="15" customHeight="1" x14ac:dyDescent="0.3">
      <c r="A43" s="608"/>
      <c r="B43" s="676" t="s">
        <v>527</v>
      </c>
      <c r="C43" s="674"/>
      <c r="D43" s="674"/>
      <c r="E43" s="674"/>
      <c r="F43" s="674"/>
      <c r="G43" s="675"/>
      <c r="H43" s="288"/>
      <c r="I43" s="289"/>
      <c r="J43" s="129"/>
      <c r="L43" s="129"/>
      <c r="N43" s="136"/>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row>
    <row r="44" spans="1:122" s="16" customFormat="1" ht="15" customHeight="1" thickBot="1" x14ac:dyDescent="0.35">
      <c r="A44" s="608"/>
      <c r="B44" s="677" t="s">
        <v>528</v>
      </c>
      <c r="C44" s="678"/>
      <c r="D44" s="678"/>
      <c r="E44" s="678"/>
      <c r="F44" s="678"/>
      <c r="G44" s="679"/>
      <c r="H44" s="288"/>
      <c r="I44" s="289"/>
      <c r="J44" s="129"/>
      <c r="L44" s="129"/>
      <c r="N44" s="136"/>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row>
    <row r="45" spans="1:122" s="16" customFormat="1" ht="71.25" customHeight="1" x14ac:dyDescent="0.3">
      <c r="A45" s="608">
        <v>1072</v>
      </c>
      <c r="B45" s="609"/>
      <c r="C45" s="611" t="s">
        <v>529</v>
      </c>
      <c r="D45" s="665" t="s">
        <v>530</v>
      </c>
      <c r="E45" s="257" t="e">
        <f>INDEX('PY1 Data(H)'!$A$1:$CZ$126,MATCH('Unit Data from Audit Worksheet'!$A45,'PY1 Data(H)'!$A$1:$A$126,0),MATCH('Unit Data from Audit Worksheet'!$D$2,'PY1 Data(H)'!$A$1:$CZ$1,0))</f>
        <v>#N/A</v>
      </c>
      <c r="F45" s="135">
        <v>0</v>
      </c>
      <c r="G45" s="610"/>
      <c r="H45" s="288"/>
      <c r="I45" s="289"/>
      <c r="J45" s="129"/>
      <c r="L45" s="129"/>
      <c r="N45" s="136"/>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row>
    <row r="46" spans="1:122" s="16" customFormat="1" ht="71.25" customHeight="1" x14ac:dyDescent="0.3">
      <c r="A46" s="608">
        <v>1073</v>
      </c>
      <c r="B46" s="609"/>
      <c r="C46" s="666" t="s">
        <v>529</v>
      </c>
      <c r="D46" s="665" t="s">
        <v>531</v>
      </c>
      <c r="E46" s="257" t="e">
        <f>INDEX('PY1 Data(H)'!$A$1:$CZ$126,MATCH('Unit Data from Audit Worksheet'!$A46,'PY1 Data(H)'!$A$1:$A$126,0),MATCH('Unit Data from Audit Worksheet'!$D$2,'PY1 Data(H)'!$A$1:$CZ$1,0))</f>
        <v>#N/A</v>
      </c>
      <c r="F46" s="135">
        <v>0</v>
      </c>
      <c r="G46" s="610"/>
      <c r="H46" s="288"/>
      <c r="I46" s="289"/>
      <c r="J46" s="129"/>
      <c r="L46" s="129"/>
      <c r="N46" s="136"/>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row>
    <row r="47" spans="1:122" s="16" customFormat="1" ht="71.25" customHeight="1" x14ac:dyDescent="0.3">
      <c r="A47" s="608">
        <v>1074</v>
      </c>
      <c r="B47" s="609"/>
      <c r="C47" s="611" t="s">
        <v>532</v>
      </c>
      <c r="D47" s="665" t="s">
        <v>533</v>
      </c>
      <c r="E47" s="257" t="e">
        <f>INDEX('PY1 Data(H)'!$A$1:$CZ$126,MATCH('Unit Data from Audit Worksheet'!$A47,'PY1 Data(H)'!$A$1:$A$126,0),MATCH('Unit Data from Audit Worksheet'!$D$2,'PY1 Data(H)'!$A$1:$CZ$1,0))</f>
        <v>#N/A</v>
      </c>
      <c r="F47" s="135">
        <v>0</v>
      </c>
      <c r="G47" s="610"/>
      <c r="H47" s="288"/>
      <c r="I47" s="289"/>
      <c r="J47" s="129"/>
      <c r="L47" s="129"/>
      <c r="N47" s="136"/>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row>
    <row r="48" spans="1:122" ht="27" customHeight="1" x14ac:dyDescent="0.3">
      <c r="A48" s="66"/>
      <c r="B48" s="342" t="s">
        <v>58</v>
      </c>
      <c r="C48" s="582"/>
      <c r="D48" s="332"/>
      <c r="E48" s="329"/>
      <c r="F48" s="333"/>
      <c r="G48" s="334"/>
      <c r="H48" s="15"/>
      <c r="I48" s="51"/>
      <c r="J48"/>
    </row>
    <row r="49" spans="1:122" s="16" customFormat="1" ht="55.5" customHeight="1" x14ac:dyDescent="0.3">
      <c r="A49" s="66">
        <v>506</v>
      </c>
      <c r="B49" s="583" t="s">
        <v>19</v>
      </c>
      <c r="C49" s="583" t="s">
        <v>62</v>
      </c>
      <c r="D49" s="65" t="s">
        <v>246</v>
      </c>
      <c r="E49" s="257" t="e">
        <f>INDEX('PY1 Data(H)'!$A$1:$CZ$126,MATCH('Unit Data from Audit Worksheet'!$A49,'PY1 Data(H)'!$A$1:$A$126,0),MATCH('Unit Data from Audit Worksheet'!$D$2,'PY1 Data(H)'!$A$1:$CZ$1,0))</f>
        <v>#N/A</v>
      </c>
      <c r="F49" s="135">
        <v>0</v>
      </c>
      <c r="G49" s="287">
        <f>IF(F49&lt;0,"Note: Number is normally positive.",)</f>
        <v>0</v>
      </c>
      <c r="H49" s="288"/>
      <c r="I49" s="51"/>
      <c r="J49"/>
      <c r="L49"/>
      <c r="N49" s="136"/>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row>
    <row r="50" spans="1:122" s="16" customFormat="1" ht="45.75" customHeight="1" x14ac:dyDescent="0.3">
      <c r="A50" s="66">
        <v>536</v>
      </c>
      <c r="B50" s="583" t="s">
        <v>19</v>
      </c>
      <c r="C50" s="583" t="s">
        <v>62</v>
      </c>
      <c r="D50" s="65" t="s">
        <v>59</v>
      </c>
      <c r="E50" s="257" t="e">
        <f>INDEX('PY1 Data(H)'!$A$1:$CZ$126,MATCH('Unit Data from Audit Worksheet'!$A50,'PY1 Data(H)'!$A$1:$A$126,0),MATCH('Unit Data from Audit Worksheet'!$D$2,'PY1 Data(H)'!$A$1:$CZ$1,0))</f>
        <v>#N/A</v>
      </c>
      <c r="F50" s="135">
        <v>0</v>
      </c>
      <c r="G50" s="287">
        <f>IF(F50&lt;0,"Note: Number is normally positive.",)</f>
        <v>0</v>
      </c>
      <c r="H50" s="288"/>
      <c r="I50" s="289"/>
      <c r="J50"/>
      <c r="L50"/>
      <c r="N50" s="136"/>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row>
    <row r="51" spans="1:122" s="16" customFormat="1" ht="51.75" customHeight="1" x14ac:dyDescent="0.3">
      <c r="A51" s="66">
        <v>586</v>
      </c>
      <c r="B51" s="583" t="s">
        <v>21</v>
      </c>
      <c r="C51" s="583" t="s">
        <v>62</v>
      </c>
      <c r="D51" s="260" t="s">
        <v>109</v>
      </c>
      <c r="E51" s="257" t="e">
        <f>INDEX('PY1 Data(H)'!$A$1:$CZ$126,MATCH('Unit Data from Audit Worksheet'!$A51,'PY1 Data(H)'!$A$1:$A$126,0),MATCH('Unit Data from Audit Worksheet'!$D$2,'PY1 Data(H)'!$A$1:$CZ$1,0))</f>
        <v>#N/A</v>
      </c>
      <c r="F51" s="135">
        <v>0</v>
      </c>
      <c r="G51" s="287">
        <f>IF(F51&lt;0,"Note: Number is normally positive.",)</f>
        <v>0</v>
      </c>
      <c r="H51" s="288"/>
      <c r="I51" s="289"/>
      <c r="J51"/>
      <c r="L51"/>
      <c r="N51" s="136"/>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row>
    <row r="52" spans="1:122" ht="37.5" customHeight="1" x14ac:dyDescent="0.3">
      <c r="A52" s="66">
        <v>379</v>
      </c>
      <c r="B52" s="583" t="s">
        <v>22</v>
      </c>
      <c r="C52" s="583" t="s">
        <v>62</v>
      </c>
      <c r="D52" s="65" t="s">
        <v>45</v>
      </c>
      <c r="E52" s="257" t="e">
        <f>INDEX('PY1 Data(H)'!$A$1:$CZ$126,MATCH('Unit Data from Audit Worksheet'!$A52,'PY1 Data(H)'!$A$1:$A$126,0),MATCH('Unit Data from Audit Worksheet'!$D$2,'PY1 Data(H)'!$A$1:$CZ$1,0))</f>
        <v>#N/A</v>
      </c>
      <c r="F52" s="135">
        <v>0</v>
      </c>
      <c r="G52" s="287">
        <f>IF((F49+F50)&gt;F52,"Error: Please review account numbers (506+536)&gt;379",)</f>
        <v>0</v>
      </c>
      <c r="H52" s="15"/>
      <c r="I52" s="51"/>
      <c r="J52"/>
    </row>
    <row r="53" spans="1:122" ht="99.75" customHeight="1" x14ac:dyDescent="0.3">
      <c r="A53" s="66">
        <v>4</v>
      </c>
      <c r="B53" s="583" t="s">
        <v>19</v>
      </c>
      <c r="C53" s="583" t="s">
        <v>62</v>
      </c>
      <c r="D53" s="138" t="s">
        <v>247</v>
      </c>
      <c r="E53" s="257" t="e">
        <f>INDEX('PY1 Data(H)'!$A$1:$CZ$126,MATCH('Unit Data from Audit Worksheet'!$A53,'PY1 Data(H)'!$A$1:$A$126,0),MATCH('Unit Data from Audit Worksheet'!$D$2,'PY1 Data(H)'!$A$1:$CZ$1,0))</f>
        <v>#N/A</v>
      </c>
      <c r="F53" s="135">
        <v>0</v>
      </c>
      <c r="G53" s="287">
        <f t="shared" ref="G53:G57" si="1">IF(F53&lt;0,"Error: Enter as positive.",)</f>
        <v>0</v>
      </c>
      <c r="H53" s="15"/>
      <c r="I53" s="51"/>
      <c r="J53"/>
    </row>
    <row r="54" spans="1:122" ht="132" customHeight="1" x14ac:dyDescent="0.3">
      <c r="A54" s="66">
        <v>5</v>
      </c>
      <c r="B54" s="583" t="s">
        <v>19</v>
      </c>
      <c r="C54" s="583" t="s">
        <v>62</v>
      </c>
      <c r="D54" s="153" t="s">
        <v>248</v>
      </c>
      <c r="E54" s="257" t="e">
        <f>INDEX('PY1 Data(H)'!$A$1:$CZ$126,MATCH('Unit Data from Audit Worksheet'!$A54,'PY1 Data(H)'!$A$1:$A$126,0),MATCH('Unit Data from Audit Worksheet'!$D$2,'PY1 Data(H)'!$A$1:$CZ$1,0))</f>
        <v>#N/A</v>
      </c>
      <c r="F54" s="135">
        <v>0</v>
      </c>
      <c r="G54" s="287">
        <f t="shared" si="1"/>
        <v>0</v>
      </c>
      <c r="H54" s="15"/>
      <c r="I54" s="51"/>
      <c r="J54"/>
    </row>
    <row r="55" spans="1:122" ht="93.75" customHeight="1" x14ac:dyDescent="0.3">
      <c r="A55" s="66">
        <v>380</v>
      </c>
      <c r="B55" s="583" t="s">
        <v>22</v>
      </c>
      <c r="C55" s="583" t="s">
        <v>62</v>
      </c>
      <c r="D55" s="153" t="s">
        <v>249</v>
      </c>
      <c r="E55" s="257" t="e">
        <f>INDEX('PY1 Data(H)'!$A$1:$CZ$126,MATCH('Unit Data from Audit Worksheet'!$A55,'PY1 Data(H)'!$A$1:$A$126,0),MATCH('Unit Data from Audit Worksheet'!$D$2,'PY1 Data(H)'!$A$1:$CZ$1,0))</f>
        <v>#N/A</v>
      </c>
      <c r="F55" s="135">
        <v>0</v>
      </c>
      <c r="G55" s="287">
        <f t="shared" si="1"/>
        <v>0</v>
      </c>
      <c r="H55" s="15"/>
      <c r="I55" s="51"/>
      <c r="J55"/>
    </row>
    <row r="56" spans="1:122" ht="48.75" customHeight="1" x14ac:dyDescent="0.3">
      <c r="A56" s="66">
        <v>391</v>
      </c>
      <c r="B56" s="583" t="s">
        <v>25</v>
      </c>
      <c r="C56" s="583" t="s">
        <v>62</v>
      </c>
      <c r="D56" s="65" t="s">
        <v>60</v>
      </c>
      <c r="E56" s="257" t="e">
        <f>INDEX('PY1 Data(H)'!$A$1:$CZ$126,MATCH('Unit Data from Audit Worksheet'!$A56,'PY1 Data(H)'!$A$1:$A$126,0),MATCH('Unit Data from Audit Worksheet'!$D$2,'PY1 Data(H)'!$A$1:$CZ$1,0))</f>
        <v>#N/A</v>
      </c>
      <c r="F56" s="135">
        <v>0</v>
      </c>
      <c r="G56" s="287">
        <f t="shared" si="1"/>
        <v>0</v>
      </c>
      <c r="H56" s="15"/>
      <c r="I56" s="51"/>
      <c r="J56"/>
    </row>
    <row r="57" spans="1:122" ht="51.75" customHeight="1" x14ac:dyDescent="0.3">
      <c r="A57" s="66">
        <v>7</v>
      </c>
      <c r="B57" s="583" t="s">
        <v>25</v>
      </c>
      <c r="C57" s="583" t="s">
        <v>62</v>
      </c>
      <c r="D57" s="65" t="s">
        <v>61</v>
      </c>
      <c r="E57" s="257" t="e">
        <f>INDEX('PY1 Data(H)'!$A$1:$CZ$126,MATCH('Unit Data from Audit Worksheet'!$A57,'PY1 Data(H)'!$A$1:$A$126,0),MATCH('Unit Data from Audit Worksheet'!$D$2,'PY1 Data(H)'!$A$1:$CZ$1,0))</f>
        <v>#N/A</v>
      </c>
      <c r="F57" s="135">
        <v>0</v>
      </c>
      <c r="G57" s="287">
        <f t="shared" si="1"/>
        <v>0</v>
      </c>
      <c r="H57" s="15"/>
      <c r="I57" s="51"/>
      <c r="J57"/>
    </row>
    <row r="58" spans="1:122" ht="78.75" customHeight="1" x14ac:dyDescent="0.3">
      <c r="A58" s="139">
        <v>645</v>
      </c>
      <c r="B58" s="580" t="s">
        <v>135</v>
      </c>
      <c r="C58" s="580" t="s">
        <v>62</v>
      </c>
      <c r="D58" s="469" t="s">
        <v>146</v>
      </c>
      <c r="E58" s="257" t="e">
        <f>INDEX('PY1 Data(H)'!$A$1:$CZ$126,MATCH('Unit Data from Audit Worksheet'!$A58,'PY1 Data(H)'!$A$1:$A$126,0),MATCH('Unit Data from Audit Worksheet'!$D$2,'PY1 Data(H)'!$A$1:$CZ$1,0))</f>
        <v>#N/A</v>
      </c>
      <c r="F58" s="135">
        <v>0</v>
      </c>
      <c r="G58" s="287">
        <f>IF(F58&lt;0,"Note: Number is normally positive.",)</f>
        <v>0</v>
      </c>
      <c r="H58" s="288"/>
      <c r="I58" s="289"/>
      <c r="J58"/>
    </row>
    <row r="59" spans="1:122" ht="78.75" customHeight="1" x14ac:dyDescent="0.3">
      <c r="A59" s="139">
        <v>646</v>
      </c>
      <c r="B59" s="580" t="s">
        <v>135</v>
      </c>
      <c r="C59" s="580" t="s">
        <v>62</v>
      </c>
      <c r="D59" s="138" t="s">
        <v>136</v>
      </c>
      <c r="E59" s="257" t="e">
        <f>INDEX('PY1 Data(H)'!$A$1:$CZ$126,MATCH('Unit Data from Audit Worksheet'!$A59,'PY1 Data(H)'!$A$1:$A$126,0),MATCH('Unit Data from Audit Worksheet'!$D$2,'PY1 Data(H)'!$A$1:$CZ$1,0))</f>
        <v>#N/A</v>
      </c>
      <c r="F59" s="135">
        <v>0</v>
      </c>
      <c r="G59" s="287">
        <f>IF(F59&lt;0,"Note: Number is normally positive.",)</f>
        <v>0</v>
      </c>
      <c r="H59" s="288"/>
      <c r="I59" s="289"/>
      <c r="J59"/>
    </row>
    <row r="60" spans="1:122" ht="69.599999999999994" customHeight="1" x14ac:dyDescent="0.3">
      <c r="A60" s="66">
        <v>9</v>
      </c>
      <c r="B60" s="583" t="s">
        <v>22</v>
      </c>
      <c r="C60" s="583" t="s">
        <v>62</v>
      </c>
      <c r="D60" s="267" t="s">
        <v>250</v>
      </c>
      <c r="E60" s="257" t="e">
        <f>INDEX('PY1 Data(H)'!$A$1:$CZ$126,MATCH('Unit Data from Audit Worksheet'!$A60,'PY1 Data(H)'!$A$1:$A$126,0),MATCH('Unit Data from Audit Worksheet'!$D$2,'PY1 Data(H)'!$A$1:$CZ$1,0))</f>
        <v>#N/A</v>
      </c>
      <c r="F60" s="135">
        <v>0</v>
      </c>
      <c r="G60" s="287">
        <f>IF(F52-F53-F54-F55-F60=0,,"Error: Total assets less total liabilities do not equal total fund balance. Account numbers 379-4-5-380-9= 0  The amount of the formula is in the cell to the right")</f>
        <v>0</v>
      </c>
      <c r="H60" s="290">
        <f>F52-F53-F54-F55-F60</f>
        <v>0</v>
      </c>
      <c r="I60" s="51"/>
      <c r="J60"/>
    </row>
    <row r="61" spans="1:122" s="16" customFormat="1" ht="63.75" customHeight="1" x14ac:dyDescent="0.3">
      <c r="A61" s="66">
        <v>1052</v>
      </c>
      <c r="B61" s="611" t="s">
        <v>198</v>
      </c>
      <c r="C61" s="611" t="s">
        <v>65</v>
      </c>
      <c r="D61" s="612" t="s">
        <v>439</v>
      </c>
      <c r="E61" s="257" t="e">
        <f>INDEX('PY1 Data(H)'!$A$1:$CZ$126,MATCH('Unit Data from Audit Worksheet'!$A61,'PY1 Data(H)'!$A$1:$A$126,0),MATCH('Unit Data from Audit Worksheet'!$D$2,'PY1 Data(H)'!$A$1:$CZ$1,0))</f>
        <v>#N/A</v>
      </c>
      <c r="F61" s="135">
        <v>0</v>
      </c>
      <c r="G61" s="287"/>
      <c r="H61" s="288"/>
      <c r="I61" s="289"/>
      <c r="J61" s="129"/>
      <c r="L61" s="129"/>
      <c r="N61" s="136"/>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row>
    <row r="62" spans="1:122" ht="30" customHeight="1" x14ac:dyDescent="0.3">
      <c r="A62" s="66"/>
      <c r="B62" s="342" t="s">
        <v>64</v>
      </c>
      <c r="C62" s="582"/>
      <c r="D62" s="328"/>
      <c r="E62" s="329"/>
      <c r="F62" s="330"/>
      <c r="G62" s="331"/>
      <c r="H62" s="15"/>
      <c r="I62" s="51"/>
      <c r="J62"/>
    </row>
    <row r="63" spans="1:122" ht="57.75" customHeight="1" x14ac:dyDescent="0.3">
      <c r="A63" s="66">
        <v>16</v>
      </c>
      <c r="B63" s="3" t="s">
        <v>23</v>
      </c>
      <c r="C63" s="3" t="s">
        <v>65</v>
      </c>
      <c r="D63" s="65" t="s">
        <v>63</v>
      </c>
      <c r="E63" s="257" t="e">
        <f>INDEX('PY1 Data(H)'!$A$1:$CZ$126,MATCH('Unit Data from Audit Worksheet'!$A63,'PY1 Data(H)'!$A$1:$A$126,0),MATCH('Unit Data from Audit Worksheet'!$D$2,'PY1 Data(H)'!$A$1:$CZ$1,0))</f>
        <v>#N/A</v>
      </c>
      <c r="F63" s="135">
        <v>0</v>
      </c>
      <c r="G63" s="287"/>
      <c r="H63" s="15"/>
      <c r="I63" s="51"/>
      <c r="J63"/>
    </row>
    <row r="64" spans="1:122" ht="69.75" customHeight="1" x14ac:dyDescent="0.3">
      <c r="A64" s="66">
        <v>532</v>
      </c>
      <c r="B64" s="3" t="s">
        <v>19</v>
      </c>
      <c r="C64" s="3" t="s">
        <v>65</v>
      </c>
      <c r="D64" s="263" t="s">
        <v>251</v>
      </c>
      <c r="E64" s="257" t="e">
        <f>INDEX('PY1 Data(H)'!$A$1:$CZ$126,MATCH('Unit Data from Audit Worksheet'!$A64,'PY1 Data(H)'!$A$1:$A$126,0),MATCH('Unit Data from Audit Worksheet'!$D$2,'PY1 Data(H)'!$A$1:$CZ$1,0))</f>
        <v>#N/A</v>
      </c>
      <c r="F64" s="135">
        <v>0</v>
      </c>
      <c r="G64" s="287">
        <f>IF(F64&lt;0,"Error: Enter as positive.",)</f>
        <v>0</v>
      </c>
      <c r="H64" s="15"/>
      <c r="I64" s="51"/>
      <c r="J64"/>
    </row>
    <row r="65" spans="1:1880" ht="54" customHeight="1" x14ac:dyDescent="0.3">
      <c r="A65" s="66">
        <v>17</v>
      </c>
      <c r="B65" s="3" t="s">
        <v>22</v>
      </c>
      <c r="C65" s="3" t="s">
        <v>65</v>
      </c>
      <c r="D65" s="65" t="s">
        <v>252</v>
      </c>
      <c r="E65" s="257" t="e">
        <f>INDEX('PY1 Data(H)'!$A$1:$CZ$126,MATCH('Unit Data from Audit Worksheet'!$A65,'PY1 Data(H)'!$A$1:$A$126,0),MATCH('Unit Data from Audit Worksheet'!$D$2,'PY1 Data(H)'!$A$1:$CZ$1,0))</f>
        <v>#N/A</v>
      </c>
      <c r="F65" s="135">
        <v>0</v>
      </c>
      <c r="G65" s="287"/>
      <c r="H65" s="15"/>
      <c r="I65" s="51"/>
      <c r="J65"/>
    </row>
    <row r="66" spans="1:1880" ht="58.5" customHeight="1" x14ac:dyDescent="0.3">
      <c r="A66" s="66">
        <v>20</v>
      </c>
      <c r="B66" s="3" t="s">
        <v>19</v>
      </c>
      <c r="C66" s="3" t="s">
        <v>65</v>
      </c>
      <c r="D66" s="65" t="s">
        <v>253</v>
      </c>
      <c r="E66" s="257" t="e">
        <f>INDEX('PY1 Data(H)'!$A$1:$CZ$126,MATCH('Unit Data from Audit Worksheet'!$A66,'PY1 Data(H)'!$A$1:$A$126,0),MATCH('Unit Data from Audit Worksheet'!$D$2,'PY1 Data(H)'!$A$1:$CZ$1,0))</f>
        <v>#N/A</v>
      </c>
      <c r="F66" s="135">
        <v>0</v>
      </c>
      <c r="G66" s="287">
        <f>IF(F66&lt;0,"Error: Enter as positive.",)</f>
        <v>0</v>
      </c>
      <c r="H66" s="15"/>
      <c r="I66" s="51"/>
      <c r="J66"/>
    </row>
    <row r="67" spans="1:1880" ht="54" customHeight="1" x14ac:dyDescent="0.3">
      <c r="A67" s="66">
        <v>533</v>
      </c>
      <c r="B67" s="3" t="s">
        <v>19</v>
      </c>
      <c r="C67" s="3" t="s">
        <v>65</v>
      </c>
      <c r="D67" s="263" t="s">
        <v>254</v>
      </c>
      <c r="E67" s="257" t="e">
        <f>INDEX('PY1 Data(H)'!$A$1:$CZ$126,MATCH('Unit Data from Audit Worksheet'!$A67,'PY1 Data(H)'!$A$1:$A$126,0),MATCH('Unit Data from Audit Worksheet'!$D$2,'PY1 Data(H)'!$A$1:$CZ$1,0))</f>
        <v>#N/A</v>
      </c>
      <c r="F67" s="135">
        <v>0</v>
      </c>
      <c r="G67" s="294"/>
      <c r="H67" s="15"/>
      <c r="I67" s="51"/>
      <c r="J67"/>
    </row>
    <row r="68" spans="1:1880" ht="69" customHeight="1" x14ac:dyDescent="0.3">
      <c r="A68" s="66">
        <v>22</v>
      </c>
      <c r="B68" s="3" t="s">
        <v>22</v>
      </c>
      <c r="C68" s="3" t="s">
        <v>65</v>
      </c>
      <c r="D68" s="65" t="s">
        <v>100</v>
      </c>
      <c r="E68" s="257" t="e">
        <f>INDEX('PY1 Data(H)'!$A$1:$CZ$126,MATCH('Unit Data from Audit Worksheet'!$A68,'PY1 Data(H)'!$A$1:$A$126,0),MATCH('Unit Data from Audit Worksheet'!$D$2,'PY1 Data(H)'!$A$1:$CZ$1,0))</f>
        <v>#N/A</v>
      </c>
      <c r="F68" s="135">
        <v>0</v>
      </c>
      <c r="G68" s="294"/>
      <c r="H68" s="15"/>
      <c r="I68" s="51"/>
      <c r="J68"/>
    </row>
    <row r="69" spans="1:1880" ht="138" customHeight="1" x14ac:dyDescent="0.3">
      <c r="A69" s="66">
        <v>23</v>
      </c>
      <c r="B69" s="3" t="s">
        <v>22</v>
      </c>
      <c r="C69" s="3" t="s">
        <v>65</v>
      </c>
      <c r="D69" s="267" t="s">
        <v>255</v>
      </c>
      <c r="E69" s="257" t="e">
        <f>INDEX('PY1 Data(H)'!$A$1:$CZ$126,MATCH('Unit Data from Audit Worksheet'!$A69,'PY1 Data(H)'!$A$1:$A$126,0),MATCH('Unit Data from Audit Worksheet'!$D$2,'PY1 Data(H)'!$A$1:$CZ$1,0))</f>
        <v>#N/A</v>
      </c>
      <c r="F69" s="135">
        <v>0</v>
      </c>
      <c r="G69" s="287">
        <f>IF(H69=0,,"Error: Total revenues less total expenditures do not equal total change in fund balance.  Account numbers 16-532+17-20+533+22-23=0  The amount of the formula is located in the cell to the right")</f>
        <v>0</v>
      </c>
      <c r="H69" s="290">
        <f>+F63-F64+F65-F66+F67+F68-F69</f>
        <v>0</v>
      </c>
      <c r="I69" s="51"/>
      <c r="J69"/>
    </row>
    <row r="70" spans="1:1880" ht="138" customHeight="1" x14ac:dyDescent="0.3">
      <c r="A70" s="66">
        <v>507</v>
      </c>
      <c r="B70" s="258" t="s">
        <v>22</v>
      </c>
      <c r="C70" s="258" t="s">
        <v>65</v>
      </c>
      <c r="D70" s="267" t="s">
        <v>256</v>
      </c>
      <c r="E70" s="257" t="e">
        <f>INDEX('PY1 Data(H)'!$A$1:$CZ$126,MATCH('Unit Data from Audit Worksheet'!$A70,'PY1 Data(H)'!$A$1:$A$126,0),MATCH('Unit Data from Audit Worksheet'!$D$2,'PY1 Data(H)'!$A$1:$CZ$1,0))</f>
        <v>#N/A</v>
      </c>
      <c r="F70" s="135">
        <v>0</v>
      </c>
      <c r="G70" s="287" t="e">
        <f>IF(F60-F69-F70=E60,,"Error: Beginning Balance does not agree with our records.  (Acct# 9-23-507)= Prior Years Acct # 9 The amount of the formula is in the cell to the right")</f>
        <v>#N/A</v>
      </c>
      <c r="H70" s="614" t="e">
        <f>+F60-F69-F70-E60</f>
        <v>#N/A</v>
      </c>
      <c r="I70" s="647" t="e">
        <f>IF(H70=0," ","If the out of balance is because prior years data is not populated in cell E60, disregard the error message. Do not include prior year's ending balance in cell F70.")</f>
        <v>#N/A</v>
      </c>
      <c r="J70"/>
    </row>
    <row r="71" spans="1:1880" x14ac:dyDescent="0.3">
      <c r="A71" s="66"/>
      <c r="B71" s="581" t="s">
        <v>27</v>
      </c>
      <c r="C71" s="582"/>
      <c r="D71" s="327"/>
      <c r="E71" s="327"/>
      <c r="F71" s="345"/>
      <c r="G71" s="341"/>
      <c r="H71" s="15"/>
      <c r="I71" s="51"/>
      <c r="J71"/>
    </row>
    <row r="72" spans="1:1880" ht="105.6" customHeight="1" x14ac:dyDescent="0.3">
      <c r="A72" s="66">
        <v>512</v>
      </c>
      <c r="B72" s="186"/>
      <c r="C72" s="325" t="s">
        <v>66</v>
      </c>
      <c r="D72" s="18" t="s">
        <v>257</v>
      </c>
      <c r="E72" s="257" t="e">
        <f>INDEX('PY1 Data(H)'!$A$1:$CZ$126,MATCH('Unit Data from Audit Worksheet'!$A72,'PY1 Data(H)'!$A$1:$A$126,0),MATCH('Unit Data from Audit Worksheet'!$D$2,'PY1 Data(H)'!$A$1:$CZ$1,0))</f>
        <v>#N/A</v>
      </c>
      <c r="F72" s="134">
        <v>0</v>
      </c>
      <c r="G72" s="287">
        <f>IF(F72&lt;0,"Error: Enter as positive.",)</f>
        <v>0</v>
      </c>
      <c r="H72" s="15"/>
      <c r="I72" s="51"/>
      <c r="J72"/>
    </row>
    <row r="73" spans="1:1880" s="299" customFormat="1" ht="33" customHeight="1" x14ac:dyDescent="0.3">
      <c r="A73" s="66"/>
      <c r="B73" s="607" t="s">
        <v>132</v>
      </c>
      <c r="C73" s="584"/>
      <c r="D73" s="59"/>
      <c r="E73" s="298"/>
      <c r="F73" s="295"/>
      <c r="G73" s="286"/>
      <c r="H73" s="15"/>
      <c r="I73" s="297"/>
      <c r="J73"/>
      <c r="K73" s="16"/>
      <c r="L73"/>
      <c r="M73" s="16"/>
      <c r="N73" s="136"/>
      <c r="O73" s="16"/>
      <c r="P73" s="16"/>
      <c r="Q73" s="16"/>
      <c r="R73" s="16"/>
      <c r="S73" s="16"/>
      <c r="T73" s="16"/>
      <c r="U73" s="16"/>
      <c r="V73" s="16"/>
      <c r="W73" s="16"/>
      <c r="X73" s="16"/>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c r="JA73" s="16"/>
      <c r="JB73" s="16"/>
      <c r="JC73" s="16"/>
      <c r="JD73" s="16"/>
      <c r="JE73" s="16"/>
      <c r="JF73" s="16"/>
      <c r="JG73" s="16"/>
      <c r="JH73" s="16"/>
      <c r="JI73" s="16"/>
      <c r="JJ73" s="16"/>
      <c r="JK73" s="16"/>
      <c r="JL73" s="16"/>
      <c r="JM73" s="16"/>
      <c r="JN73" s="16"/>
      <c r="JO73" s="16"/>
      <c r="JP73" s="16"/>
      <c r="JQ73" s="16"/>
      <c r="JR73" s="16"/>
      <c r="JS73" s="16"/>
      <c r="JT73" s="16"/>
      <c r="JU73" s="16"/>
      <c r="JV73" s="16"/>
      <c r="JW73" s="16"/>
      <c r="JX73" s="16"/>
      <c r="JY73" s="16"/>
      <c r="JZ73" s="16"/>
      <c r="KA73" s="16"/>
      <c r="KB73" s="16"/>
      <c r="KC73" s="16"/>
      <c r="KD73" s="16"/>
      <c r="KE73" s="16"/>
      <c r="KF73" s="16"/>
      <c r="KG73" s="16"/>
      <c r="KH73" s="16"/>
      <c r="KI73" s="16"/>
      <c r="KJ73" s="16"/>
      <c r="KK73" s="16"/>
      <c r="KL73" s="16"/>
      <c r="KM73" s="16"/>
      <c r="KN73" s="16"/>
      <c r="KO73" s="16"/>
      <c r="KP73" s="16"/>
      <c r="KQ73" s="16"/>
      <c r="KR73" s="16"/>
      <c r="KS73" s="16"/>
      <c r="KT73" s="16"/>
      <c r="KU73" s="16"/>
      <c r="KV73" s="16"/>
      <c r="KW73" s="16"/>
      <c r="KX73" s="16"/>
      <c r="KY73" s="16"/>
      <c r="KZ73" s="16"/>
      <c r="LA73" s="16"/>
      <c r="LB73" s="16"/>
      <c r="LC73" s="16"/>
      <c r="LD73" s="16"/>
      <c r="LE73" s="16"/>
      <c r="LF73" s="16"/>
      <c r="LG73" s="16"/>
      <c r="LH73" s="16"/>
      <c r="LI73" s="16"/>
      <c r="LJ73" s="16"/>
      <c r="LK73" s="16"/>
      <c r="LL73" s="16"/>
      <c r="LM73" s="16"/>
      <c r="LN73" s="16"/>
      <c r="LO73" s="16"/>
      <c r="LP73" s="16"/>
      <c r="LQ73" s="16"/>
      <c r="LR73" s="16"/>
      <c r="LS73" s="16"/>
      <c r="LT73" s="16"/>
      <c r="LU73" s="16"/>
      <c r="LV73" s="16"/>
      <c r="LW73" s="16"/>
      <c r="LX73" s="16"/>
      <c r="LY73" s="16"/>
      <c r="LZ73" s="16"/>
      <c r="MA73" s="16"/>
      <c r="MB73" s="16"/>
      <c r="MC73" s="16"/>
      <c r="MD73" s="16"/>
      <c r="ME73" s="16"/>
      <c r="MF73" s="16"/>
      <c r="MG73" s="16"/>
      <c r="MH73" s="16"/>
      <c r="MI73" s="16"/>
      <c r="MJ73" s="16"/>
      <c r="MK73" s="16"/>
      <c r="ML73" s="16"/>
      <c r="MM73" s="16"/>
      <c r="MN73" s="16"/>
      <c r="MO73" s="16"/>
      <c r="MP73" s="16"/>
      <c r="MQ73" s="16"/>
      <c r="MR73" s="16"/>
      <c r="MS73" s="16"/>
      <c r="MT73" s="16"/>
      <c r="MU73" s="16"/>
      <c r="MV73" s="16"/>
      <c r="MW73" s="16"/>
      <c r="MX73" s="16"/>
      <c r="MY73" s="16"/>
      <c r="MZ73" s="16"/>
      <c r="NA73" s="16"/>
      <c r="NB73" s="16"/>
      <c r="NC73" s="16"/>
      <c r="ND73" s="16"/>
      <c r="NE73" s="16"/>
      <c r="NF73" s="16"/>
      <c r="NG73" s="16"/>
      <c r="NH73" s="16"/>
      <c r="NI73" s="16"/>
      <c r="NJ73" s="16"/>
      <c r="NK73" s="16"/>
      <c r="NL73" s="16"/>
      <c r="NM73" s="16"/>
      <c r="NN73" s="16"/>
      <c r="NO73" s="16"/>
      <c r="NP73" s="16"/>
      <c r="NQ73" s="16"/>
      <c r="NR73" s="16"/>
      <c r="NS73" s="16"/>
      <c r="NT73" s="16"/>
      <c r="NU73" s="16"/>
      <c r="NV73" s="16"/>
      <c r="NW73" s="16"/>
      <c r="NX73" s="16"/>
      <c r="NY73" s="16"/>
      <c r="NZ73" s="16"/>
      <c r="OA73" s="16"/>
      <c r="OB73" s="16"/>
      <c r="OC73" s="16"/>
      <c r="OD73" s="16"/>
      <c r="OE73" s="16"/>
      <c r="OF73" s="16"/>
      <c r="OG73" s="16"/>
      <c r="OH73" s="16"/>
      <c r="OI73" s="16"/>
      <c r="OJ73" s="16"/>
      <c r="OK73" s="16"/>
      <c r="OL73" s="16"/>
      <c r="OM73" s="16"/>
      <c r="ON73" s="16"/>
      <c r="OO73" s="16"/>
      <c r="OP73" s="16"/>
      <c r="OQ73" s="16"/>
      <c r="OR73" s="16"/>
      <c r="OS73" s="16"/>
      <c r="OT73" s="16"/>
      <c r="OU73" s="16"/>
      <c r="OV73" s="16"/>
      <c r="OW73" s="16"/>
      <c r="OX73" s="16"/>
      <c r="OY73" s="16"/>
      <c r="OZ73" s="16"/>
      <c r="PA73" s="16"/>
      <c r="PB73" s="16"/>
      <c r="PC73" s="16"/>
      <c r="PD73" s="16"/>
      <c r="PE73" s="16"/>
      <c r="PF73" s="16"/>
      <c r="PG73" s="16"/>
      <c r="PH73" s="16"/>
      <c r="PI73" s="16"/>
      <c r="PJ73" s="16"/>
      <c r="PK73" s="16"/>
      <c r="PL73" s="16"/>
      <c r="PM73" s="16"/>
      <c r="PN73" s="16"/>
      <c r="PO73" s="16"/>
      <c r="PP73" s="16"/>
      <c r="PQ73" s="16"/>
      <c r="PR73" s="16"/>
      <c r="PS73" s="16"/>
      <c r="PT73" s="16"/>
      <c r="PU73" s="16"/>
      <c r="PV73" s="16"/>
      <c r="PW73" s="16"/>
      <c r="PX73" s="16"/>
      <c r="PY73" s="16"/>
      <c r="PZ73" s="16"/>
      <c r="QA73" s="16"/>
      <c r="QB73" s="16"/>
      <c r="QC73" s="16"/>
      <c r="QD73" s="16"/>
      <c r="QE73" s="16"/>
      <c r="QF73" s="16"/>
      <c r="QG73" s="16"/>
      <c r="QH73" s="16"/>
      <c r="QI73" s="16"/>
      <c r="QJ73" s="16"/>
      <c r="QK73" s="16"/>
      <c r="QL73" s="16"/>
      <c r="QM73" s="16"/>
      <c r="QN73" s="16"/>
      <c r="QO73" s="16"/>
      <c r="QP73" s="16"/>
      <c r="QQ73" s="16"/>
      <c r="QR73" s="16"/>
      <c r="QS73" s="16"/>
      <c r="QT73" s="16"/>
      <c r="QU73" s="16"/>
      <c r="QV73" s="16"/>
      <c r="QW73" s="16"/>
      <c r="QX73" s="16"/>
      <c r="QY73" s="16"/>
      <c r="QZ73" s="16"/>
      <c r="RA73" s="16"/>
      <c r="RB73" s="16"/>
      <c r="RC73" s="16"/>
      <c r="RD73" s="16"/>
      <c r="RE73" s="16"/>
      <c r="RF73" s="16"/>
      <c r="RG73" s="16"/>
      <c r="RH73" s="16"/>
      <c r="RI73" s="16"/>
      <c r="RJ73" s="16"/>
      <c r="RK73" s="16"/>
      <c r="RL73" s="16"/>
      <c r="RM73" s="16"/>
      <c r="RN73" s="16"/>
      <c r="RO73" s="16"/>
      <c r="RP73" s="16"/>
      <c r="RQ73" s="16"/>
      <c r="RR73" s="16"/>
      <c r="RS73" s="16"/>
      <c r="RT73" s="16"/>
      <c r="RU73" s="16"/>
      <c r="RV73" s="16"/>
      <c r="RW73" s="16"/>
      <c r="RX73" s="16"/>
      <c r="RY73" s="16"/>
      <c r="RZ73" s="16"/>
      <c r="SA73" s="16"/>
      <c r="SB73" s="16"/>
      <c r="SC73" s="16"/>
      <c r="SD73" s="16"/>
      <c r="SE73" s="16"/>
      <c r="SF73" s="16"/>
      <c r="SG73" s="16"/>
      <c r="SH73" s="16"/>
      <c r="SI73" s="16"/>
      <c r="SJ73" s="16"/>
      <c r="SK73" s="16"/>
      <c r="SL73" s="16"/>
      <c r="SM73" s="16"/>
      <c r="SN73" s="16"/>
      <c r="SO73" s="16"/>
      <c r="SP73" s="16"/>
      <c r="SQ73" s="16"/>
      <c r="SR73" s="16"/>
      <c r="SS73" s="16"/>
      <c r="ST73" s="16"/>
      <c r="SU73" s="16"/>
      <c r="SV73" s="16"/>
      <c r="SW73" s="16"/>
      <c r="SX73" s="16"/>
      <c r="SY73" s="16"/>
      <c r="SZ73" s="16"/>
      <c r="TA73" s="16"/>
      <c r="TB73" s="16"/>
      <c r="TC73" s="16"/>
      <c r="TD73" s="16"/>
      <c r="TE73" s="16"/>
      <c r="TF73" s="16"/>
      <c r="TG73" s="16"/>
      <c r="TH73" s="16"/>
      <c r="TI73" s="16"/>
      <c r="TJ73" s="16"/>
      <c r="TK73" s="16"/>
      <c r="TL73" s="16"/>
      <c r="TM73" s="16"/>
      <c r="TN73" s="16"/>
      <c r="TO73" s="16"/>
      <c r="TP73" s="16"/>
      <c r="TQ73" s="16"/>
      <c r="TR73" s="16"/>
      <c r="TS73" s="16"/>
      <c r="TT73" s="16"/>
      <c r="TU73" s="16"/>
      <c r="TV73" s="16"/>
      <c r="TW73" s="16"/>
      <c r="TX73" s="16"/>
      <c r="TY73" s="16"/>
      <c r="TZ73" s="16"/>
      <c r="UA73" s="16"/>
      <c r="UB73" s="16"/>
      <c r="UC73" s="16"/>
      <c r="UD73" s="16"/>
      <c r="UE73" s="16"/>
      <c r="UF73" s="16"/>
      <c r="UG73" s="16"/>
      <c r="UH73" s="16"/>
      <c r="UI73" s="16"/>
      <c r="UJ73" s="16"/>
      <c r="UK73" s="16"/>
      <c r="UL73" s="16"/>
      <c r="UM73" s="16"/>
      <c r="UN73" s="16"/>
      <c r="UO73" s="16"/>
      <c r="UP73" s="16"/>
      <c r="UQ73" s="16"/>
      <c r="UR73" s="16"/>
      <c r="US73" s="16"/>
      <c r="UT73" s="16"/>
      <c r="UU73" s="16"/>
      <c r="UV73" s="16"/>
      <c r="UW73" s="16"/>
      <c r="UX73" s="16"/>
      <c r="UY73" s="16"/>
      <c r="UZ73" s="16"/>
      <c r="VA73" s="16"/>
      <c r="VB73" s="16"/>
      <c r="VC73" s="16"/>
      <c r="VD73" s="16"/>
      <c r="VE73" s="16"/>
      <c r="VF73" s="16"/>
      <c r="VG73" s="16"/>
      <c r="VH73" s="16"/>
      <c r="VI73" s="16"/>
      <c r="VJ73" s="16"/>
      <c r="VK73" s="16"/>
      <c r="VL73" s="16"/>
      <c r="VM73" s="16"/>
      <c r="VN73" s="16"/>
      <c r="VO73" s="16"/>
      <c r="VP73" s="16"/>
      <c r="VQ73" s="16"/>
      <c r="VR73" s="16"/>
      <c r="VS73" s="16"/>
      <c r="VT73" s="16"/>
      <c r="VU73" s="16"/>
      <c r="VV73" s="16"/>
      <c r="VW73" s="16"/>
      <c r="VX73" s="16"/>
      <c r="VY73" s="16"/>
      <c r="VZ73" s="16"/>
      <c r="WA73" s="16"/>
      <c r="WB73" s="16"/>
      <c r="WC73" s="16"/>
      <c r="WD73" s="16"/>
      <c r="WE73" s="16"/>
      <c r="WF73" s="16"/>
      <c r="WG73" s="16"/>
      <c r="WH73" s="16"/>
      <c r="WI73" s="16"/>
      <c r="WJ73" s="16"/>
      <c r="WK73" s="16"/>
      <c r="WL73" s="16"/>
      <c r="WM73" s="16"/>
      <c r="WN73" s="16"/>
      <c r="WO73" s="16"/>
      <c r="WP73" s="16"/>
      <c r="WQ73" s="16"/>
      <c r="WR73" s="16"/>
      <c r="WS73" s="16"/>
      <c r="WT73" s="16"/>
      <c r="WU73" s="16"/>
      <c r="WV73" s="16"/>
      <c r="WW73" s="16"/>
      <c r="WX73" s="16"/>
      <c r="WY73" s="16"/>
      <c r="WZ73" s="16"/>
      <c r="XA73" s="16"/>
      <c r="XB73" s="16"/>
      <c r="XC73" s="16"/>
      <c r="XD73" s="16"/>
      <c r="XE73" s="16"/>
      <c r="XF73" s="16"/>
      <c r="XG73" s="16"/>
      <c r="XH73" s="16"/>
      <c r="XI73" s="16"/>
      <c r="XJ73" s="16"/>
      <c r="XK73" s="16"/>
      <c r="XL73" s="16"/>
      <c r="XM73" s="16"/>
      <c r="XN73" s="16"/>
      <c r="XO73" s="16"/>
      <c r="XP73" s="16"/>
      <c r="XQ73" s="16"/>
      <c r="XR73" s="16"/>
      <c r="XS73" s="16"/>
      <c r="XT73" s="16"/>
      <c r="XU73" s="16"/>
      <c r="XV73" s="16"/>
      <c r="XW73" s="16"/>
      <c r="XX73" s="16"/>
      <c r="XY73" s="16"/>
      <c r="XZ73" s="16"/>
      <c r="YA73" s="16"/>
      <c r="YB73" s="16"/>
      <c r="YC73" s="16"/>
      <c r="YD73" s="16"/>
      <c r="YE73" s="16"/>
      <c r="YF73" s="16"/>
      <c r="YG73" s="16"/>
      <c r="YH73" s="16"/>
      <c r="YI73" s="16"/>
      <c r="YJ73" s="16"/>
      <c r="YK73" s="16"/>
      <c r="YL73" s="16"/>
      <c r="YM73" s="16"/>
      <c r="YN73" s="16"/>
      <c r="YO73" s="16"/>
      <c r="YP73" s="16"/>
      <c r="YQ73" s="16"/>
      <c r="YR73" s="16"/>
      <c r="YS73" s="16"/>
      <c r="YT73" s="16"/>
      <c r="YU73" s="16"/>
      <c r="YV73" s="16"/>
      <c r="YW73" s="16"/>
      <c r="YX73" s="16"/>
      <c r="YY73" s="16"/>
      <c r="YZ73" s="16"/>
      <c r="ZA73" s="16"/>
      <c r="ZB73" s="16"/>
      <c r="ZC73" s="16"/>
      <c r="ZD73" s="16"/>
      <c r="ZE73" s="16"/>
      <c r="ZF73" s="16"/>
      <c r="ZG73" s="16"/>
      <c r="ZH73" s="16"/>
      <c r="ZI73" s="16"/>
      <c r="ZJ73" s="16"/>
      <c r="ZK73" s="16"/>
      <c r="ZL73" s="16"/>
      <c r="ZM73" s="16"/>
      <c r="ZN73" s="16"/>
      <c r="ZO73" s="16"/>
      <c r="ZP73" s="16"/>
      <c r="ZQ73" s="16"/>
      <c r="ZR73" s="16"/>
      <c r="ZS73" s="16"/>
      <c r="ZT73" s="16"/>
      <c r="ZU73" s="16"/>
      <c r="ZV73" s="16"/>
      <c r="ZW73" s="16"/>
      <c r="ZX73" s="16"/>
      <c r="ZY73" s="16"/>
      <c r="ZZ73" s="16"/>
      <c r="AAA73" s="16"/>
      <c r="AAB73" s="16"/>
      <c r="AAC73" s="16"/>
      <c r="AAD73" s="16"/>
      <c r="AAE73" s="16"/>
      <c r="AAF73" s="16"/>
      <c r="AAG73" s="16"/>
      <c r="AAH73" s="16"/>
      <c r="AAI73" s="16"/>
      <c r="AAJ73" s="16"/>
      <c r="AAK73" s="16"/>
      <c r="AAL73" s="16"/>
      <c r="AAM73" s="16"/>
      <c r="AAN73" s="16"/>
      <c r="AAO73" s="16"/>
      <c r="AAP73" s="16"/>
      <c r="AAQ73" s="16"/>
      <c r="AAR73" s="16"/>
      <c r="AAS73" s="16"/>
      <c r="AAT73" s="16"/>
      <c r="AAU73" s="16"/>
      <c r="AAV73" s="16"/>
      <c r="AAW73" s="16"/>
      <c r="AAX73" s="16"/>
      <c r="AAY73" s="16"/>
      <c r="AAZ73" s="16"/>
      <c r="ABA73" s="16"/>
      <c r="ABB73" s="16"/>
      <c r="ABC73" s="16"/>
      <c r="ABD73" s="16"/>
      <c r="ABE73" s="16"/>
      <c r="ABF73" s="16"/>
      <c r="ABG73" s="16"/>
      <c r="ABH73" s="16"/>
      <c r="ABI73" s="16"/>
      <c r="ABJ73" s="16"/>
      <c r="ABK73" s="16"/>
      <c r="ABL73" s="16"/>
      <c r="ABM73" s="16"/>
      <c r="ABN73" s="16"/>
      <c r="ABO73" s="16"/>
      <c r="ABP73" s="16"/>
      <c r="ABQ73" s="16"/>
      <c r="ABR73" s="16"/>
      <c r="ABS73" s="16"/>
      <c r="ABT73" s="16"/>
      <c r="ABU73" s="16"/>
      <c r="ABV73" s="16"/>
      <c r="ABW73" s="16"/>
      <c r="ABX73" s="16"/>
      <c r="ABY73" s="16"/>
      <c r="ABZ73" s="16"/>
      <c r="ACA73" s="16"/>
      <c r="ACB73" s="16"/>
      <c r="ACC73" s="16"/>
      <c r="ACD73" s="16"/>
      <c r="ACE73" s="16"/>
      <c r="ACF73" s="16"/>
      <c r="ACG73" s="16"/>
      <c r="ACH73" s="16"/>
      <c r="ACI73" s="16"/>
      <c r="ACJ73" s="16"/>
      <c r="ACK73" s="16"/>
      <c r="ACL73" s="16"/>
      <c r="ACM73" s="16"/>
      <c r="ACN73" s="16"/>
      <c r="ACO73" s="16"/>
      <c r="ACP73" s="16"/>
      <c r="ACQ73" s="16"/>
      <c r="ACR73" s="16"/>
      <c r="ACS73" s="16"/>
      <c r="ACT73" s="16"/>
      <c r="ACU73" s="16"/>
      <c r="ACV73" s="16"/>
      <c r="ACW73" s="16"/>
      <c r="ACX73" s="16"/>
      <c r="ACY73" s="16"/>
      <c r="ACZ73" s="16"/>
      <c r="ADA73" s="16"/>
      <c r="ADB73" s="16"/>
      <c r="ADC73" s="16"/>
      <c r="ADD73" s="16"/>
      <c r="ADE73" s="16"/>
      <c r="ADF73" s="16"/>
      <c r="ADG73" s="16"/>
      <c r="ADH73" s="16"/>
      <c r="ADI73" s="16"/>
      <c r="ADJ73" s="16"/>
      <c r="ADK73" s="16"/>
      <c r="ADL73" s="16"/>
      <c r="ADM73" s="16"/>
      <c r="ADN73" s="16"/>
      <c r="ADO73" s="16"/>
      <c r="ADP73" s="16"/>
      <c r="ADQ73" s="16"/>
      <c r="ADR73" s="16"/>
      <c r="ADS73" s="16"/>
      <c r="ADT73" s="16"/>
      <c r="ADU73" s="16"/>
      <c r="ADV73" s="16"/>
      <c r="ADW73" s="16"/>
      <c r="ADX73" s="16"/>
      <c r="ADY73" s="16"/>
      <c r="ADZ73" s="16"/>
      <c r="AEA73" s="16"/>
      <c r="AEB73" s="16"/>
      <c r="AEC73" s="16"/>
      <c r="AED73" s="16"/>
      <c r="AEE73" s="16"/>
      <c r="AEF73" s="16"/>
      <c r="AEG73" s="16"/>
      <c r="AEH73" s="16"/>
      <c r="AEI73" s="16"/>
      <c r="AEJ73" s="16"/>
      <c r="AEK73" s="16"/>
      <c r="AEL73" s="16"/>
      <c r="AEM73" s="16"/>
      <c r="AEN73" s="16"/>
      <c r="AEO73" s="16"/>
      <c r="AEP73" s="16"/>
      <c r="AEQ73" s="16"/>
      <c r="AER73" s="16"/>
      <c r="AES73" s="16"/>
      <c r="AET73" s="16"/>
      <c r="AEU73" s="16"/>
      <c r="AEV73" s="16"/>
      <c r="AEW73" s="16"/>
      <c r="AEX73" s="16"/>
      <c r="AEY73" s="16"/>
      <c r="AEZ73" s="16"/>
      <c r="AFA73" s="16"/>
      <c r="AFB73" s="16"/>
      <c r="AFC73" s="16"/>
      <c r="AFD73" s="16"/>
      <c r="AFE73" s="16"/>
      <c r="AFF73" s="16"/>
      <c r="AFG73" s="16"/>
      <c r="AFH73" s="16"/>
      <c r="AFI73" s="16"/>
      <c r="AFJ73" s="16"/>
      <c r="AFK73" s="16"/>
      <c r="AFL73" s="16"/>
      <c r="AFM73" s="16"/>
      <c r="AFN73" s="16"/>
      <c r="AFO73" s="16"/>
      <c r="AFP73" s="16"/>
      <c r="AFQ73" s="16"/>
      <c r="AFR73" s="16"/>
      <c r="AFS73" s="16"/>
      <c r="AFT73" s="16"/>
      <c r="AFU73" s="16"/>
      <c r="AFV73" s="16"/>
      <c r="AFW73" s="16"/>
      <c r="AFX73" s="16"/>
      <c r="AFY73" s="16"/>
      <c r="AFZ73" s="16"/>
      <c r="AGA73" s="16"/>
      <c r="AGB73" s="16"/>
      <c r="AGC73" s="16"/>
      <c r="AGD73" s="16"/>
      <c r="AGE73" s="16"/>
      <c r="AGF73" s="16"/>
      <c r="AGG73" s="16"/>
      <c r="AGH73" s="16"/>
      <c r="AGI73" s="16"/>
      <c r="AGJ73" s="16"/>
      <c r="AGK73" s="16"/>
      <c r="AGL73" s="16"/>
      <c r="AGM73" s="16"/>
      <c r="AGN73" s="16"/>
      <c r="AGO73" s="16"/>
      <c r="AGP73" s="16"/>
      <c r="AGQ73" s="16"/>
      <c r="AGR73" s="16"/>
      <c r="AGS73" s="16"/>
      <c r="AGT73" s="16"/>
      <c r="AGU73" s="16"/>
      <c r="AGV73" s="16"/>
      <c r="AGW73" s="16"/>
      <c r="AGX73" s="16"/>
      <c r="AGY73" s="16"/>
      <c r="AGZ73" s="16"/>
      <c r="AHA73" s="16"/>
      <c r="AHB73" s="16"/>
      <c r="AHC73" s="16"/>
      <c r="AHD73" s="16"/>
      <c r="AHE73" s="16"/>
      <c r="AHF73" s="16"/>
      <c r="AHG73" s="16"/>
      <c r="AHH73" s="16"/>
      <c r="AHI73" s="16"/>
      <c r="AHJ73" s="16"/>
      <c r="AHK73" s="16"/>
      <c r="AHL73" s="16"/>
      <c r="AHM73" s="16"/>
      <c r="AHN73" s="16"/>
      <c r="AHO73" s="16"/>
      <c r="AHP73" s="16"/>
      <c r="AHQ73" s="16"/>
      <c r="AHR73" s="16"/>
      <c r="AHS73" s="16"/>
      <c r="AHT73" s="16"/>
      <c r="AHU73" s="16"/>
      <c r="AHV73" s="16"/>
      <c r="AHW73" s="16"/>
      <c r="AHX73" s="16"/>
      <c r="AHY73" s="16"/>
      <c r="AHZ73" s="16"/>
      <c r="AIA73" s="16"/>
      <c r="AIB73" s="16"/>
      <c r="AIC73" s="16"/>
      <c r="AID73" s="16"/>
      <c r="AIE73" s="16"/>
      <c r="AIF73" s="16"/>
      <c r="AIG73" s="16"/>
      <c r="AIH73" s="16"/>
      <c r="AII73" s="16"/>
      <c r="AIJ73" s="16"/>
      <c r="AIK73" s="16"/>
      <c r="AIL73" s="16"/>
      <c r="AIM73" s="16"/>
      <c r="AIN73" s="16"/>
      <c r="AIO73" s="16"/>
      <c r="AIP73" s="16"/>
      <c r="AIQ73" s="16"/>
      <c r="AIR73" s="16"/>
      <c r="AIS73" s="16"/>
      <c r="AIT73" s="16"/>
      <c r="AIU73" s="16"/>
      <c r="AIV73" s="16"/>
      <c r="AIW73" s="16"/>
      <c r="AIX73" s="16"/>
      <c r="AIY73" s="16"/>
      <c r="AIZ73" s="16"/>
      <c r="AJA73" s="16"/>
      <c r="AJB73" s="16"/>
      <c r="AJC73" s="16"/>
      <c r="AJD73" s="16"/>
      <c r="AJE73" s="16"/>
      <c r="AJF73" s="16"/>
      <c r="AJG73" s="16"/>
      <c r="AJH73" s="16"/>
      <c r="AJI73" s="16"/>
      <c r="AJJ73" s="16"/>
      <c r="AJK73" s="16"/>
      <c r="AJL73" s="16"/>
      <c r="AJM73" s="16"/>
      <c r="AJN73" s="16"/>
      <c r="AJO73" s="16"/>
      <c r="AJP73" s="16"/>
      <c r="AJQ73" s="16"/>
      <c r="AJR73" s="16"/>
      <c r="AJS73" s="16"/>
      <c r="AJT73" s="16"/>
      <c r="AJU73" s="16"/>
      <c r="AJV73" s="16"/>
      <c r="AJW73" s="16"/>
      <c r="AJX73" s="16"/>
      <c r="AJY73" s="16"/>
      <c r="AJZ73" s="16"/>
      <c r="AKA73" s="16"/>
      <c r="AKB73" s="16"/>
      <c r="AKC73" s="16"/>
      <c r="AKD73" s="16"/>
      <c r="AKE73" s="16"/>
      <c r="AKF73" s="16"/>
      <c r="AKG73" s="16"/>
      <c r="AKH73" s="16"/>
      <c r="AKI73" s="16"/>
      <c r="AKJ73" s="16"/>
      <c r="AKK73" s="16"/>
      <c r="AKL73" s="16"/>
      <c r="AKM73" s="16"/>
      <c r="AKN73" s="16"/>
      <c r="AKO73" s="16"/>
      <c r="AKP73" s="16"/>
      <c r="AKQ73" s="16"/>
      <c r="AKR73" s="16"/>
      <c r="AKS73" s="16"/>
      <c r="AKT73" s="16"/>
      <c r="AKU73" s="16"/>
      <c r="AKV73" s="16"/>
      <c r="AKW73" s="16"/>
      <c r="AKX73" s="16"/>
      <c r="AKY73" s="16"/>
      <c r="AKZ73" s="16"/>
      <c r="ALA73" s="16"/>
      <c r="ALB73" s="16"/>
      <c r="ALC73" s="16"/>
      <c r="ALD73" s="16"/>
      <c r="ALE73" s="16"/>
      <c r="ALF73" s="16"/>
      <c r="ALG73" s="16"/>
      <c r="ALH73" s="16"/>
      <c r="ALI73" s="16"/>
      <c r="ALJ73" s="16"/>
      <c r="ALK73" s="16"/>
      <c r="ALL73" s="16"/>
      <c r="ALM73" s="16"/>
      <c r="ALN73" s="16"/>
      <c r="ALO73" s="16"/>
      <c r="ALP73" s="16"/>
      <c r="ALQ73" s="16"/>
      <c r="ALR73" s="16"/>
      <c r="ALS73" s="16"/>
      <c r="ALT73" s="16"/>
      <c r="ALU73" s="16"/>
      <c r="ALV73" s="16"/>
      <c r="ALW73" s="16"/>
      <c r="ALX73" s="16"/>
      <c r="ALY73" s="16"/>
      <c r="ALZ73" s="16"/>
      <c r="AMA73" s="16"/>
      <c r="AMB73" s="16"/>
      <c r="AMC73" s="16"/>
      <c r="AMD73" s="16"/>
      <c r="AME73" s="16"/>
      <c r="AMF73" s="16"/>
      <c r="AMG73" s="16"/>
      <c r="AMH73" s="16"/>
      <c r="AMI73" s="16"/>
      <c r="AMJ73" s="16"/>
      <c r="AMK73" s="16"/>
      <c r="AML73" s="16"/>
      <c r="AMM73" s="16"/>
      <c r="AMN73" s="16"/>
      <c r="AMO73" s="16"/>
      <c r="AMP73" s="16"/>
      <c r="AMQ73" s="16"/>
      <c r="AMR73" s="16"/>
      <c r="AMS73" s="16"/>
      <c r="AMT73" s="16"/>
      <c r="AMU73" s="16"/>
      <c r="AMV73" s="16"/>
      <c r="AMW73" s="16"/>
      <c r="AMX73" s="16"/>
      <c r="AMY73" s="16"/>
      <c r="AMZ73" s="16"/>
      <c r="ANA73" s="16"/>
      <c r="ANB73" s="16"/>
      <c r="ANC73" s="16"/>
      <c r="AND73" s="16"/>
      <c r="ANE73" s="16"/>
      <c r="ANF73" s="16"/>
      <c r="ANG73" s="16"/>
      <c r="ANH73" s="16"/>
      <c r="ANI73" s="16"/>
      <c r="ANJ73" s="16"/>
      <c r="ANK73" s="16"/>
      <c r="ANL73" s="16"/>
      <c r="ANM73" s="16"/>
      <c r="ANN73" s="16"/>
      <c r="ANO73" s="16"/>
      <c r="ANP73" s="16"/>
      <c r="ANQ73" s="16"/>
      <c r="ANR73" s="16"/>
      <c r="ANS73" s="16"/>
      <c r="ANT73" s="16"/>
      <c r="ANU73" s="16"/>
      <c r="ANV73" s="16"/>
      <c r="ANW73" s="16"/>
      <c r="ANX73" s="16"/>
      <c r="ANY73" s="16"/>
      <c r="ANZ73" s="16"/>
      <c r="AOA73" s="16"/>
      <c r="AOB73" s="16"/>
      <c r="AOC73" s="16"/>
      <c r="AOD73" s="16"/>
      <c r="AOE73" s="16"/>
      <c r="AOF73" s="16"/>
      <c r="AOG73" s="16"/>
      <c r="AOH73" s="16"/>
      <c r="AOI73" s="16"/>
      <c r="AOJ73" s="16"/>
      <c r="AOK73" s="16"/>
      <c r="AOL73" s="16"/>
      <c r="AOM73" s="16"/>
      <c r="AON73" s="16"/>
      <c r="AOO73" s="16"/>
      <c r="AOP73" s="16"/>
      <c r="AOQ73" s="16"/>
      <c r="AOR73" s="16"/>
      <c r="AOS73" s="16"/>
      <c r="AOT73" s="16"/>
      <c r="AOU73" s="16"/>
      <c r="AOV73" s="16"/>
      <c r="AOW73" s="16"/>
      <c r="AOX73" s="16"/>
      <c r="AOY73" s="16"/>
      <c r="AOZ73" s="16"/>
      <c r="APA73" s="16"/>
      <c r="APB73" s="16"/>
      <c r="APC73" s="16"/>
      <c r="APD73" s="16"/>
      <c r="APE73" s="16"/>
      <c r="APF73" s="16"/>
      <c r="APG73" s="16"/>
      <c r="APH73" s="16"/>
      <c r="API73" s="16"/>
      <c r="APJ73" s="16"/>
      <c r="APK73" s="16"/>
      <c r="APL73" s="16"/>
      <c r="APM73" s="16"/>
      <c r="APN73" s="16"/>
      <c r="APO73" s="16"/>
      <c r="APP73" s="16"/>
      <c r="APQ73" s="16"/>
      <c r="APR73" s="16"/>
      <c r="APS73" s="16"/>
      <c r="APT73" s="16"/>
      <c r="APU73" s="16"/>
      <c r="APV73" s="16"/>
      <c r="APW73" s="16"/>
      <c r="APX73" s="16"/>
      <c r="APY73" s="16"/>
      <c r="APZ73" s="16"/>
      <c r="AQA73" s="16"/>
      <c r="AQB73" s="16"/>
      <c r="AQC73" s="16"/>
      <c r="AQD73" s="16"/>
      <c r="AQE73" s="16"/>
      <c r="AQF73" s="16"/>
      <c r="AQG73" s="16"/>
      <c r="AQH73" s="16"/>
      <c r="AQI73" s="16"/>
      <c r="AQJ73" s="16"/>
      <c r="AQK73" s="16"/>
      <c r="AQL73" s="16"/>
      <c r="AQM73" s="16"/>
      <c r="AQN73" s="16"/>
      <c r="AQO73" s="16"/>
      <c r="AQP73" s="16"/>
      <c r="AQQ73" s="16"/>
      <c r="AQR73" s="16"/>
      <c r="AQS73" s="16"/>
      <c r="AQT73" s="16"/>
      <c r="AQU73" s="16"/>
      <c r="AQV73" s="16"/>
      <c r="AQW73" s="16"/>
      <c r="AQX73" s="16"/>
      <c r="AQY73" s="16"/>
      <c r="AQZ73" s="16"/>
      <c r="ARA73" s="16"/>
      <c r="ARB73" s="16"/>
      <c r="ARC73" s="16"/>
      <c r="ARD73" s="16"/>
      <c r="ARE73" s="16"/>
      <c r="ARF73" s="16"/>
      <c r="ARG73" s="16"/>
      <c r="ARH73" s="16"/>
      <c r="ARI73" s="16"/>
      <c r="ARJ73" s="16"/>
      <c r="ARK73" s="16"/>
      <c r="ARL73" s="16"/>
      <c r="ARM73" s="16"/>
      <c r="ARN73" s="16"/>
      <c r="ARO73" s="16"/>
      <c r="ARP73" s="16"/>
      <c r="ARQ73" s="16"/>
      <c r="ARR73" s="16"/>
      <c r="ARS73" s="16"/>
      <c r="ART73" s="16"/>
      <c r="ARU73" s="16"/>
      <c r="ARV73" s="16"/>
      <c r="ARW73" s="16"/>
      <c r="ARX73" s="16"/>
      <c r="ARY73" s="16"/>
      <c r="ARZ73" s="16"/>
      <c r="ASA73" s="16"/>
      <c r="ASB73" s="16"/>
      <c r="ASC73" s="16"/>
      <c r="ASD73" s="16"/>
      <c r="ASE73" s="16"/>
      <c r="ASF73" s="16"/>
      <c r="ASG73" s="16"/>
      <c r="ASH73" s="16"/>
      <c r="ASI73" s="16"/>
      <c r="ASJ73" s="16"/>
      <c r="ASK73" s="16"/>
      <c r="ASL73" s="16"/>
      <c r="ASM73" s="16"/>
      <c r="ASN73" s="16"/>
      <c r="ASO73" s="16"/>
      <c r="ASP73" s="16"/>
      <c r="ASQ73" s="16"/>
      <c r="ASR73" s="16"/>
      <c r="ASS73" s="16"/>
      <c r="AST73" s="16"/>
      <c r="ASU73" s="16"/>
      <c r="ASV73" s="16"/>
      <c r="ASW73" s="16"/>
      <c r="ASX73" s="16"/>
      <c r="ASY73" s="16"/>
      <c r="ASZ73" s="16"/>
      <c r="ATA73" s="16"/>
      <c r="ATB73" s="16"/>
      <c r="ATC73" s="16"/>
      <c r="ATD73" s="16"/>
      <c r="ATE73" s="16"/>
      <c r="ATF73" s="16"/>
      <c r="ATG73" s="16"/>
      <c r="ATH73" s="16"/>
      <c r="ATI73" s="16"/>
      <c r="ATJ73" s="16"/>
      <c r="ATK73" s="16"/>
      <c r="ATL73" s="16"/>
      <c r="ATM73" s="16"/>
      <c r="ATN73" s="16"/>
      <c r="ATO73" s="16"/>
      <c r="ATP73" s="16"/>
      <c r="ATQ73" s="16"/>
      <c r="ATR73" s="16"/>
      <c r="ATS73" s="16"/>
      <c r="ATT73" s="16"/>
      <c r="ATU73" s="16"/>
      <c r="ATV73" s="16"/>
      <c r="ATW73" s="16"/>
      <c r="ATX73" s="16"/>
      <c r="ATY73" s="16"/>
      <c r="ATZ73" s="16"/>
      <c r="AUA73" s="16"/>
      <c r="AUB73" s="16"/>
      <c r="AUC73" s="16"/>
      <c r="AUD73" s="16"/>
      <c r="AUE73" s="16"/>
      <c r="AUF73" s="16"/>
      <c r="AUG73" s="16"/>
      <c r="AUH73" s="16"/>
      <c r="AUI73" s="16"/>
      <c r="AUJ73" s="16"/>
      <c r="AUK73" s="16"/>
      <c r="AUL73" s="16"/>
      <c r="AUM73" s="16"/>
      <c r="AUN73" s="16"/>
      <c r="AUO73" s="16"/>
      <c r="AUP73" s="16"/>
      <c r="AUQ73" s="16"/>
      <c r="AUR73" s="16"/>
      <c r="AUS73" s="16"/>
      <c r="AUT73" s="16"/>
      <c r="AUU73" s="16"/>
      <c r="AUV73" s="16"/>
      <c r="AUW73" s="16"/>
      <c r="AUX73" s="16"/>
      <c r="AUY73" s="16"/>
      <c r="AUZ73" s="16"/>
      <c r="AVA73" s="16"/>
      <c r="AVB73" s="16"/>
      <c r="AVC73" s="16"/>
      <c r="AVD73" s="16"/>
      <c r="AVE73" s="16"/>
      <c r="AVF73" s="16"/>
      <c r="AVG73" s="16"/>
      <c r="AVH73" s="16"/>
      <c r="AVI73" s="16"/>
      <c r="AVJ73" s="16"/>
      <c r="AVK73" s="16"/>
      <c r="AVL73" s="16"/>
      <c r="AVM73" s="16"/>
      <c r="AVN73" s="16"/>
      <c r="AVO73" s="16"/>
      <c r="AVP73" s="16"/>
      <c r="AVQ73" s="16"/>
      <c r="AVR73" s="16"/>
      <c r="AVS73" s="16"/>
      <c r="AVT73" s="16"/>
      <c r="AVU73" s="16"/>
      <c r="AVV73" s="16"/>
      <c r="AVW73" s="16"/>
      <c r="AVX73" s="16"/>
      <c r="AVY73" s="16"/>
      <c r="AVZ73" s="16"/>
      <c r="AWA73" s="16"/>
      <c r="AWB73" s="16"/>
      <c r="AWC73" s="16"/>
      <c r="AWD73" s="16"/>
      <c r="AWE73" s="16"/>
      <c r="AWF73" s="16"/>
      <c r="AWG73" s="16"/>
      <c r="AWH73" s="16"/>
      <c r="AWI73" s="16"/>
      <c r="AWJ73" s="16"/>
      <c r="AWK73" s="16"/>
      <c r="AWL73" s="16"/>
      <c r="AWM73" s="16"/>
      <c r="AWN73" s="16"/>
      <c r="AWO73" s="16"/>
      <c r="AWP73" s="16"/>
      <c r="AWQ73" s="16"/>
      <c r="AWR73" s="16"/>
      <c r="AWS73" s="16"/>
      <c r="AWT73" s="16"/>
      <c r="AWU73" s="16"/>
      <c r="AWV73" s="16"/>
      <c r="AWW73" s="16"/>
      <c r="AWX73" s="16"/>
      <c r="AWY73" s="16"/>
      <c r="AWZ73" s="16"/>
      <c r="AXA73" s="16"/>
      <c r="AXB73" s="16"/>
      <c r="AXC73" s="16"/>
      <c r="AXD73" s="16"/>
      <c r="AXE73" s="16"/>
      <c r="AXF73" s="16"/>
      <c r="AXG73" s="16"/>
      <c r="AXH73" s="16"/>
      <c r="AXI73" s="16"/>
      <c r="AXJ73" s="16"/>
      <c r="AXK73" s="16"/>
      <c r="AXL73" s="16"/>
      <c r="AXM73" s="16"/>
      <c r="AXN73" s="16"/>
      <c r="AXO73" s="16"/>
      <c r="AXP73" s="16"/>
      <c r="AXQ73" s="16"/>
      <c r="AXR73" s="16"/>
      <c r="AXS73" s="16"/>
      <c r="AXT73" s="16"/>
      <c r="AXU73" s="16"/>
      <c r="AXV73" s="16"/>
      <c r="AXW73" s="16"/>
      <c r="AXX73" s="16"/>
      <c r="AXY73" s="16"/>
      <c r="AXZ73" s="16"/>
      <c r="AYA73" s="16"/>
      <c r="AYB73" s="16"/>
      <c r="AYC73" s="16"/>
      <c r="AYD73" s="16"/>
      <c r="AYE73" s="16"/>
      <c r="AYF73" s="16"/>
      <c r="AYG73" s="16"/>
      <c r="AYH73" s="16"/>
      <c r="AYI73" s="16"/>
      <c r="AYJ73" s="16"/>
      <c r="AYK73" s="16"/>
      <c r="AYL73" s="16"/>
      <c r="AYM73" s="16"/>
      <c r="AYN73" s="16"/>
      <c r="AYO73" s="16"/>
      <c r="AYP73" s="16"/>
      <c r="AYQ73" s="16"/>
      <c r="AYR73" s="16"/>
      <c r="AYS73" s="16"/>
      <c r="AYT73" s="16"/>
      <c r="AYU73" s="16"/>
      <c r="AYV73" s="16"/>
      <c r="AYW73" s="16"/>
      <c r="AYX73" s="16"/>
      <c r="AYY73" s="16"/>
      <c r="AYZ73" s="16"/>
      <c r="AZA73" s="16"/>
      <c r="AZB73" s="16"/>
      <c r="AZC73" s="16"/>
      <c r="AZD73" s="16"/>
      <c r="AZE73" s="16"/>
      <c r="AZF73" s="16"/>
      <c r="AZG73" s="16"/>
      <c r="AZH73" s="16"/>
      <c r="AZI73" s="16"/>
      <c r="AZJ73" s="16"/>
      <c r="AZK73" s="16"/>
      <c r="AZL73" s="16"/>
      <c r="AZM73" s="16"/>
      <c r="AZN73" s="16"/>
      <c r="AZO73" s="16"/>
      <c r="AZP73" s="16"/>
      <c r="AZQ73" s="16"/>
      <c r="AZR73" s="16"/>
      <c r="AZS73" s="16"/>
      <c r="AZT73" s="16"/>
      <c r="AZU73" s="16"/>
      <c r="AZV73" s="16"/>
      <c r="AZW73" s="16"/>
      <c r="AZX73" s="16"/>
      <c r="AZY73" s="16"/>
      <c r="AZZ73" s="16"/>
      <c r="BAA73" s="16"/>
      <c r="BAB73" s="16"/>
      <c r="BAC73" s="16"/>
      <c r="BAD73" s="16"/>
      <c r="BAE73" s="16"/>
      <c r="BAF73" s="16"/>
      <c r="BAG73" s="16"/>
      <c r="BAH73" s="16"/>
      <c r="BAI73" s="16"/>
      <c r="BAJ73" s="16"/>
      <c r="BAK73" s="16"/>
      <c r="BAL73" s="16"/>
      <c r="BAM73" s="16"/>
      <c r="BAN73" s="16"/>
      <c r="BAO73" s="16"/>
      <c r="BAP73" s="16"/>
      <c r="BAQ73" s="16"/>
      <c r="BAR73" s="16"/>
      <c r="BAS73" s="16"/>
      <c r="BAT73" s="16"/>
      <c r="BAU73" s="16"/>
      <c r="BAV73" s="16"/>
      <c r="BAW73" s="16"/>
      <c r="BAX73" s="16"/>
      <c r="BAY73" s="16"/>
      <c r="BAZ73" s="16"/>
      <c r="BBA73" s="16"/>
      <c r="BBB73" s="16"/>
      <c r="BBC73" s="16"/>
      <c r="BBD73" s="16"/>
      <c r="BBE73" s="16"/>
      <c r="BBF73" s="16"/>
      <c r="BBG73" s="16"/>
      <c r="BBH73" s="16"/>
      <c r="BBI73" s="16"/>
      <c r="BBJ73" s="16"/>
      <c r="BBK73" s="16"/>
      <c r="BBL73" s="16"/>
      <c r="BBM73" s="16"/>
      <c r="BBN73" s="16"/>
      <c r="BBO73" s="16"/>
      <c r="BBP73" s="16"/>
      <c r="BBQ73" s="16"/>
      <c r="BBR73" s="16"/>
      <c r="BBS73" s="16"/>
      <c r="BBT73" s="16"/>
      <c r="BBU73" s="16"/>
      <c r="BBV73" s="16"/>
      <c r="BBW73" s="16"/>
      <c r="BBX73" s="16"/>
      <c r="BBY73" s="16"/>
      <c r="BBZ73" s="16"/>
      <c r="BCA73" s="16"/>
      <c r="BCB73" s="16"/>
      <c r="BCC73" s="16"/>
      <c r="BCD73" s="16"/>
      <c r="BCE73" s="16"/>
      <c r="BCF73" s="16"/>
      <c r="BCG73" s="16"/>
      <c r="BCH73" s="16"/>
      <c r="BCI73" s="16"/>
      <c r="BCJ73" s="16"/>
      <c r="BCK73" s="16"/>
      <c r="BCL73" s="16"/>
      <c r="BCM73" s="16"/>
      <c r="BCN73" s="16"/>
      <c r="BCO73" s="16"/>
      <c r="BCP73" s="16"/>
      <c r="BCQ73" s="16"/>
      <c r="BCR73" s="16"/>
      <c r="BCS73" s="16"/>
      <c r="BCT73" s="16"/>
      <c r="BCU73" s="16"/>
      <c r="BCV73" s="16"/>
      <c r="BCW73" s="16"/>
      <c r="BCX73" s="16"/>
      <c r="BCY73" s="16"/>
      <c r="BCZ73" s="16"/>
      <c r="BDA73" s="16"/>
      <c r="BDB73" s="16"/>
      <c r="BDC73" s="16"/>
      <c r="BDD73" s="16"/>
      <c r="BDE73" s="16"/>
      <c r="BDF73" s="16"/>
      <c r="BDG73" s="16"/>
      <c r="BDH73" s="16"/>
      <c r="BDI73" s="16"/>
      <c r="BDJ73" s="16"/>
      <c r="BDK73" s="16"/>
      <c r="BDL73" s="16"/>
      <c r="BDM73" s="16"/>
      <c r="BDN73" s="16"/>
      <c r="BDO73" s="16"/>
      <c r="BDP73" s="16"/>
      <c r="BDQ73" s="16"/>
      <c r="BDR73" s="16"/>
      <c r="BDS73" s="16"/>
      <c r="BDT73" s="16"/>
      <c r="BDU73" s="16"/>
      <c r="BDV73" s="16"/>
      <c r="BDW73" s="16"/>
      <c r="BDX73" s="16"/>
      <c r="BDY73" s="16"/>
      <c r="BDZ73" s="16"/>
      <c r="BEA73" s="16"/>
      <c r="BEB73" s="16"/>
      <c r="BEC73" s="16"/>
      <c r="BED73" s="16"/>
      <c r="BEE73" s="16"/>
      <c r="BEF73" s="16"/>
      <c r="BEG73" s="16"/>
      <c r="BEH73" s="16"/>
      <c r="BEI73" s="16"/>
      <c r="BEJ73" s="16"/>
      <c r="BEK73" s="16"/>
      <c r="BEL73" s="16"/>
      <c r="BEM73" s="16"/>
      <c r="BEN73" s="16"/>
      <c r="BEO73" s="16"/>
      <c r="BEP73" s="16"/>
      <c r="BEQ73" s="16"/>
      <c r="BER73" s="16"/>
      <c r="BES73" s="16"/>
      <c r="BET73" s="16"/>
      <c r="BEU73" s="16"/>
      <c r="BEV73" s="16"/>
      <c r="BEW73" s="16"/>
      <c r="BEX73" s="16"/>
      <c r="BEY73" s="16"/>
      <c r="BEZ73" s="16"/>
      <c r="BFA73" s="16"/>
      <c r="BFB73" s="16"/>
      <c r="BFC73" s="16"/>
      <c r="BFD73" s="16"/>
      <c r="BFE73" s="16"/>
      <c r="BFF73" s="16"/>
      <c r="BFG73" s="16"/>
      <c r="BFH73" s="16"/>
      <c r="BFI73" s="16"/>
      <c r="BFJ73" s="16"/>
      <c r="BFK73" s="16"/>
      <c r="BFL73" s="16"/>
      <c r="BFM73" s="16"/>
      <c r="BFN73" s="16"/>
      <c r="BFO73" s="16"/>
      <c r="BFP73" s="16"/>
      <c r="BFQ73" s="16"/>
      <c r="BFR73" s="16"/>
      <c r="BFS73" s="16"/>
      <c r="BFT73" s="16"/>
      <c r="BFU73" s="16"/>
      <c r="BFV73" s="16"/>
      <c r="BFW73" s="16"/>
      <c r="BFX73" s="16"/>
      <c r="BFY73" s="16"/>
      <c r="BFZ73" s="16"/>
      <c r="BGA73" s="16"/>
      <c r="BGB73" s="16"/>
      <c r="BGC73" s="16"/>
      <c r="BGD73" s="16"/>
      <c r="BGE73" s="16"/>
      <c r="BGF73" s="16"/>
      <c r="BGG73" s="16"/>
      <c r="BGH73" s="16"/>
      <c r="BGI73" s="16"/>
      <c r="BGJ73" s="16"/>
      <c r="BGK73" s="16"/>
      <c r="BGL73" s="16"/>
      <c r="BGM73" s="16"/>
      <c r="BGN73" s="16"/>
      <c r="BGO73" s="16"/>
      <c r="BGP73" s="16"/>
      <c r="BGQ73" s="16"/>
      <c r="BGR73" s="16"/>
      <c r="BGS73" s="16"/>
      <c r="BGT73" s="16"/>
      <c r="BGU73" s="16"/>
      <c r="BGV73" s="16"/>
      <c r="BGW73" s="16"/>
      <c r="BGX73" s="16"/>
      <c r="BGY73" s="16"/>
      <c r="BGZ73" s="16"/>
      <c r="BHA73" s="16"/>
      <c r="BHB73" s="16"/>
      <c r="BHC73" s="16"/>
      <c r="BHD73" s="16"/>
      <c r="BHE73" s="16"/>
      <c r="BHF73" s="16"/>
      <c r="BHG73" s="16"/>
      <c r="BHH73" s="16"/>
      <c r="BHI73" s="16"/>
      <c r="BHJ73" s="16"/>
      <c r="BHK73" s="16"/>
      <c r="BHL73" s="16"/>
      <c r="BHM73" s="16"/>
      <c r="BHN73" s="16"/>
      <c r="BHO73" s="16"/>
      <c r="BHP73" s="16"/>
      <c r="BHQ73" s="16"/>
      <c r="BHR73" s="16"/>
      <c r="BHS73" s="16"/>
      <c r="BHT73" s="16"/>
      <c r="BHU73" s="16"/>
      <c r="BHV73" s="16"/>
      <c r="BHW73" s="16"/>
      <c r="BHX73" s="16"/>
      <c r="BHY73" s="16"/>
      <c r="BHZ73" s="16"/>
      <c r="BIA73" s="16"/>
      <c r="BIB73" s="16"/>
      <c r="BIC73" s="16"/>
      <c r="BID73" s="16"/>
      <c r="BIE73" s="16"/>
      <c r="BIF73" s="16"/>
      <c r="BIG73" s="16"/>
      <c r="BIH73" s="16"/>
      <c r="BII73" s="16"/>
      <c r="BIJ73" s="16"/>
      <c r="BIK73" s="16"/>
      <c r="BIL73" s="16"/>
      <c r="BIM73" s="16"/>
      <c r="BIN73" s="16"/>
      <c r="BIO73" s="16"/>
      <c r="BIP73" s="16"/>
      <c r="BIQ73" s="16"/>
      <c r="BIR73" s="16"/>
      <c r="BIS73" s="16"/>
      <c r="BIT73" s="16"/>
      <c r="BIU73" s="16"/>
      <c r="BIV73" s="16"/>
      <c r="BIW73" s="16"/>
      <c r="BIX73" s="16"/>
      <c r="BIY73" s="16"/>
      <c r="BIZ73" s="16"/>
      <c r="BJA73" s="16"/>
      <c r="BJB73" s="16"/>
      <c r="BJC73" s="16"/>
      <c r="BJD73" s="16"/>
      <c r="BJE73" s="16"/>
      <c r="BJF73" s="16"/>
      <c r="BJG73" s="16"/>
      <c r="BJH73" s="16"/>
      <c r="BJI73" s="16"/>
      <c r="BJJ73" s="16"/>
      <c r="BJK73" s="16"/>
      <c r="BJL73" s="16"/>
      <c r="BJM73" s="16"/>
      <c r="BJN73" s="16"/>
      <c r="BJO73" s="16"/>
      <c r="BJP73" s="16"/>
      <c r="BJQ73" s="16"/>
      <c r="BJR73" s="16"/>
      <c r="BJS73" s="16"/>
      <c r="BJT73" s="16"/>
      <c r="BJU73" s="16"/>
      <c r="BJV73" s="16"/>
      <c r="BJW73" s="16"/>
      <c r="BJX73" s="16"/>
      <c r="BJY73" s="16"/>
      <c r="BJZ73" s="16"/>
      <c r="BKA73" s="16"/>
      <c r="BKB73" s="16"/>
      <c r="BKC73" s="16"/>
      <c r="BKD73" s="16"/>
      <c r="BKE73" s="16"/>
      <c r="BKF73" s="16"/>
      <c r="BKG73" s="16"/>
      <c r="BKH73" s="16"/>
      <c r="BKI73" s="16"/>
      <c r="BKJ73" s="16"/>
      <c r="BKK73" s="16"/>
      <c r="BKL73" s="16"/>
      <c r="BKM73" s="16"/>
      <c r="BKN73" s="16"/>
      <c r="BKO73" s="16"/>
      <c r="BKP73" s="16"/>
      <c r="BKQ73" s="16"/>
      <c r="BKR73" s="16"/>
      <c r="BKS73" s="16"/>
      <c r="BKT73" s="16"/>
      <c r="BKU73" s="16"/>
      <c r="BKV73" s="16"/>
      <c r="BKW73" s="16"/>
      <c r="BKX73" s="16"/>
      <c r="BKY73" s="16"/>
      <c r="BKZ73" s="16"/>
      <c r="BLA73" s="16"/>
      <c r="BLB73" s="16"/>
      <c r="BLC73" s="16"/>
      <c r="BLD73" s="16"/>
      <c r="BLE73" s="16"/>
      <c r="BLF73" s="16"/>
      <c r="BLG73" s="16"/>
      <c r="BLH73" s="16"/>
      <c r="BLI73" s="16"/>
      <c r="BLJ73" s="16"/>
      <c r="BLK73" s="16"/>
      <c r="BLL73" s="16"/>
      <c r="BLM73" s="16"/>
      <c r="BLN73" s="16"/>
      <c r="BLO73" s="16"/>
      <c r="BLP73" s="16"/>
      <c r="BLQ73" s="16"/>
      <c r="BLR73" s="16"/>
      <c r="BLS73" s="16"/>
      <c r="BLT73" s="16"/>
      <c r="BLU73" s="16"/>
      <c r="BLV73" s="16"/>
      <c r="BLW73" s="16"/>
      <c r="BLX73" s="16"/>
      <c r="BLY73" s="16"/>
      <c r="BLZ73" s="16"/>
      <c r="BMA73" s="16"/>
      <c r="BMB73" s="16"/>
      <c r="BMC73" s="16"/>
      <c r="BMD73" s="16"/>
      <c r="BME73" s="16"/>
      <c r="BMF73" s="16"/>
      <c r="BMG73" s="16"/>
      <c r="BMH73" s="16"/>
      <c r="BMI73" s="16"/>
      <c r="BMJ73" s="16"/>
      <c r="BMK73" s="16"/>
      <c r="BML73" s="16"/>
      <c r="BMM73" s="16"/>
      <c r="BMN73" s="16"/>
      <c r="BMO73" s="16"/>
      <c r="BMP73" s="16"/>
      <c r="BMQ73" s="16"/>
      <c r="BMR73" s="16"/>
      <c r="BMS73" s="16"/>
      <c r="BMT73" s="16"/>
      <c r="BMU73" s="16"/>
      <c r="BMV73" s="16"/>
      <c r="BMW73" s="16"/>
      <c r="BMX73" s="16"/>
      <c r="BMY73" s="16"/>
      <c r="BMZ73" s="16"/>
      <c r="BNA73" s="16"/>
      <c r="BNB73" s="16"/>
      <c r="BNC73" s="16"/>
      <c r="BND73" s="16"/>
      <c r="BNE73" s="16"/>
      <c r="BNF73" s="16"/>
      <c r="BNG73" s="16"/>
      <c r="BNH73" s="16"/>
      <c r="BNI73" s="16"/>
      <c r="BNJ73" s="16"/>
      <c r="BNK73" s="16"/>
      <c r="BNL73" s="16"/>
      <c r="BNM73" s="16"/>
      <c r="BNN73" s="16"/>
      <c r="BNO73" s="16"/>
      <c r="BNP73" s="16"/>
      <c r="BNQ73" s="16"/>
      <c r="BNR73" s="16"/>
      <c r="BNS73" s="16"/>
      <c r="BNT73" s="16"/>
      <c r="BNU73" s="16"/>
      <c r="BNV73" s="16"/>
      <c r="BNW73" s="16"/>
      <c r="BNX73" s="16"/>
      <c r="BNY73" s="16"/>
      <c r="BNZ73" s="16"/>
      <c r="BOA73" s="16"/>
      <c r="BOB73" s="16"/>
      <c r="BOC73" s="16"/>
      <c r="BOD73" s="16"/>
      <c r="BOE73" s="16"/>
      <c r="BOF73" s="16"/>
      <c r="BOG73" s="16"/>
      <c r="BOH73" s="16"/>
      <c r="BOI73" s="16"/>
      <c r="BOJ73" s="16"/>
      <c r="BOK73" s="16"/>
      <c r="BOL73" s="16"/>
      <c r="BOM73" s="16"/>
      <c r="BON73" s="16"/>
      <c r="BOO73" s="16"/>
      <c r="BOP73" s="16"/>
      <c r="BOQ73" s="16"/>
      <c r="BOR73" s="16"/>
      <c r="BOS73" s="16"/>
      <c r="BOT73" s="16"/>
      <c r="BOU73" s="16"/>
      <c r="BOV73" s="16"/>
      <c r="BOW73" s="16"/>
      <c r="BOX73" s="16"/>
      <c r="BOY73" s="16"/>
      <c r="BOZ73" s="16"/>
      <c r="BPA73" s="16"/>
      <c r="BPB73" s="16"/>
      <c r="BPC73" s="16"/>
      <c r="BPD73" s="16"/>
      <c r="BPE73" s="16"/>
      <c r="BPF73" s="16"/>
      <c r="BPG73" s="16"/>
      <c r="BPH73" s="16"/>
      <c r="BPI73" s="16"/>
      <c r="BPJ73" s="16"/>
      <c r="BPK73" s="16"/>
      <c r="BPL73" s="16"/>
      <c r="BPM73" s="16"/>
      <c r="BPN73" s="16"/>
      <c r="BPO73" s="16"/>
      <c r="BPP73" s="16"/>
      <c r="BPQ73" s="16"/>
      <c r="BPR73" s="16"/>
      <c r="BPS73" s="16"/>
      <c r="BPT73" s="16"/>
      <c r="BPU73" s="16"/>
      <c r="BPV73" s="16"/>
      <c r="BPW73" s="16"/>
      <c r="BPX73" s="16"/>
      <c r="BPY73" s="16"/>
      <c r="BPZ73" s="16"/>
      <c r="BQA73" s="16"/>
      <c r="BQB73" s="16"/>
      <c r="BQC73" s="16"/>
      <c r="BQD73" s="16"/>
      <c r="BQE73" s="16"/>
      <c r="BQF73" s="16"/>
      <c r="BQG73" s="16"/>
      <c r="BQH73" s="16"/>
      <c r="BQI73" s="16"/>
      <c r="BQJ73" s="16"/>
      <c r="BQK73" s="16"/>
      <c r="BQL73" s="16"/>
      <c r="BQM73" s="16"/>
      <c r="BQN73" s="16"/>
      <c r="BQO73" s="16"/>
      <c r="BQP73" s="16"/>
      <c r="BQQ73" s="16"/>
      <c r="BQR73" s="16"/>
      <c r="BQS73" s="16"/>
      <c r="BQT73" s="16"/>
      <c r="BQU73" s="16"/>
      <c r="BQV73" s="16"/>
      <c r="BQW73" s="16"/>
      <c r="BQX73" s="16"/>
      <c r="BQY73" s="16"/>
      <c r="BQZ73" s="16"/>
      <c r="BRA73" s="16"/>
      <c r="BRB73" s="16"/>
      <c r="BRC73" s="16"/>
      <c r="BRD73" s="16"/>
      <c r="BRE73" s="16"/>
      <c r="BRF73" s="16"/>
      <c r="BRG73" s="16"/>
      <c r="BRH73" s="16"/>
      <c r="BRI73" s="16"/>
      <c r="BRJ73" s="16"/>
      <c r="BRK73" s="16"/>
      <c r="BRL73" s="16"/>
      <c r="BRM73" s="16"/>
      <c r="BRN73" s="16"/>
      <c r="BRO73" s="16"/>
      <c r="BRP73" s="16"/>
      <c r="BRQ73" s="16"/>
      <c r="BRR73" s="16"/>
      <c r="BRS73" s="16"/>
      <c r="BRT73" s="16"/>
      <c r="BRU73" s="16"/>
      <c r="BRV73" s="16"/>
      <c r="BRW73" s="16"/>
      <c r="BRX73" s="16"/>
      <c r="BRY73" s="16"/>
      <c r="BRZ73" s="16"/>
      <c r="BSA73" s="16"/>
      <c r="BSB73" s="16"/>
      <c r="BSC73" s="16"/>
      <c r="BSD73" s="16"/>
      <c r="BSE73" s="16"/>
      <c r="BSF73" s="16"/>
      <c r="BSG73" s="16"/>
      <c r="BSH73" s="16"/>
      <c r="BSI73" s="16"/>
      <c r="BSJ73" s="16"/>
      <c r="BSK73" s="16"/>
      <c r="BSL73" s="16"/>
      <c r="BSM73" s="16"/>
      <c r="BSN73" s="16"/>
      <c r="BSO73" s="16"/>
      <c r="BSP73" s="16"/>
      <c r="BSQ73" s="16"/>
      <c r="BSR73" s="16"/>
      <c r="BSS73" s="16"/>
      <c r="BST73" s="16"/>
      <c r="BSU73" s="16"/>
      <c r="BSV73" s="16"/>
      <c r="BSW73" s="16"/>
      <c r="BSX73" s="16"/>
      <c r="BSY73" s="16"/>
      <c r="BSZ73" s="16"/>
      <c r="BTA73" s="16"/>
      <c r="BTB73" s="16"/>
      <c r="BTC73" s="16"/>
      <c r="BTD73" s="16"/>
      <c r="BTE73" s="16"/>
      <c r="BTF73" s="16"/>
      <c r="BTG73" s="16"/>
      <c r="BTH73" s="16"/>
    </row>
    <row r="74" spans="1:1880" s="299" customFormat="1" ht="110.25" customHeight="1" x14ac:dyDescent="0.3">
      <c r="A74" s="504">
        <v>622</v>
      </c>
      <c r="B74" s="300" t="s">
        <v>117</v>
      </c>
      <c r="C74" s="504" t="s">
        <v>131</v>
      </c>
      <c r="D74" s="78" t="s">
        <v>221</v>
      </c>
      <c r="E74" s="257" t="e">
        <f>INDEX('PY1 Data(H)'!$A$1:$CZ$126,MATCH('Unit Data from Audit Worksheet'!$A74,'PY1 Data(H)'!$A$1:$A$126,0),MATCH('Unit Data from Audit Worksheet'!$D$2,'PY1 Data(H)'!$A$1:$CZ$1,0))</f>
        <v>#N/A</v>
      </c>
      <c r="F74" s="134">
        <v>0</v>
      </c>
      <c r="G74" s="287"/>
      <c r="H74" s="15"/>
      <c r="I74" s="297"/>
      <c r="J74"/>
      <c r="K74" s="16"/>
      <c r="L74"/>
      <c r="M74" s="16"/>
      <c r="N74" s="136"/>
      <c r="O74" s="16"/>
      <c r="P74" s="16"/>
      <c r="Q74" s="16"/>
      <c r="R74" s="16"/>
      <c r="S74" s="16"/>
      <c r="T74" s="16"/>
      <c r="U74" s="16"/>
      <c r="V74" s="16"/>
      <c r="W74" s="16"/>
      <c r="X74" s="16"/>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c r="JA74" s="16"/>
      <c r="JB74" s="16"/>
      <c r="JC74" s="16"/>
      <c r="JD74" s="16"/>
      <c r="JE74" s="16"/>
      <c r="JF74" s="16"/>
      <c r="JG74" s="16"/>
      <c r="JH74" s="16"/>
      <c r="JI74" s="16"/>
      <c r="JJ74" s="16"/>
      <c r="JK74" s="16"/>
      <c r="JL74" s="16"/>
      <c r="JM74" s="16"/>
      <c r="JN74" s="16"/>
      <c r="JO74" s="16"/>
      <c r="JP74" s="16"/>
      <c r="JQ74" s="16"/>
      <c r="JR74" s="16"/>
      <c r="JS74" s="16"/>
      <c r="JT74" s="16"/>
      <c r="JU74" s="16"/>
      <c r="JV74" s="16"/>
      <c r="JW74" s="16"/>
      <c r="JX74" s="16"/>
      <c r="JY74" s="16"/>
      <c r="JZ74" s="16"/>
      <c r="KA74" s="16"/>
      <c r="KB74" s="16"/>
      <c r="KC74" s="16"/>
      <c r="KD74" s="16"/>
      <c r="KE74" s="16"/>
      <c r="KF74" s="16"/>
      <c r="KG74" s="16"/>
      <c r="KH74" s="16"/>
      <c r="KI74" s="16"/>
      <c r="KJ74" s="16"/>
      <c r="KK74" s="16"/>
      <c r="KL74" s="16"/>
      <c r="KM74" s="16"/>
      <c r="KN74" s="16"/>
      <c r="KO74" s="16"/>
      <c r="KP74" s="16"/>
      <c r="KQ74" s="16"/>
      <c r="KR74" s="16"/>
      <c r="KS74" s="16"/>
      <c r="KT74" s="16"/>
      <c r="KU74" s="16"/>
      <c r="KV74" s="16"/>
      <c r="KW74" s="16"/>
      <c r="KX74" s="16"/>
      <c r="KY74" s="16"/>
      <c r="KZ74" s="16"/>
      <c r="LA74" s="16"/>
      <c r="LB74" s="16"/>
      <c r="LC74" s="16"/>
      <c r="LD74" s="16"/>
      <c r="LE74" s="16"/>
      <c r="LF74" s="16"/>
      <c r="LG74" s="16"/>
      <c r="LH74" s="16"/>
      <c r="LI74" s="16"/>
      <c r="LJ74" s="16"/>
      <c r="LK74" s="16"/>
      <c r="LL74" s="16"/>
      <c r="LM74" s="16"/>
      <c r="LN74" s="16"/>
      <c r="LO74" s="16"/>
      <c r="LP74" s="16"/>
      <c r="LQ74" s="16"/>
      <c r="LR74" s="16"/>
      <c r="LS74" s="16"/>
      <c r="LT74" s="16"/>
      <c r="LU74" s="16"/>
      <c r="LV74" s="16"/>
      <c r="LW74" s="16"/>
      <c r="LX74" s="16"/>
      <c r="LY74" s="16"/>
      <c r="LZ74" s="16"/>
      <c r="MA74" s="16"/>
      <c r="MB74" s="16"/>
      <c r="MC74" s="16"/>
      <c r="MD74" s="16"/>
      <c r="ME74" s="16"/>
      <c r="MF74" s="16"/>
      <c r="MG74" s="16"/>
      <c r="MH74" s="16"/>
      <c r="MI74" s="16"/>
      <c r="MJ74" s="16"/>
      <c r="MK74" s="16"/>
      <c r="ML74" s="16"/>
      <c r="MM74" s="16"/>
      <c r="MN74" s="16"/>
      <c r="MO74" s="16"/>
      <c r="MP74" s="16"/>
      <c r="MQ74" s="16"/>
      <c r="MR74" s="16"/>
      <c r="MS74" s="16"/>
      <c r="MT74" s="16"/>
      <c r="MU74" s="16"/>
      <c r="MV74" s="16"/>
      <c r="MW74" s="16"/>
      <c r="MX74" s="16"/>
      <c r="MY74" s="16"/>
      <c r="MZ74" s="16"/>
      <c r="NA74" s="16"/>
      <c r="NB74" s="16"/>
      <c r="NC74" s="16"/>
      <c r="ND74" s="16"/>
      <c r="NE74" s="16"/>
      <c r="NF74" s="16"/>
      <c r="NG74" s="16"/>
      <c r="NH74" s="16"/>
      <c r="NI74" s="16"/>
      <c r="NJ74" s="16"/>
      <c r="NK74" s="16"/>
      <c r="NL74" s="16"/>
      <c r="NM74" s="16"/>
      <c r="NN74" s="16"/>
      <c r="NO74" s="16"/>
      <c r="NP74" s="16"/>
      <c r="NQ74" s="16"/>
      <c r="NR74" s="16"/>
      <c r="NS74" s="16"/>
      <c r="NT74" s="16"/>
      <c r="NU74" s="16"/>
      <c r="NV74" s="16"/>
      <c r="NW74" s="16"/>
      <c r="NX74" s="16"/>
      <c r="NY74" s="16"/>
      <c r="NZ74" s="16"/>
      <c r="OA74" s="16"/>
      <c r="OB74" s="16"/>
      <c r="OC74" s="16"/>
      <c r="OD74" s="16"/>
      <c r="OE74" s="16"/>
      <c r="OF74" s="16"/>
      <c r="OG74" s="16"/>
      <c r="OH74" s="16"/>
      <c r="OI74" s="16"/>
      <c r="OJ74" s="16"/>
      <c r="OK74" s="16"/>
      <c r="OL74" s="16"/>
      <c r="OM74" s="16"/>
      <c r="ON74" s="16"/>
      <c r="OO74" s="16"/>
      <c r="OP74" s="16"/>
      <c r="OQ74" s="16"/>
      <c r="OR74" s="16"/>
      <c r="OS74" s="16"/>
      <c r="OT74" s="16"/>
      <c r="OU74" s="16"/>
      <c r="OV74" s="16"/>
      <c r="OW74" s="16"/>
      <c r="OX74" s="16"/>
      <c r="OY74" s="16"/>
      <c r="OZ74" s="16"/>
      <c r="PA74" s="16"/>
      <c r="PB74" s="16"/>
      <c r="PC74" s="16"/>
      <c r="PD74" s="16"/>
      <c r="PE74" s="16"/>
      <c r="PF74" s="16"/>
      <c r="PG74" s="16"/>
      <c r="PH74" s="16"/>
      <c r="PI74" s="16"/>
      <c r="PJ74" s="16"/>
      <c r="PK74" s="16"/>
      <c r="PL74" s="16"/>
      <c r="PM74" s="16"/>
      <c r="PN74" s="16"/>
      <c r="PO74" s="16"/>
      <c r="PP74" s="16"/>
      <c r="PQ74" s="16"/>
      <c r="PR74" s="16"/>
      <c r="PS74" s="16"/>
      <c r="PT74" s="16"/>
      <c r="PU74" s="16"/>
      <c r="PV74" s="16"/>
      <c r="PW74" s="16"/>
      <c r="PX74" s="16"/>
      <c r="PY74" s="16"/>
      <c r="PZ74" s="16"/>
      <c r="QA74" s="16"/>
      <c r="QB74" s="16"/>
      <c r="QC74" s="16"/>
      <c r="QD74" s="16"/>
      <c r="QE74" s="16"/>
      <c r="QF74" s="16"/>
      <c r="QG74" s="16"/>
      <c r="QH74" s="16"/>
      <c r="QI74" s="16"/>
      <c r="QJ74" s="16"/>
      <c r="QK74" s="16"/>
      <c r="QL74" s="16"/>
      <c r="QM74" s="16"/>
      <c r="QN74" s="16"/>
      <c r="QO74" s="16"/>
      <c r="QP74" s="16"/>
      <c r="QQ74" s="16"/>
      <c r="QR74" s="16"/>
      <c r="QS74" s="16"/>
      <c r="QT74" s="16"/>
      <c r="QU74" s="16"/>
      <c r="QV74" s="16"/>
      <c r="QW74" s="16"/>
      <c r="QX74" s="16"/>
      <c r="QY74" s="16"/>
      <c r="QZ74" s="16"/>
      <c r="RA74" s="16"/>
      <c r="RB74" s="16"/>
      <c r="RC74" s="16"/>
      <c r="RD74" s="16"/>
      <c r="RE74" s="16"/>
      <c r="RF74" s="16"/>
      <c r="RG74" s="16"/>
      <c r="RH74" s="16"/>
      <c r="RI74" s="16"/>
      <c r="RJ74" s="16"/>
      <c r="RK74" s="16"/>
      <c r="RL74" s="16"/>
      <c r="RM74" s="16"/>
      <c r="RN74" s="16"/>
      <c r="RO74" s="16"/>
      <c r="RP74" s="16"/>
      <c r="RQ74" s="16"/>
      <c r="RR74" s="16"/>
      <c r="RS74" s="16"/>
      <c r="RT74" s="16"/>
      <c r="RU74" s="16"/>
      <c r="RV74" s="16"/>
      <c r="RW74" s="16"/>
      <c r="RX74" s="16"/>
      <c r="RY74" s="16"/>
      <c r="RZ74" s="16"/>
      <c r="SA74" s="16"/>
      <c r="SB74" s="16"/>
      <c r="SC74" s="16"/>
      <c r="SD74" s="16"/>
      <c r="SE74" s="16"/>
      <c r="SF74" s="16"/>
      <c r="SG74" s="16"/>
      <c r="SH74" s="16"/>
      <c r="SI74" s="16"/>
      <c r="SJ74" s="16"/>
      <c r="SK74" s="16"/>
      <c r="SL74" s="16"/>
      <c r="SM74" s="16"/>
      <c r="SN74" s="16"/>
      <c r="SO74" s="16"/>
      <c r="SP74" s="16"/>
      <c r="SQ74" s="16"/>
      <c r="SR74" s="16"/>
      <c r="SS74" s="16"/>
      <c r="ST74" s="16"/>
      <c r="SU74" s="16"/>
      <c r="SV74" s="16"/>
      <c r="SW74" s="16"/>
      <c r="SX74" s="16"/>
      <c r="SY74" s="16"/>
      <c r="SZ74" s="16"/>
      <c r="TA74" s="16"/>
      <c r="TB74" s="16"/>
      <c r="TC74" s="16"/>
      <c r="TD74" s="16"/>
      <c r="TE74" s="16"/>
      <c r="TF74" s="16"/>
      <c r="TG74" s="16"/>
      <c r="TH74" s="16"/>
      <c r="TI74" s="16"/>
      <c r="TJ74" s="16"/>
      <c r="TK74" s="16"/>
      <c r="TL74" s="16"/>
      <c r="TM74" s="16"/>
      <c r="TN74" s="16"/>
      <c r="TO74" s="16"/>
      <c r="TP74" s="16"/>
      <c r="TQ74" s="16"/>
      <c r="TR74" s="16"/>
      <c r="TS74" s="16"/>
      <c r="TT74" s="16"/>
      <c r="TU74" s="16"/>
      <c r="TV74" s="16"/>
      <c r="TW74" s="16"/>
      <c r="TX74" s="16"/>
      <c r="TY74" s="16"/>
      <c r="TZ74" s="16"/>
      <c r="UA74" s="16"/>
      <c r="UB74" s="16"/>
      <c r="UC74" s="16"/>
      <c r="UD74" s="16"/>
      <c r="UE74" s="16"/>
      <c r="UF74" s="16"/>
      <c r="UG74" s="16"/>
      <c r="UH74" s="16"/>
      <c r="UI74" s="16"/>
      <c r="UJ74" s="16"/>
      <c r="UK74" s="16"/>
      <c r="UL74" s="16"/>
      <c r="UM74" s="16"/>
      <c r="UN74" s="16"/>
      <c r="UO74" s="16"/>
      <c r="UP74" s="16"/>
      <c r="UQ74" s="16"/>
      <c r="UR74" s="16"/>
      <c r="US74" s="16"/>
      <c r="UT74" s="16"/>
      <c r="UU74" s="16"/>
      <c r="UV74" s="16"/>
      <c r="UW74" s="16"/>
      <c r="UX74" s="16"/>
      <c r="UY74" s="16"/>
      <c r="UZ74" s="16"/>
      <c r="VA74" s="16"/>
      <c r="VB74" s="16"/>
      <c r="VC74" s="16"/>
      <c r="VD74" s="16"/>
      <c r="VE74" s="16"/>
      <c r="VF74" s="16"/>
      <c r="VG74" s="16"/>
      <c r="VH74" s="16"/>
      <c r="VI74" s="16"/>
      <c r="VJ74" s="16"/>
      <c r="VK74" s="16"/>
      <c r="VL74" s="16"/>
      <c r="VM74" s="16"/>
      <c r="VN74" s="16"/>
      <c r="VO74" s="16"/>
      <c r="VP74" s="16"/>
      <c r="VQ74" s="16"/>
      <c r="VR74" s="16"/>
      <c r="VS74" s="16"/>
      <c r="VT74" s="16"/>
      <c r="VU74" s="16"/>
      <c r="VV74" s="16"/>
      <c r="VW74" s="16"/>
      <c r="VX74" s="16"/>
      <c r="VY74" s="16"/>
      <c r="VZ74" s="16"/>
      <c r="WA74" s="16"/>
      <c r="WB74" s="16"/>
      <c r="WC74" s="16"/>
      <c r="WD74" s="16"/>
      <c r="WE74" s="16"/>
      <c r="WF74" s="16"/>
      <c r="WG74" s="16"/>
      <c r="WH74" s="16"/>
      <c r="WI74" s="16"/>
      <c r="WJ74" s="16"/>
      <c r="WK74" s="16"/>
      <c r="WL74" s="16"/>
      <c r="WM74" s="16"/>
      <c r="WN74" s="16"/>
      <c r="WO74" s="16"/>
      <c r="WP74" s="16"/>
      <c r="WQ74" s="16"/>
      <c r="WR74" s="16"/>
      <c r="WS74" s="16"/>
      <c r="WT74" s="16"/>
      <c r="WU74" s="16"/>
      <c r="WV74" s="16"/>
      <c r="WW74" s="16"/>
      <c r="WX74" s="16"/>
      <c r="WY74" s="16"/>
      <c r="WZ74" s="16"/>
      <c r="XA74" s="16"/>
      <c r="XB74" s="16"/>
      <c r="XC74" s="16"/>
      <c r="XD74" s="16"/>
      <c r="XE74" s="16"/>
      <c r="XF74" s="16"/>
      <c r="XG74" s="16"/>
      <c r="XH74" s="16"/>
      <c r="XI74" s="16"/>
      <c r="XJ74" s="16"/>
      <c r="XK74" s="16"/>
      <c r="XL74" s="16"/>
      <c r="XM74" s="16"/>
      <c r="XN74" s="16"/>
      <c r="XO74" s="16"/>
      <c r="XP74" s="16"/>
      <c r="XQ74" s="16"/>
      <c r="XR74" s="16"/>
      <c r="XS74" s="16"/>
      <c r="XT74" s="16"/>
      <c r="XU74" s="16"/>
      <c r="XV74" s="16"/>
      <c r="XW74" s="16"/>
      <c r="XX74" s="16"/>
      <c r="XY74" s="16"/>
      <c r="XZ74" s="16"/>
      <c r="YA74" s="16"/>
      <c r="YB74" s="16"/>
      <c r="YC74" s="16"/>
      <c r="YD74" s="16"/>
      <c r="YE74" s="16"/>
      <c r="YF74" s="16"/>
      <c r="YG74" s="16"/>
      <c r="YH74" s="16"/>
      <c r="YI74" s="16"/>
      <c r="YJ74" s="16"/>
      <c r="YK74" s="16"/>
      <c r="YL74" s="16"/>
      <c r="YM74" s="16"/>
      <c r="YN74" s="16"/>
      <c r="YO74" s="16"/>
      <c r="YP74" s="16"/>
      <c r="YQ74" s="16"/>
      <c r="YR74" s="16"/>
      <c r="YS74" s="16"/>
      <c r="YT74" s="16"/>
      <c r="YU74" s="16"/>
      <c r="YV74" s="16"/>
      <c r="YW74" s="16"/>
      <c r="YX74" s="16"/>
      <c r="YY74" s="16"/>
      <c r="YZ74" s="16"/>
      <c r="ZA74" s="16"/>
      <c r="ZB74" s="16"/>
      <c r="ZC74" s="16"/>
      <c r="ZD74" s="16"/>
      <c r="ZE74" s="16"/>
      <c r="ZF74" s="16"/>
      <c r="ZG74" s="16"/>
      <c r="ZH74" s="16"/>
      <c r="ZI74" s="16"/>
      <c r="ZJ74" s="16"/>
      <c r="ZK74" s="16"/>
      <c r="ZL74" s="16"/>
      <c r="ZM74" s="16"/>
      <c r="ZN74" s="16"/>
      <c r="ZO74" s="16"/>
      <c r="ZP74" s="16"/>
      <c r="ZQ74" s="16"/>
      <c r="ZR74" s="16"/>
      <c r="ZS74" s="16"/>
      <c r="ZT74" s="16"/>
      <c r="ZU74" s="16"/>
      <c r="ZV74" s="16"/>
      <c r="ZW74" s="16"/>
      <c r="ZX74" s="16"/>
      <c r="ZY74" s="16"/>
      <c r="ZZ74" s="16"/>
      <c r="AAA74" s="16"/>
      <c r="AAB74" s="16"/>
      <c r="AAC74" s="16"/>
      <c r="AAD74" s="16"/>
      <c r="AAE74" s="16"/>
      <c r="AAF74" s="16"/>
      <c r="AAG74" s="16"/>
      <c r="AAH74" s="16"/>
      <c r="AAI74" s="16"/>
      <c r="AAJ74" s="16"/>
      <c r="AAK74" s="16"/>
      <c r="AAL74" s="16"/>
      <c r="AAM74" s="16"/>
      <c r="AAN74" s="16"/>
      <c r="AAO74" s="16"/>
      <c r="AAP74" s="16"/>
      <c r="AAQ74" s="16"/>
      <c r="AAR74" s="16"/>
      <c r="AAS74" s="16"/>
      <c r="AAT74" s="16"/>
      <c r="AAU74" s="16"/>
      <c r="AAV74" s="16"/>
      <c r="AAW74" s="16"/>
      <c r="AAX74" s="16"/>
      <c r="AAY74" s="16"/>
      <c r="AAZ74" s="16"/>
      <c r="ABA74" s="16"/>
      <c r="ABB74" s="16"/>
      <c r="ABC74" s="16"/>
      <c r="ABD74" s="16"/>
      <c r="ABE74" s="16"/>
      <c r="ABF74" s="16"/>
      <c r="ABG74" s="16"/>
      <c r="ABH74" s="16"/>
      <c r="ABI74" s="16"/>
      <c r="ABJ74" s="16"/>
      <c r="ABK74" s="16"/>
      <c r="ABL74" s="16"/>
      <c r="ABM74" s="16"/>
      <c r="ABN74" s="16"/>
      <c r="ABO74" s="16"/>
      <c r="ABP74" s="16"/>
      <c r="ABQ74" s="16"/>
      <c r="ABR74" s="16"/>
      <c r="ABS74" s="16"/>
      <c r="ABT74" s="16"/>
      <c r="ABU74" s="16"/>
      <c r="ABV74" s="16"/>
      <c r="ABW74" s="16"/>
      <c r="ABX74" s="16"/>
      <c r="ABY74" s="16"/>
      <c r="ABZ74" s="16"/>
      <c r="ACA74" s="16"/>
      <c r="ACB74" s="16"/>
      <c r="ACC74" s="16"/>
      <c r="ACD74" s="16"/>
      <c r="ACE74" s="16"/>
      <c r="ACF74" s="16"/>
      <c r="ACG74" s="16"/>
      <c r="ACH74" s="16"/>
      <c r="ACI74" s="16"/>
      <c r="ACJ74" s="16"/>
      <c r="ACK74" s="16"/>
      <c r="ACL74" s="16"/>
      <c r="ACM74" s="16"/>
      <c r="ACN74" s="16"/>
      <c r="ACO74" s="16"/>
      <c r="ACP74" s="16"/>
      <c r="ACQ74" s="16"/>
      <c r="ACR74" s="16"/>
      <c r="ACS74" s="16"/>
      <c r="ACT74" s="16"/>
      <c r="ACU74" s="16"/>
      <c r="ACV74" s="16"/>
      <c r="ACW74" s="16"/>
      <c r="ACX74" s="16"/>
      <c r="ACY74" s="16"/>
      <c r="ACZ74" s="16"/>
      <c r="ADA74" s="16"/>
      <c r="ADB74" s="16"/>
      <c r="ADC74" s="16"/>
      <c r="ADD74" s="16"/>
      <c r="ADE74" s="16"/>
      <c r="ADF74" s="16"/>
      <c r="ADG74" s="16"/>
      <c r="ADH74" s="16"/>
      <c r="ADI74" s="16"/>
      <c r="ADJ74" s="16"/>
      <c r="ADK74" s="16"/>
      <c r="ADL74" s="16"/>
      <c r="ADM74" s="16"/>
      <c r="ADN74" s="16"/>
      <c r="ADO74" s="16"/>
      <c r="ADP74" s="16"/>
      <c r="ADQ74" s="16"/>
      <c r="ADR74" s="16"/>
      <c r="ADS74" s="16"/>
      <c r="ADT74" s="16"/>
      <c r="ADU74" s="16"/>
      <c r="ADV74" s="16"/>
      <c r="ADW74" s="16"/>
      <c r="ADX74" s="16"/>
      <c r="ADY74" s="16"/>
      <c r="ADZ74" s="16"/>
      <c r="AEA74" s="16"/>
      <c r="AEB74" s="16"/>
      <c r="AEC74" s="16"/>
      <c r="AED74" s="16"/>
      <c r="AEE74" s="16"/>
      <c r="AEF74" s="16"/>
      <c r="AEG74" s="16"/>
      <c r="AEH74" s="16"/>
      <c r="AEI74" s="16"/>
      <c r="AEJ74" s="16"/>
      <c r="AEK74" s="16"/>
      <c r="AEL74" s="16"/>
      <c r="AEM74" s="16"/>
      <c r="AEN74" s="16"/>
      <c r="AEO74" s="16"/>
      <c r="AEP74" s="16"/>
      <c r="AEQ74" s="16"/>
      <c r="AER74" s="16"/>
      <c r="AES74" s="16"/>
      <c r="AET74" s="16"/>
      <c r="AEU74" s="16"/>
      <c r="AEV74" s="16"/>
      <c r="AEW74" s="16"/>
      <c r="AEX74" s="16"/>
      <c r="AEY74" s="16"/>
      <c r="AEZ74" s="16"/>
      <c r="AFA74" s="16"/>
      <c r="AFB74" s="16"/>
      <c r="AFC74" s="16"/>
      <c r="AFD74" s="16"/>
      <c r="AFE74" s="16"/>
      <c r="AFF74" s="16"/>
      <c r="AFG74" s="16"/>
      <c r="AFH74" s="16"/>
      <c r="AFI74" s="16"/>
      <c r="AFJ74" s="16"/>
      <c r="AFK74" s="16"/>
      <c r="AFL74" s="16"/>
      <c r="AFM74" s="16"/>
      <c r="AFN74" s="16"/>
      <c r="AFO74" s="16"/>
      <c r="AFP74" s="16"/>
      <c r="AFQ74" s="16"/>
      <c r="AFR74" s="16"/>
      <c r="AFS74" s="16"/>
      <c r="AFT74" s="16"/>
      <c r="AFU74" s="16"/>
      <c r="AFV74" s="16"/>
      <c r="AFW74" s="16"/>
      <c r="AFX74" s="16"/>
      <c r="AFY74" s="16"/>
      <c r="AFZ74" s="16"/>
      <c r="AGA74" s="16"/>
      <c r="AGB74" s="16"/>
      <c r="AGC74" s="16"/>
      <c r="AGD74" s="16"/>
      <c r="AGE74" s="16"/>
      <c r="AGF74" s="16"/>
      <c r="AGG74" s="16"/>
      <c r="AGH74" s="16"/>
      <c r="AGI74" s="16"/>
      <c r="AGJ74" s="16"/>
      <c r="AGK74" s="16"/>
      <c r="AGL74" s="16"/>
      <c r="AGM74" s="16"/>
      <c r="AGN74" s="16"/>
      <c r="AGO74" s="16"/>
      <c r="AGP74" s="16"/>
      <c r="AGQ74" s="16"/>
      <c r="AGR74" s="16"/>
      <c r="AGS74" s="16"/>
      <c r="AGT74" s="16"/>
      <c r="AGU74" s="16"/>
      <c r="AGV74" s="16"/>
      <c r="AGW74" s="16"/>
      <c r="AGX74" s="16"/>
      <c r="AGY74" s="16"/>
      <c r="AGZ74" s="16"/>
      <c r="AHA74" s="16"/>
      <c r="AHB74" s="16"/>
      <c r="AHC74" s="16"/>
      <c r="AHD74" s="16"/>
      <c r="AHE74" s="16"/>
      <c r="AHF74" s="16"/>
      <c r="AHG74" s="16"/>
      <c r="AHH74" s="16"/>
      <c r="AHI74" s="16"/>
      <c r="AHJ74" s="16"/>
      <c r="AHK74" s="16"/>
      <c r="AHL74" s="16"/>
      <c r="AHM74" s="16"/>
      <c r="AHN74" s="16"/>
      <c r="AHO74" s="16"/>
      <c r="AHP74" s="16"/>
      <c r="AHQ74" s="16"/>
      <c r="AHR74" s="16"/>
      <c r="AHS74" s="16"/>
      <c r="AHT74" s="16"/>
      <c r="AHU74" s="16"/>
      <c r="AHV74" s="16"/>
      <c r="AHW74" s="16"/>
      <c r="AHX74" s="16"/>
      <c r="AHY74" s="16"/>
      <c r="AHZ74" s="16"/>
      <c r="AIA74" s="16"/>
      <c r="AIB74" s="16"/>
      <c r="AIC74" s="16"/>
      <c r="AID74" s="16"/>
      <c r="AIE74" s="16"/>
      <c r="AIF74" s="16"/>
      <c r="AIG74" s="16"/>
      <c r="AIH74" s="16"/>
      <c r="AII74" s="16"/>
      <c r="AIJ74" s="16"/>
      <c r="AIK74" s="16"/>
      <c r="AIL74" s="16"/>
      <c r="AIM74" s="16"/>
      <c r="AIN74" s="16"/>
      <c r="AIO74" s="16"/>
      <c r="AIP74" s="16"/>
      <c r="AIQ74" s="16"/>
      <c r="AIR74" s="16"/>
      <c r="AIS74" s="16"/>
      <c r="AIT74" s="16"/>
      <c r="AIU74" s="16"/>
      <c r="AIV74" s="16"/>
      <c r="AIW74" s="16"/>
      <c r="AIX74" s="16"/>
      <c r="AIY74" s="16"/>
      <c r="AIZ74" s="16"/>
      <c r="AJA74" s="16"/>
      <c r="AJB74" s="16"/>
      <c r="AJC74" s="16"/>
      <c r="AJD74" s="16"/>
      <c r="AJE74" s="16"/>
      <c r="AJF74" s="16"/>
      <c r="AJG74" s="16"/>
      <c r="AJH74" s="16"/>
      <c r="AJI74" s="16"/>
      <c r="AJJ74" s="16"/>
      <c r="AJK74" s="16"/>
      <c r="AJL74" s="16"/>
      <c r="AJM74" s="16"/>
      <c r="AJN74" s="16"/>
      <c r="AJO74" s="16"/>
      <c r="AJP74" s="16"/>
      <c r="AJQ74" s="16"/>
      <c r="AJR74" s="16"/>
      <c r="AJS74" s="16"/>
      <c r="AJT74" s="16"/>
      <c r="AJU74" s="16"/>
      <c r="AJV74" s="16"/>
      <c r="AJW74" s="16"/>
      <c r="AJX74" s="16"/>
      <c r="AJY74" s="16"/>
      <c r="AJZ74" s="16"/>
      <c r="AKA74" s="16"/>
      <c r="AKB74" s="16"/>
      <c r="AKC74" s="16"/>
      <c r="AKD74" s="16"/>
      <c r="AKE74" s="16"/>
      <c r="AKF74" s="16"/>
      <c r="AKG74" s="16"/>
      <c r="AKH74" s="16"/>
      <c r="AKI74" s="16"/>
      <c r="AKJ74" s="16"/>
      <c r="AKK74" s="16"/>
      <c r="AKL74" s="16"/>
      <c r="AKM74" s="16"/>
      <c r="AKN74" s="16"/>
      <c r="AKO74" s="16"/>
      <c r="AKP74" s="16"/>
      <c r="AKQ74" s="16"/>
      <c r="AKR74" s="16"/>
      <c r="AKS74" s="16"/>
      <c r="AKT74" s="16"/>
      <c r="AKU74" s="16"/>
      <c r="AKV74" s="16"/>
      <c r="AKW74" s="16"/>
      <c r="AKX74" s="16"/>
      <c r="AKY74" s="16"/>
      <c r="AKZ74" s="16"/>
      <c r="ALA74" s="16"/>
      <c r="ALB74" s="16"/>
      <c r="ALC74" s="16"/>
      <c r="ALD74" s="16"/>
      <c r="ALE74" s="16"/>
      <c r="ALF74" s="16"/>
      <c r="ALG74" s="16"/>
      <c r="ALH74" s="16"/>
      <c r="ALI74" s="16"/>
      <c r="ALJ74" s="16"/>
      <c r="ALK74" s="16"/>
      <c r="ALL74" s="16"/>
      <c r="ALM74" s="16"/>
      <c r="ALN74" s="16"/>
      <c r="ALO74" s="16"/>
      <c r="ALP74" s="16"/>
      <c r="ALQ74" s="16"/>
      <c r="ALR74" s="16"/>
      <c r="ALS74" s="16"/>
      <c r="ALT74" s="16"/>
      <c r="ALU74" s="16"/>
      <c r="ALV74" s="16"/>
      <c r="ALW74" s="16"/>
      <c r="ALX74" s="16"/>
      <c r="ALY74" s="16"/>
      <c r="ALZ74" s="16"/>
      <c r="AMA74" s="16"/>
      <c r="AMB74" s="16"/>
      <c r="AMC74" s="16"/>
      <c r="AMD74" s="16"/>
      <c r="AME74" s="16"/>
      <c r="AMF74" s="16"/>
      <c r="AMG74" s="16"/>
      <c r="AMH74" s="16"/>
      <c r="AMI74" s="16"/>
      <c r="AMJ74" s="16"/>
      <c r="AMK74" s="16"/>
      <c r="AML74" s="16"/>
      <c r="AMM74" s="16"/>
      <c r="AMN74" s="16"/>
      <c r="AMO74" s="16"/>
      <c r="AMP74" s="16"/>
      <c r="AMQ74" s="16"/>
      <c r="AMR74" s="16"/>
      <c r="AMS74" s="16"/>
      <c r="AMT74" s="16"/>
      <c r="AMU74" s="16"/>
      <c r="AMV74" s="16"/>
      <c r="AMW74" s="16"/>
      <c r="AMX74" s="16"/>
      <c r="AMY74" s="16"/>
      <c r="AMZ74" s="16"/>
      <c r="ANA74" s="16"/>
      <c r="ANB74" s="16"/>
      <c r="ANC74" s="16"/>
      <c r="AND74" s="16"/>
      <c r="ANE74" s="16"/>
      <c r="ANF74" s="16"/>
      <c r="ANG74" s="16"/>
      <c r="ANH74" s="16"/>
      <c r="ANI74" s="16"/>
      <c r="ANJ74" s="16"/>
      <c r="ANK74" s="16"/>
      <c r="ANL74" s="16"/>
      <c r="ANM74" s="16"/>
      <c r="ANN74" s="16"/>
      <c r="ANO74" s="16"/>
      <c r="ANP74" s="16"/>
      <c r="ANQ74" s="16"/>
      <c r="ANR74" s="16"/>
      <c r="ANS74" s="16"/>
      <c r="ANT74" s="16"/>
      <c r="ANU74" s="16"/>
      <c r="ANV74" s="16"/>
      <c r="ANW74" s="16"/>
      <c r="ANX74" s="16"/>
      <c r="ANY74" s="16"/>
      <c r="ANZ74" s="16"/>
      <c r="AOA74" s="16"/>
      <c r="AOB74" s="16"/>
      <c r="AOC74" s="16"/>
      <c r="AOD74" s="16"/>
      <c r="AOE74" s="16"/>
      <c r="AOF74" s="16"/>
      <c r="AOG74" s="16"/>
      <c r="AOH74" s="16"/>
      <c r="AOI74" s="16"/>
      <c r="AOJ74" s="16"/>
      <c r="AOK74" s="16"/>
      <c r="AOL74" s="16"/>
      <c r="AOM74" s="16"/>
      <c r="AON74" s="16"/>
      <c r="AOO74" s="16"/>
      <c r="AOP74" s="16"/>
      <c r="AOQ74" s="16"/>
      <c r="AOR74" s="16"/>
      <c r="AOS74" s="16"/>
      <c r="AOT74" s="16"/>
      <c r="AOU74" s="16"/>
      <c r="AOV74" s="16"/>
      <c r="AOW74" s="16"/>
      <c r="AOX74" s="16"/>
      <c r="AOY74" s="16"/>
      <c r="AOZ74" s="16"/>
      <c r="APA74" s="16"/>
      <c r="APB74" s="16"/>
      <c r="APC74" s="16"/>
      <c r="APD74" s="16"/>
      <c r="APE74" s="16"/>
      <c r="APF74" s="16"/>
      <c r="APG74" s="16"/>
      <c r="APH74" s="16"/>
      <c r="API74" s="16"/>
      <c r="APJ74" s="16"/>
      <c r="APK74" s="16"/>
      <c r="APL74" s="16"/>
      <c r="APM74" s="16"/>
      <c r="APN74" s="16"/>
      <c r="APO74" s="16"/>
      <c r="APP74" s="16"/>
      <c r="APQ74" s="16"/>
      <c r="APR74" s="16"/>
      <c r="APS74" s="16"/>
      <c r="APT74" s="16"/>
      <c r="APU74" s="16"/>
      <c r="APV74" s="16"/>
      <c r="APW74" s="16"/>
      <c r="APX74" s="16"/>
      <c r="APY74" s="16"/>
      <c r="APZ74" s="16"/>
      <c r="AQA74" s="16"/>
      <c r="AQB74" s="16"/>
      <c r="AQC74" s="16"/>
      <c r="AQD74" s="16"/>
      <c r="AQE74" s="16"/>
      <c r="AQF74" s="16"/>
      <c r="AQG74" s="16"/>
      <c r="AQH74" s="16"/>
      <c r="AQI74" s="16"/>
      <c r="AQJ74" s="16"/>
      <c r="AQK74" s="16"/>
      <c r="AQL74" s="16"/>
      <c r="AQM74" s="16"/>
      <c r="AQN74" s="16"/>
      <c r="AQO74" s="16"/>
      <c r="AQP74" s="16"/>
      <c r="AQQ74" s="16"/>
      <c r="AQR74" s="16"/>
      <c r="AQS74" s="16"/>
      <c r="AQT74" s="16"/>
      <c r="AQU74" s="16"/>
      <c r="AQV74" s="16"/>
      <c r="AQW74" s="16"/>
      <c r="AQX74" s="16"/>
      <c r="AQY74" s="16"/>
      <c r="AQZ74" s="16"/>
      <c r="ARA74" s="16"/>
      <c r="ARB74" s="16"/>
      <c r="ARC74" s="16"/>
      <c r="ARD74" s="16"/>
      <c r="ARE74" s="16"/>
      <c r="ARF74" s="16"/>
      <c r="ARG74" s="16"/>
      <c r="ARH74" s="16"/>
      <c r="ARI74" s="16"/>
      <c r="ARJ74" s="16"/>
      <c r="ARK74" s="16"/>
      <c r="ARL74" s="16"/>
      <c r="ARM74" s="16"/>
      <c r="ARN74" s="16"/>
      <c r="ARO74" s="16"/>
      <c r="ARP74" s="16"/>
      <c r="ARQ74" s="16"/>
      <c r="ARR74" s="16"/>
      <c r="ARS74" s="16"/>
      <c r="ART74" s="16"/>
      <c r="ARU74" s="16"/>
      <c r="ARV74" s="16"/>
      <c r="ARW74" s="16"/>
      <c r="ARX74" s="16"/>
      <c r="ARY74" s="16"/>
      <c r="ARZ74" s="16"/>
      <c r="ASA74" s="16"/>
      <c r="ASB74" s="16"/>
      <c r="ASC74" s="16"/>
      <c r="ASD74" s="16"/>
      <c r="ASE74" s="16"/>
      <c r="ASF74" s="16"/>
      <c r="ASG74" s="16"/>
      <c r="ASH74" s="16"/>
      <c r="ASI74" s="16"/>
      <c r="ASJ74" s="16"/>
      <c r="ASK74" s="16"/>
      <c r="ASL74" s="16"/>
      <c r="ASM74" s="16"/>
      <c r="ASN74" s="16"/>
      <c r="ASO74" s="16"/>
      <c r="ASP74" s="16"/>
      <c r="ASQ74" s="16"/>
      <c r="ASR74" s="16"/>
      <c r="ASS74" s="16"/>
      <c r="AST74" s="16"/>
      <c r="ASU74" s="16"/>
      <c r="ASV74" s="16"/>
      <c r="ASW74" s="16"/>
      <c r="ASX74" s="16"/>
      <c r="ASY74" s="16"/>
      <c r="ASZ74" s="16"/>
      <c r="ATA74" s="16"/>
      <c r="ATB74" s="16"/>
      <c r="ATC74" s="16"/>
      <c r="ATD74" s="16"/>
      <c r="ATE74" s="16"/>
      <c r="ATF74" s="16"/>
      <c r="ATG74" s="16"/>
      <c r="ATH74" s="16"/>
      <c r="ATI74" s="16"/>
      <c r="ATJ74" s="16"/>
      <c r="ATK74" s="16"/>
      <c r="ATL74" s="16"/>
      <c r="ATM74" s="16"/>
      <c r="ATN74" s="16"/>
      <c r="ATO74" s="16"/>
      <c r="ATP74" s="16"/>
      <c r="ATQ74" s="16"/>
      <c r="ATR74" s="16"/>
      <c r="ATS74" s="16"/>
      <c r="ATT74" s="16"/>
      <c r="ATU74" s="16"/>
      <c r="ATV74" s="16"/>
      <c r="ATW74" s="16"/>
      <c r="ATX74" s="16"/>
      <c r="ATY74" s="16"/>
      <c r="ATZ74" s="16"/>
      <c r="AUA74" s="16"/>
      <c r="AUB74" s="16"/>
      <c r="AUC74" s="16"/>
      <c r="AUD74" s="16"/>
      <c r="AUE74" s="16"/>
      <c r="AUF74" s="16"/>
      <c r="AUG74" s="16"/>
      <c r="AUH74" s="16"/>
      <c r="AUI74" s="16"/>
      <c r="AUJ74" s="16"/>
      <c r="AUK74" s="16"/>
      <c r="AUL74" s="16"/>
      <c r="AUM74" s="16"/>
      <c r="AUN74" s="16"/>
      <c r="AUO74" s="16"/>
      <c r="AUP74" s="16"/>
      <c r="AUQ74" s="16"/>
      <c r="AUR74" s="16"/>
      <c r="AUS74" s="16"/>
      <c r="AUT74" s="16"/>
      <c r="AUU74" s="16"/>
      <c r="AUV74" s="16"/>
      <c r="AUW74" s="16"/>
      <c r="AUX74" s="16"/>
      <c r="AUY74" s="16"/>
      <c r="AUZ74" s="16"/>
      <c r="AVA74" s="16"/>
      <c r="AVB74" s="16"/>
      <c r="AVC74" s="16"/>
      <c r="AVD74" s="16"/>
      <c r="AVE74" s="16"/>
      <c r="AVF74" s="16"/>
      <c r="AVG74" s="16"/>
      <c r="AVH74" s="16"/>
      <c r="AVI74" s="16"/>
      <c r="AVJ74" s="16"/>
      <c r="AVK74" s="16"/>
      <c r="AVL74" s="16"/>
      <c r="AVM74" s="16"/>
      <c r="AVN74" s="16"/>
      <c r="AVO74" s="16"/>
      <c r="AVP74" s="16"/>
      <c r="AVQ74" s="16"/>
      <c r="AVR74" s="16"/>
      <c r="AVS74" s="16"/>
      <c r="AVT74" s="16"/>
      <c r="AVU74" s="16"/>
      <c r="AVV74" s="16"/>
      <c r="AVW74" s="16"/>
      <c r="AVX74" s="16"/>
      <c r="AVY74" s="16"/>
      <c r="AVZ74" s="16"/>
      <c r="AWA74" s="16"/>
      <c r="AWB74" s="16"/>
      <c r="AWC74" s="16"/>
      <c r="AWD74" s="16"/>
      <c r="AWE74" s="16"/>
      <c r="AWF74" s="16"/>
      <c r="AWG74" s="16"/>
      <c r="AWH74" s="16"/>
      <c r="AWI74" s="16"/>
      <c r="AWJ74" s="16"/>
      <c r="AWK74" s="16"/>
      <c r="AWL74" s="16"/>
      <c r="AWM74" s="16"/>
      <c r="AWN74" s="16"/>
      <c r="AWO74" s="16"/>
      <c r="AWP74" s="16"/>
      <c r="AWQ74" s="16"/>
      <c r="AWR74" s="16"/>
      <c r="AWS74" s="16"/>
      <c r="AWT74" s="16"/>
      <c r="AWU74" s="16"/>
      <c r="AWV74" s="16"/>
      <c r="AWW74" s="16"/>
      <c r="AWX74" s="16"/>
      <c r="AWY74" s="16"/>
      <c r="AWZ74" s="16"/>
      <c r="AXA74" s="16"/>
      <c r="AXB74" s="16"/>
      <c r="AXC74" s="16"/>
      <c r="AXD74" s="16"/>
      <c r="AXE74" s="16"/>
      <c r="AXF74" s="16"/>
      <c r="AXG74" s="16"/>
      <c r="AXH74" s="16"/>
      <c r="AXI74" s="16"/>
      <c r="AXJ74" s="16"/>
      <c r="AXK74" s="16"/>
      <c r="AXL74" s="16"/>
      <c r="AXM74" s="16"/>
      <c r="AXN74" s="16"/>
      <c r="AXO74" s="16"/>
      <c r="AXP74" s="16"/>
      <c r="AXQ74" s="16"/>
      <c r="AXR74" s="16"/>
      <c r="AXS74" s="16"/>
      <c r="AXT74" s="16"/>
      <c r="AXU74" s="16"/>
      <c r="AXV74" s="16"/>
      <c r="AXW74" s="16"/>
      <c r="AXX74" s="16"/>
      <c r="AXY74" s="16"/>
      <c r="AXZ74" s="16"/>
      <c r="AYA74" s="16"/>
      <c r="AYB74" s="16"/>
      <c r="AYC74" s="16"/>
      <c r="AYD74" s="16"/>
      <c r="AYE74" s="16"/>
      <c r="AYF74" s="16"/>
      <c r="AYG74" s="16"/>
      <c r="AYH74" s="16"/>
      <c r="AYI74" s="16"/>
      <c r="AYJ74" s="16"/>
      <c r="AYK74" s="16"/>
      <c r="AYL74" s="16"/>
      <c r="AYM74" s="16"/>
      <c r="AYN74" s="16"/>
      <c r="AYO74" s="16"/>
      <c r="AYP74" s="16"/>
      <c r="AYQ74" s="16"/>
      <c r="AYR74" s="16"/>
      <c r="AYS74" s="16"/>
      <c r="AYT74" s="16"/>
      <c r="AYU74" s="16"/>
      <c r="AYV74" s="16"/>
      <c r="AYW74" s="16"/>
      <c r="AYX74" s="16"/>
      <c r="AYY74" s="16"/>
      <c r="AYZ74" s="16"/>
      <c r="AZA74" s="16"/>
      <c r="AZB74" s="16"/>
      <c r="AZC74" s="16"/>
      <c r="AZD74" s="16"/>
      <c r="AZE74" s="16"/>
      <c r="AZF74" s="16"/>
      <c r="AZG74" s="16"/>
      <c r="AZH74" s="16"/>
      <c r="AZI74" s="16"/>
      <c r="AZJ74" s="16"/>
      <c r="AZK74" s="16"/>
      <c r="AZL74" s="16"/>
      <c r="AZM74" s="16"/>
      <c r="AZN74" s="16"/>
      <c r="AZO74" s="16"/>
      <c r="AZP74" s="16"/>
      <c r="AZQ74" s="16"/>
      <c r="AZR74" s="16"/>
      <c r="AZS74" s="16"/>
      <c r="AZT74" s="16"/>
      <c r="AZU74" s="16"/>
      <c r="AZV74" s="16"/>
      <c r="AZW74" s="16"/>
      <c r="AZX74" s="16"/>
      <c r="AZY74" s="16"/>
      <c r="AZZ74" s="16"/>
      <c r="BAA74" s="16"/>
      <c r="BAB74" s="16"/>
      <c r="BAC74" s="16"/>
      <c r="BAD74" s="16"/>
      <c r="BAE74" s="16"/>
      <c r="BAF74" s="16"/>
      <c r="BAG74" s="16"/>
      <c r="BAH74" s="16"/>
      <c r="BAI74" s="16"/>
      <c r="BAJ74" s="16"/>
      <c r="BAK74" s="16"/>
      <c r="BAL74" s="16"/>
      <c r="BAM74" s="16"/>
      <c r="BAN74" s="16"/>
      <c r="BAO74" s="16"/>
      <c r="BAP74" s="16"/>
      <c r="BAQ74" s="16"/>
      <c r="BAR74" s="16"/>
      <c r="BAS74" s="16"/>
      <c r="BAT74" s="16"/>
      <c r="BAU74" s="16"/>
      <c r="BAV74" s="16"/>
      <c r="BAW74" s="16"/>
      <c r="BAX74" s="16"/>
      <c r="BAY74" s="16"/>
      <c r="BAZ74" s="16"/>
      <c r="BBA74" s="16"/>
      <c r="BBB74" s="16"/>
      <c r="BBC74" s="16"/>
      <c r="BBD74" s="16"/>
      <c r="BBE74" s="16"/>
      <c r="BBF74" s="16"/>
      <c r="BBG74" s="16"/>
      <c r="BBH74" s="16"/>
      <c r="BBI74" s="16"/>
      <c r="BBJ74" s="16"/>
      <c r="BBK74" s="16"/>
      <c r="BBL74" s="16"/>
      <c r="BBM74" s="16"/>
      <c r="BBN74" s="16"/>
      <c r="BBO74" s="16"/>
      <c r="BBP74" s="16"/>
      <c r="BBQ74" s="16"/>
      <c r="BBR74" s="16"/>
      <c r="BBS74" s="16"/>
      <c r="BBT74" s="16"/>
      <c r="BBU74" s="16"/>
      <c r="BBV74" s="16"/>
      <c r="BBW74" s="16"/>
      <c r="BBX74" s="16"/>
      <c r="BBY74" s="16"/>
      <c r="BBZ74" s="16"/>
      <c r="BCA74" s="16"/>
      <c r="BCB74" s="16"/>
      <c r="BCC74" s="16"/>
      <c r="BCD74" s="16"/>
      <c r="BCE74" s="16"/>
      <c r="BCF74" s="16"/>
      <c r="BCG74" s="16"/>
      <c r="BCH74" s="16"/>
      <c r="BCI74" s="16"/>
      <c r="BCJ74" s="16"/>
      <c r="BCK74" s="16"/>
      <c r="BCL74" s="16"/>
      <c r="BCM74" s="16"/>
      <c r="BCN74" s="16"/>
      <c r="BCO74" s="16"/>
      <c r="BCP74" s="16"/>
      <c r="BCQ74" s="16"/>
      <c r="BCR74" s="16"/>
      <c r="BCS74" s="16"/>
      <c r="BCT74" s="16"/>
      <c r="BCU74" s="16"/>
      <c r="BCV74" s="16"/>
      <c r="BCW74" s="16"/>
      <c r="BCX74" s="16"/>
      <c r="BCY74" s="16"/>
      <c r="BCZ74" s="16"/>
      <c r="BDA74" s="16"/>
      <c r="BDB74" s="16"/>
      <c r="BDC74" s="16"/>
      <c r="BDD74" s="16"/>
      <c r="BDE74" s="16"/>
      <c r="BDF74" s="16"/>
      <c r="BDG74" s="16"/>
      <c r="BDH74" s="16"/>
      <c r="BDI74" s="16"/>
      <c r="BDJ74" s="16"/>
      <c r="BDK74" s="16"/>
      <c r="BDL74" s="16"/>
      <c r="BDM74" s="16"/>
      <c r="BDN74" s="16"/>
      <c r="BDO74" s="16"/>
      <c r="BDP74" s="16"/>
      <c r="BDQ74" s="16"/>
      <c r="BDR74" s="16"/>
      <c r="BDS74" s="16"/>
      <c r="BDT74" s="16"/>
      <c r="BDU74" s="16"/>
      <c r="BDV74" s="16"/>
      <c r="BDW74" s="16"/>
      <c r="BDX74" s="16"/>
      <c r="BDY74" s="16"/>
      <c r="BDZ74" s="16"/>
      <c r="BEA74" s="16"/>
      <c r="BEB74" s="16"/>
      <c r="BEC74" s="16"/>
      <c r="BED74" s="16"/>
      <c r="BEE74" s="16"/>
      <c r="BEF74" s="16"/>
      <c r="BEG74" s="16"/>
      <c r="BEH74" s="16"/>
      <c r="BEI74" s="16"/>
      <c r="BEJ74" s="16"/>
      <c r="BEK74" s="16"/>
      <c r="BEL74" s="16"/>
      <c r="BEM74" s="16"/>
      <c r="BEN74" s="16"/>
      <c r="BEO74" s="16"/>
      <c r="BEP74" s="16"/>
      <c r="BEQ74" s="16"/>
      <c r="BER74" s="16"/>
      <c r="BES74" s="16"/>
      <c r="BET74" s="16"/>
      <c r="BEU74" s="16"/>
      <c r="BEV74" s="16"/>
      <c r="BEW74" s="16"/>
      <c r="BEX74" s="16"/>
      <c r="BEY74" s="16"/>
      <c r="BEZ74" s="16"/>
      <c r="BFA74" s="16"/>
      <c r="BFB74" s="16"/>
      <c r="BFC74" s="16"/>
      <c r="BFD74" s="16"/>
      <c r="BFE74" s="16"/>
      <c r="BFF74" s="16"/>
      <c r="BFG74" s="16"/>
      <c r="BFH74" s="16"/>
      <c r="BFI74" s="16"/>
      <c r="BFJ74" s="16"/>
      <c r="BFK74" s="16"/>
      <c r="BFL74" s="16"/>
      <c r="BFM74" s="16"/>
      <c r="BFN74" s="16"/>
      <c r="BFO74" s="16"/>
      <c r="BFP74" s="16"/>
      <c r="BFQ74" s="16"/>
      <c r="BFR74" s="16"/>
      <c r="BFS74" s="16"/>
      <c r="BFT74" s="16"/>
      <c r="BFU74" s="16"/>
      <c r="BFV74" s="16"/>
      <c r="BFW74" s="16"/>
      <c r="BFX74" s="16"/>
      <c r="BFY74" s="16"/>
      <c r="BFZ74" s="16"/>
      <c r="BGA74" s="16"/>
      <c r="BGB74" s="16"/>
      <c r="BGC74" s="16"/>
      <c r="BGD74" s="16"/>
      <c r="BGE74" s="16"/>
      <c r="BGF74" s="16"/>
      <c r="BGG74" s="16"/>
      <c r="BGH74" s="16"/>
      <c r="BGI74" s="16"/>
      <c r="BGJ74" s="16"/>
      <c r="BGK74" s="16"/>
      <c r="BGL74" s="16"/>
      <c r="BGM74" s="16"/>
      <c r="BGN74" s="16"/>
      <c r="BGO74" s="16"/>
      <c r="BGP74" s="16"/>
      <c r="BGQ74" s="16"/>
      <c r="BGR74" s="16"/>
      <c r="BGS74" s="16"/>
      <c r="BGT74" s="16"/>
      <c r="BGU74" s="16"/>
      <c r="BGV74" s="16"/>
      <c r="BGW74" s="16"/>
      <c r="BGX74" s="16"/>
      <c r="BGY74" s="16"/>
      <c r="BGZ74" s="16"/>
      <c r="BHA74" s="16"/>
      <c r="BHB74" s="16"/>
      <c r="BHC74" s="16"/>
      <c r="BHD74" s="16"/>
      <c r="BHE74" s="16"/>
      <c r="BHF74" s="16"/>
      <c r="BHG74" s="16"/>
      <c r="BHH74" s="16"/>
      <c r="BHI74" s="16"/>
      <c r="BHJ74" s="16"/>
      <c r="BHK74" s="16"/>
      <c r="BHL74" s="16"/>
      <c r="BHM74" s="16"/>
      <c r="BHN74" s="16"/>
      <c r="BHO74" s="16"/>
      <c r="BHP74" s="16"/>
      <c r="BHQ74" s="16"/>
      <c r="BHR74" s="16"/>
      <c r="BHS74" s="16"/>
      <c r="BHT74" s="16"/>
      <c r="BHU74" s="16"/>
      <c r="BHV74" s="16"/>
      <c r="BHW74" s="16"/>
      <c r="BHX74" s="16"/>
      <c r="BHY74" s="16"/>
      <c r="BHZ74" s="16"/>
      <c r="BIA74" s="16"/>
      <c r="BIB74" s="16"/>
      <c r="BIC74" s="16"/>
      <c r="BID74" s="16"/>
      <c r="BIE74" s="16"/>
      <c r="BIF74" s="16"/>
      <c r="BIG74" s="16"/>
      <c r="BIH74" s="16"/>
      <c r="BII74" s="16"/>
      <c r="BIJ74" s="16"/>
      <c r="BIK74" s="16"/>
      <c r="BIL74" s="16"/>
      <c r="BIM74" s="16"/>
      <c r="BIN74" s="16"/>
      <c r="BIO74" s="16"/>
      <c r="BIP74" s="16"/>
      <c r="BIQ74" s="16"/>
      <c r="BIR74" s="16"/>
      <c r="BIS74" s="16"/>
      <c r="BIT74" s="16"/>
      <c r="BIU74" s="16"/>
      <c r="BIV74" s="16"/>
      <c r="BIW74" s="16"/>
      <c r="BIX74" s="16"/>
      <c r="BIY74" s="16"/>
      <c r="BIZ74" s="16"/>
      <c r="BJA74" s="16"/>
      <c r="BJB74" s="16"/>
      <c r="BJC74" s="16"/>
      <c r="BJD74" s="16"/>
      <c r="BJE74" s="16"/>
      <c r="BJF74" s="16"/>
      <c r="BJG74" s="16"/>
      <c r="BJH74" s="16"/>
      <c r="BJI74" s="16"/>
      <c r="BJJ74" s="16"/>
      <c r="BJK74" s="16"/>
      <c r="BJL74" s="16"/>
      <c r="BJM74" s="16"/>
      <c r="BJN74" s="16"/>
      <c r="BJO74" s="16"/>
      <c r="BJP74" s="16"/>
      <c r="BJQ74" s="16"/>
      <c r="BJR74" s="16"/>
      <c r="BJS74" s="16"/>
      <c r="BJT74" s="16"/>
      <c r="BJU74" s="16"/>
      <c r="BJV74" s="16"/>
      <c r="BJW74" s="16"/>
      <c r="BJX74" s="16"/>
      <c r="BJY74" s="16"/>
      <c r="BJZ74" s="16"/>
      <c r="BKA74" s="16"/>
      <c r="BKB74" s="16"/>
      <c r="BKC74" s="16"/>
      <c r="BKD74" s="16"/>
      <c r="BKE74" s="16"/>
      <c r="BKF74" s="16"/>
      <c r="BKG74" s="16"/>
      <c r="BKH74" s="16"/>
      <c r="BKI74" s="16"/>
      <c r="BKJ74" s="16"/>
      <c r="BKK74" s="16"/>
      <c r="BKL74" s="16"/>
      <c r="BKM74" s="16"/>
      <c r="BKN74" s="16"/>
      <c r="BKO74" s="16"/>
      <c r="BKP74" s="16"/>
      <c r="BKQ74" s="16"/>
      <c r="BKR74" s="16"/>
      <c r="BKS74" s="16"/>
      <c r="BKT74" s="16"/>
      <c r="BKU74" s="16"/>
      <c r="BKV74" s="16"/>
      <c r="BKW74" s="16"/>
      <c r="BKX74" s="16"/>
      <c r="BKY74" s="16"/>
      <c r="BKZ74" s="16"/>
      <c r="BLA74" s="16"/>
      <c r="BLB74" s="16"/>
      <c r="BLC74" s="16"/>
      <c r="BLD74" s="16"/>
      <c r="BLE74" s="16"/>
      <c r="BLF74" s="16"/>
      <c r="BLG74" s="16"/>
      <c r="BLH74" s="16"/>
      <c r="BLI74" s="16"/>
      <c r="BLJ74" s="16"/>
      <c r="BLK74" s="16"/>
      <c r="BLL74" s="16"/>
      <c r="BLM74" s="16"/>
      <c r="BLN74" s="16"/>
      <c r="BLO74" s="16"/>
      <c r="BLP74" s="16"/>
      <c r="BLQ74" s="16"/>
      <c r="BLR74" s="16"/>
      <c r="BLS74" s="16"/>
      <c r="BLT74" s="16"/>
      <c r="BLU74" s="16"/>
      <c r="BLV74" s="16"/>
      <c r="BLW74" s="16"/>
      <c r="BLX74" s="16"/>
      <c r="BLY74" s="16"/>
      <c r="BLZ74" s="16"/>
      <c r="BMA74" s="16"/>
      <c r="BMB74" s="16"/>
      <c r="BMC74" s="16"/>
      <c r="BMD74" s="16"/>
      <c r="BME74" s="16"/>
      <c r="BMF74" s="16"/>
      <c r="BMG74" s="16"/>
      <c r="BMH74" s="16"/>
      <c r="BMI74" s="16"/>
      <c r="BMJ74" s="16"/>
      <c r="BMK74" s="16"/>
      <c r="BML74" s="16"/>
      <c r="BMM74" s="16"/>
      <c r="BMN74" s="16"/>
      <c r="BMO74" s="16"/>
      <c r="BMP74" s="16"/>
      <c r="BMQ74" s="16"/>
      <c r="BMR74" s="16"/>
      <c r="BMS74" s="16"/>
      <c r="BMT74" s="16"/>
      <c r="BMU74" s="16"/>
      <c r="BMV74" s="16"/>
      <c r="BMW74" s="16"/>
      <c r="BMX74" s="16"/>
      <c r="BMY74" s="16"/>
      <c r="BMZ74" s="16"/>
      <c r="BNA74" s="16"/>
      <c r="BNB74" s="16"/>
      <c r="BNC74" s="16"/>
      <c r="BND74" s="16"/>
      <c r="BNE74" s="16"/>
      <c r="BNF74" s="16"/>
      <c r="BNG74" s="16"/>
      <c r="BNH74" s="16"/>
      <c r="BNI74" s="16"/>
      <c r="BNJ74" s="16"/>
      <c r="BNK74" s="16"/>
      <c r="BNL74" s="16"/>
      <c r="BNM74" s="16"/>
      <c r="BNN74" s="16"/>
      <c r="BNO74" s="16"/>
      <c r="BNP74" s="16"/>
      <c r="BNQ74" s="16"/>
      <c r="BNR74" s="16"/>
      <c r="BNS74" s="16"/>
      <c r="BNT74" s="16"/>
      <c r="BNU74" s="16"/>
      <c r="BNV74" s="16"/>
      <c r="BNW74" s="16"/>
      <c r="BNX74" s="16"/>
      <c r="BNY74" s="16"/>
      <c r="BNZ74" s="16"/>
      <c r="BOA74" s="16"/>
      <c r="BOB74" s="16"/>
      <c r="BOC74" s="16"/>
      <c r="BOD74" s="16"/>
      <c r="BOE74" s="16"/>
      <c r="BOF74" s="16"/>
      <c r="BOG74" s="16"/>
      <c r="BOH74" s="16"/>
      <c r="BOI74" s="16"/>
      <c r="BOJ74" s="16"/>
      <c r="BOK74" s="16"/>
      <c r="BOL74" s="16"/>
      <c r="BOM74" s="16"/>
      <c r="BON74" s="16"/>
      <c r="BOO74" s="16"/>
      <c r="BOP74" s="16"/>
      <c r="BOQ74" s="16"/>
      <c r="BOR74" s="16"/>
      <c r="BOS74" s="16"/>
      <c r="BOT74" s="16"/>
      <c r="BOU74" s="16"/>
      <c r="BOV74" s="16"/>
      <c r="BOW74" s="16"/>
      <c r="BOX74" s="16"/>
      <c r="BOY74" s="16"/>
      <c r="BOZ74" s="16"/>
      <c r="BPA74" s="16"/>
      <c r="BPB74" s="16"/>
      <c r="BPC74" s="16"/>
      <c r="BPD74" s="16"/>
      <c r="BPE74" s="16"/>
      <c r="BPF74" s="16"/>
      <c r="BPG74" s="16"/>
      <c r="BPH74" s="16"/>
      <c r="BPI74" s="16"/>
      <c r="BPJ74" s="16"/>
      <c r="BPK74" s="16"/>
      <c r="BPL74" s="16"/>
      <c r="BPM74" s="16"/>
      <c r="BPN74" s="16"/>
      <c r="BPO74" s="16"/>
      <c r="BPP74" s="16"/>
      <c r="BPQ74" s="16"/>
      <c r="BPR74" s="16"/>
      <c r="BPS74" s="16"/>
      <c r="BPT74" s="16"/>
      <c r="BPU74" s="16"/>
      <c r="BPV74" s="16"/>
      <c r="BPW74" s="16"/>
      <c r="BPX74" s="16"/>
      <c r="BPY74" s="16"/>
      <c r="BPZ74" s="16"/>
      <c r="BQA74" s="16"/>
      <c r="BQB74" s="16"/>
      <c r="BQC74" s="16"/>
      <c r="BQD74" s="16"/>
      <c r="BQE74" s="16"/>
      <c r="BQF74" s="16"/>
      <c r="BQG74" s="16"/>
      <c r="BQH74" s="16"/>
      <c r="BQI74" s="16"/>
      <c r="BQJ74" s="16"/>
      <c r="BQK74" s="16"/>
      <c r="BQL74" s="16"/>
      <c r="BQM74" s="16"/>
      <c r="BQN74" s="16"/>
      <c r="BQO74" s="16"/>
      <c r="BQP74" s="16"/>
      <c r="BQQ74" s="16"/>
      <c r="BQR74" s="16"/>
      <c r="BQS74" s="16"/>
      <c r="BQT74" s="16"/>
      <c r="BQU74" s="16"/>
      <c r="BQV74" s="16"/>
      <c r="BQW74" s="16"/>
      <c r="BQX74" s="16"/>
      <c r="BQY74" s="16"/>
      <c r="BQZ74" s="16"/>
      <c r="BRA74" s="16"/>
      <c r="BRB74" s="16"/>
      <c r="BRC74" s="16"/>
      <c r="BRD74" s="16"/>
      <c r="BRE74" s="16"/>
      <c r="BRF74" s="16"/>
      <c r="BRG74" s="16"/>
      <c r="BRH74" s="16"/>
      <c r="BRI74" s="16"/>
      <c r="BRJ74" s="16"/>
      <c r="BRK74" s="16"/>
      <c r="BRL74" s="16"/>
      <c r="BRM74" s="16"/>
      <c r="BRN74" s="16"/>
      <c r="BRO74" s="16"/>
      <c r="BRP74" s="16"/>
      <c r="BRQ74" s="16"/>
      <c r="BRR74" s="16"/>
      <c r="BRS74" s="16"/>
      <c r="BRT74" s="16"/>
      <c r="BRU74" s="16"/>
      <c r="BRV74" s="16"/>
      <c r="BRW74" s="16"/>
      <c r="BRX74" s="16"/>
      <c r="BRY74" s="16"/>
      <c r="BRZ74" s="16"/>
      <c r="BSA74" s="16"/>
      <c r="BSB74" s="16"/>
      <c r="BSC74" s="16"/>
      <c r="BSD74" s="16"/>
      <c r="BSE74" s="16"/>
      <c r="BSF74" s="16"/>
      <c r="BSG74" s="16"/>
      <c r="BSH74" s="16"/>
      <c r="BSI74" s="16"/>
      <c r="BSJ74" s="16"/>
      <c r="BSK74" s="16"/>
      <c r="BSL74" s="16"/>
      <c r="BSM74" s="16"/>
      <c r="BSN74" s="16"/>
      <c r="BSO74" s="16"/>
      <c r="BSP74" s="16"/>
      <c r="BSQ74" s="16"/>
      <c r="BSR74" s="16"/>
      <c r="BSS74" s="16"/>
      <c r="BST74" s="16"/>
      <c r="BSU74" s="16"/>
      <c r="BSV74" s="16"/>
      <c r="BSW74" s="16"/>
      <c r="BSX74" s="16"/>
      <c r="BSY74" s="16"/>
      <c r="BSZ74" s="16"/>
      <c r="BTA74" s="16"/>
      <c r="BTB74" s="16"/>
      <c r="BTC74" s="16"/>
      <c r="BTD74" s="16"/>
      <c r="BTE74" s="16"/>
      <c r="BTF74" s="16"/>
      <c r="BTG74" s="16"/>
      <c r="BTH74" s="16"/>
    </row>
    <row r="75" spans="1:1880" s="299" customFormat="1" ht="225" customHeight="1" x14ac:dyDescent="0.3">
      <c r="A75" s="66">
        <v>577</v>
      </c>
      <c r="B75" s="258"/>
      <c r="C75" s="258" t="s">
        <v>103</v>
      </c>
      <c r="D75" s="166" t="s">
        <v>511</v>
      </c>
      <c r="E75" s="382"/>
      <c r="F75" s="134"/>
      <c r="G75" s="383" t="str">
        <f>IF(F75="Yes","In this cell - Please include the name of the plan, a brief description of the benefit and the population group that received the benefits."," ")</f>
        <v xml:space="preserve"> </v>
      </c>
      <c r="H75" s="15"/>
      <c r="I75" s="297"/>
      <c r="J75"/>
      <c r="K75" s="16"/>
      <c r="L75"/>
      <c r="M75" s="16"/>
      <c r="N75" s="136"/>
      <c r="O75" s="16"/>
      <c r="P75" s="16"/>
      <c r="Q75" s="16"/>
      <c r="R75" s="16"/>
      <c r="S75" s="16"/>
      <c r="T75" s="16"/>
      <c r="U75" s="16"/>
      <c r="V75" s="16"/>
      <c r="W75" s="16"/>
      <c r="X75" s="16"/>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c r="JA75" s="16"/>
      <c r="JB75" s="16"/>
      <c r="JC75" s="16"/>
      <c r="JD75" s="16"/>
      <c r="JE75" s="16"/>
      <c r="JF75" s="16"/>
      <c r="JG75" s="16"/>
      <c r="JH75" s="16"/>
      <c r="JI75" s="16"/>
      <c r="JJ75" s="16"/>
      <c r="JK75" s="16"/>
      <c r="JL75" s="16"/>
      <c r="JM75" s="16"/>
      <c r="JN75" s="16"/>
      <c r="JO75" s="16"/>
      <c r="JP75" s="16"/>
      <c r="JQ75" s="16"/>
      <c r="JR75" s="16"/>
      <c r="JS75" s="16"/>
      <c r="JT75" s="16"/>
      <c r="JU75" s="16"/>
      <c r="JV75" s="16"/>
      <c r="JW75" s="16"/>
      <c r="JX75" s="16"/>
      <c r="JY75" s="16"/>
      <c r="JZ75" s="16"/>
      <c r="KA75" s="16"/>
      <c r="KB75" s="16"/>
      <c r="KC75" s="16"/>
      <c r="KD75" s="16"/>
      <c r="KE75" s="16"/>
      <c r="KF75" s="16"/>
      <c r="KG75" s="16"/>
      <c r="KH75" s="16"/>
      <c r="KI75" s="16"/>
      <c r="KJ75" s="16"/>
      <c r="KK75" s="16"/>
      <c r="KL75" s="16"/>
      <c r="KM75" s="16"/>
      <c r="KN75" s="16"/>
      <c r="KO75" s="16"/>
      <c r="KP75" s="16"/>
      <c r="KQ75" s="16"/>
      <c r="KR75" s="16"/>
      <c r="KS75" s="16"/>
      <c r="KT75" s="16"/>
      <c r="KU75" s="16"/>
      <c r="KV75" s="16"/>
      <c r="KW75" s="16"/>
      <c r="KX75" s="16"/>
      <c r="KY75" s="16"/>
      <c r="KZ75" s="16"/>
      <c r="LA75" s="16"/>
      <c r="LB75" s="16"/>
      <c r="LC75" s="16"/>
      <c r="LD75" s="16"/>
      <c r="LE75" s="16"/>
      <c r="LF75" s="16"/>
      <c r="LG75" s="16"/>
      <c r="LH75" s="16"/>
      <c r="LI75" s="16"/>
      <c r="LJ75" s="16"/>
      <c r="LK75" s="16"/>
      <c r="LL75" s="16"/>
      <c r="LM75" s="16"/>
      <c r="LN75" s="16"/>
      <c r="LO75" s="16"/>
      <c r="LP75" s="16"/>
      <c r="LQ75" s="16"/>
      <c r="LR75" s="16"/>
      <c r="LS75" s="16"/>
      <c r="LT75" s="16"/>
      <c r="LU75" s="16"/>
      <c r="LV75" s="16"/>
      <c r="LW75" s="16"/>
      <c r="LX75" s="16"/>
      <c r="LY75" s="16"/>
      <c r="LZ75" s="16"/>
      <c r="MA75" s="16"/>
      <c r="MB75" s="16"/>
      <c r="MC75" s="16"/>
      <c r="MD75" s="16"/>
      <c r="ME75" s="16"/>
      <c r="MF75" s="16"/>
      <c r="MG75" s="16"/>
      <c r="MH75" s="16"/>
      <c r="MI75" s="16"/>
      <c r="MJ75" s="16"/>
      <c r="MK75" s="16"/>
      <c r="ML75" s="16"/>
      <c r="MM75" s="16"/>
      <c r="MN75" s="16"/>
      <c r="MO75" s="16"/>
      <c r="MP75" s="16"/>
      <c r="MQ75" s="16"/>
      <c r="MR75" s="16"/>
      <c r="MS75" s="16"/>
      <c r="MT75" s="16"/>
      <c r="MU75" s="16"/>
      <c r="MV75" s="16"/>
      <c r="MW75" s="16"/>
      <c r="MX75" s="16"/>
      <c r="MY75" s="16"/>
      <c r="MZ75" s="16"/>
      <c r="NA75" s="16"/>
      <c r="NB75" s="16"/>
      <c r="NC75" s="16"/>
      <c r="ND75" s="16"/>
      <c r="NE75" s="16"/>
      <c r="NF75" s="16"/>
      <c r="NG75" s="16"/>
      <c r="NH75" s="16"/>
      <c r="NI75" s="16"/>
      <c r="NJ75" s="16"/>
      <c r="NK75" s="16"/>
      <c r="NL75" s="16"/>
      <c r="NM75" s="16"/>
      <c r="NN75" s="16"/>
      <c r="NO75" s="16"/>
      <c r="NP75" s="16"/>
      <c r="NQ75" s="16"/>
      <c r="NR75" s="16"/>
      <c r="NS75" s="16"/>
      <c r="NT75" s="16"/>
      <c r="NU75" s="16"/>
      <c r="NV75" s="16"/>
      <c r="NW75" s="16"/>
      <c r="NX75" s="16"/>
      <c r="NY75" s="16"/>
      <c r="NZ75" s="16"/>
      <c r="OA75" s="16"/>
      <c r="OB75" s="16"/>
      <c r="OC75" s="16"/>
      <c r="OD75" s="16"/>
      <c r="OE75" s="16"/>
      <c r="OF75" s="16"/>
      <c r="OG75" s="16"/>
      <c r="OH75" s="16"/>
      <c r="OI75" s="16"/>
      <c r="OJ75" s="16"/>
      <c r="OK75" s="16"/>
      <c r="OL75" s="16"/>
      <c r="OM75" s="16"/>
      <c r="ON75" s="16"/>
      <c r="OO75" s="16"/>
      <c r="OP75" s="16"/>
      <c r="OQ75" s="16"/>
      <c r="OR75" s="16"/>
      <c r="OS75" s="16"/>
      <c r="OT75" s="16"/>
      <c r="OU75" s="16"/>
      <c r="OV75" s="16"/>
      <c r="OW75" s="16"/>
      <c r="OX75" s="16"/>
      <c r="OY75" s="16"/>
      <c r="OZ75" s="16"/>
      <c r="PA75" s="16"/>
      <c r="PB75" s="16"/>
      <c r="PC75" s="16"/>
      <c r="PD75" s="16"/>
      <c r="PE75" s="16"/>
      <c r="PF75" s="16"/>
      <c r="PG75" s="16"/>
      <c r="PH75" s="16"/>
      <c r="PI75" s="16"/>
      <c r="PJ75" s="16"/>
      <c r="PK75" s="16"/>
      <c r="PL75" s="16"/>
      <c r="PM75" s="16"/>
      <c r="PN75" s="16"/>
      <c r="PO75" s="16"/>
      <c r="PP75" s="16"/>
      <c r="PQ75" s="16"/>
      <c r="PR75" s="16"/>
      <c r="PS75" s="16"/>
      <c r="PT75" s="16"/>
      <c r="PU75" s="16"/>
      <c r="PV75" s="16"/>
      <c r="PW75" s="16"/>
      <c r="PX75" s="16"/>
      <c r="PY75" s="16"/>
      <c r="PZ75" s="16"/>
      <c r="QA75" s="16"/>
      <c r="QB75" s="16"/>
      <c r="QC75" s="16"/>
      <c r="QD75" s="16"/>
      <c r="QE75" s="16"/>
      <c r="QF75" s="16"/>
      <c r="QG75" s="16"/>
      <c r="QH75" s="16"/>
      <c r="QI75" s="16"/>
      <c r="QJ75" s="16"/>
      <c r="QK75" s="16"/>
      <c r="QL75" s="16"/>
      <c r="QM75" s="16"/>
      <c r="QN75" s="16"/>
      <c r="QO75" s="16"/>
      <c r="QP75" s="16"/>
      <c r="QQ75" s="16"/>
      <c r="QR75" s="16"/>
      <c r="QS75" s="16"/>
      <c r="QT75" s="16"/>
      <c r="QU75" s="16"/>
      <c r="QV75" s="16"/>
      <c r="QW75" s="16"/>
      <c r="QX75" s="16"/>
      <c r="QY75" s="16"/>
      <c r="QZ75" s="16"/>
      <c r="RA75" s="16"/>
      <c r="RB75" s="16"/>
      <c r="RC75" s="16"/>
      <c r="RD75" s="16"/>
      <c r="RE75" s="16"/>
      <c r="RF75" s="16"/>
      <c r="RG75" s="16"/>
      <c r="RH75" s="16"/>
      <c r="RI75" s="16"/>
      <c r="RJ75" s="16"/>
      <c r="RK75" s="16"/>
      <c r="RL75" s="16"/>
      <c r="RM75" s="16"/>
      <c r="RN75" s="16"/>
      <c r="RO75" s="16"/>
      <c r="RP75" s="16"/>
      <c r="RQ75" s="16"/>
      <c r="RR75" s="16"/>
      <c r="RS75" s="16"/>
      <c r="RT75" s="16"/>
      <c r="RU75" s="16"/>
      <c r="RV75" s="16"/>
      <c r="RW75" s="16"/>
      <c r="RX75" s="16"/>
      <c r="RY75" s="16"/>
      <c r="RZ75" s="16"/>
      <c r="SA75" s="16"/>
      <c r="SB75" s="16"/>
      <c r="SC75" s="16"/>
      <c r="SD75" s="16"/>
      <c r="SE75" s="16"/>
      <c r="SF75" s="16"/>
      <c r="SG75" s="16"/>
      <c r="SH75" s="16"/>
      <c r="SI75" s="16"/>
      <c r="SJ75" s="16"/>
      <c r="SK75" s="16"/>
      <c r="SL75" s="16"/>
      <c r="SM75" s="16"/>
      <c r="SN75" s="16"/>
      <c r="SO75" s="16"/>
      <c r="SP75" s="16"/>
      <c r="SQ75" s="16"/>
      <c r="SR75" s="16"/>
      <c r="SS75" s="16"/>
      <c r="ST75" s="16"/>
      <c r="SU75" s="16"/>
      <c r="SV75" s="16"/>
      <c r="SW75" s="16"/>
      <c r="SX75" s="16"/>
      <c r="SY75" s="16"/>
      <c r="SZ75" s="16"/>
      <c r="TA75" s="16"/>
      <c r="TB75" s="16"/>
      <c r="TC75" s="16"/>
      <c r="TD75" s="16"/>
      <c r="TE75" s="16"/>
      <c r="TF75" s="16"/>
      <c r="TG75" s="16"/>
      <c r="TH75" s="16"/>
      <c r="TI75" s="16"/>
      <c r="TJ75" s="16"/>
      <c r="TK75" s="16"/>
      <c r="TL75" s="16"/>
      <c r="TM75" s="16"/>
      <c r="TN75" s="16"/>
      <c r="TO75" s="16"/>
      <c r="TP75" s="16"/>
      <c r="TQ75" s="16"/>
      <c r="TR75" s="16"/>
      <c r="TS75" s="16"/>
      <c r="TT75" s="16"/>
      <c r="TU75" s="16"/>
      <c r="TV75" s="16"/>
      <c r="TW75" s="16"/>
      <c r="TX75" s="16"/>
      <c r="TY75" s="16"/>
      <c r="TZ75" s="16"/>
      <c r="UA75" s="16"/>
      <c r="UB75" s="16"/>
      <c r="UC75" s="16"/>
      <c r="UD75" s="16"/>
      <c r="UE75" s="16"/>
      <c r="UF75" s="16"/>
      <c r="UG75" s="16"/>
      <c r="UH75" s="16"/>
      <c r="UI75" s="16"/>
      <c r="UJ75" s="16"/>
      <c r="UK75" s="16"/>
      <c r="UL75" s="16"/>
      <c r="UM75" s="16"/>
      <c r="UN75" s="16"/>
      <c r="UO75" s="16"/>
      <c r="UP75" s="16"/>
      <c r="UQ75" s="16"/>
      <c r="UR75" s="16"/>
      <c r="US75" s="16"/>
      <c r="UT75" s="16"/>
      <c r="UU75" s="16"/>
      <c r="UV75" s="16"/>
      <c r="UW75" s="16"/>
      <c r="UX75" s="16"/>
      <c r="UY75" s="16"/>
      <c r="UZ75" s="16"/>
      <c r="VA75" s="16"/>
      <c r="VB75" s="16"/>
      <c r="VC75" s="16"/>
      <c r="VD75" s="16"/>
      <c r="VE75" s="16"/>
      <c r="VF75" s="16"/>
      <c r="VG75" s="16"/>
      <c r="VH75" s="16"/>
      <c r="VI75" s="16"/>
      <c r="VJ75" s="16"/>
      <c r="VK75" s="16"/>
      <c r="VL75" s="16"/>
      <c r="VM75" s="16"/>
      <c r="VN75" s="16"/>
      <c r="VO75" s="16"/>
      <c r="VP75" s="16"/>
      <c r="VQ75" s="16"/>
      <c r="VR75" s="16"/>
      <c r="VS75" s="16"/>
      <c r="VT75" s="16"/>
      <c r="VU75" s="16"/>
      <c r="VV75" s="16"/>
      <c r="VW75" s="16"/>
      <c r="VX75" s="16"/>
      <c r="VY75" s="16"/>
      <c r="VZ75" s="16"/>
      <c r="WA75" s="16"/>
      <c r="WB75" s="16"/>
      <c r="WC75" s="16"/>
      <c r="WD75" s="16"/>
      <c r="WE75" s="16"/>
      <c r="WF75" s="16"/>
      <c r="WG75" s="16"/>
      <c r="WH75" s="16"/>
      <c r="WI75" s="16"/>
      <c r="WJ75" s="16"/>
      <c r="WK75" s="16"/>
      <c r="WL75" s="16"/>
      <c r="WM75" s="16"/>
      <c r="WN75" s="16"/>
      <c r="WO75" s="16"/>
      <c r="WP75" s="16"/>
      <c r="WQ75" s="16"/>
      <c r="WR75" s="16"/>
      <c r="WS75" s="16"/>
      <c r="WT75" s="16"/>
      <c r="WU75" s="16"/>
      <c r="WV75" s="16"/>
      <c r="WW75" s="16"/>
      <c r="WX75" s="16"/>
      <c r="WY75" s="16"/>
      <c r="WZ75" s="16"/>
      <c r="XA75" s="16"/>
      <c r="XB75" s="16"/>
      <c r="XC75" s="16"/>
      <c r="XD75" s="16"/>
      <c r="XE75" s="16"/>
      <c r="XF75" s="16"/>
      <c r="XG75" s="16"/>
      <c r="XH75" s="16"/>
      <c r="XI75" s="16"/>
      <c r="XJ75" s="16"/>
      <c r="XK75" s="16"/>
      <c r="XL75" s="16"/>
      <c r="XM75" s="16"/>
      <c r="XN75" s="16"/>
      <c r="XO75" s="16"/>
      <c r="XP75" s="16"/>
      <c r="XQ75" s="16"/>
      <c r="XR75" s="16"/>
      <c r="XS75" s="16"/>
      <c r="XT75" s="16"/>
      <c r="XU75" s="16"/>
      <c r="XV75" s="16"/>
      <c r="XW75" s="16"/>
      <c r="XX75" s="16"/>
      <c r="XY75" s="16"/>
      <c r="XZ75" s="16"/>
      <c r="YA75" s="16"/>
      <c r="YB75" s="16"/>
      <c r="YC75" s="16"/>
      <c r="YD75" s="16"/>
      <c r="YE75" s="16"/>
      <c r="YF75" s="16"/>
      <c r="YG75" s="16"/>
      <c r="YH75" s="16"/>
      <c r="YI75" s="16"/>
      <c r="YJ75" s="16"/>
      <c r="YK75" s="16"/>
      <c r="YL75" s="16"/>
      <c r="YM75" s="16"/>
      <c r="YN75" s="16"/>
      <c r="YO75" s="16"/>
      <c r="YP75" s="16"/>
      <c r="YQ75" s="16"/>
      <c r="YR75" s="16"/>
      <c r="YS75" s="16"/>
      <c r="YT75" s="16"/>
      <c r="YU75" s="16"/>
      <c r="YV75" s="16"/>
      <c r="YW75" s="16"/>
      <c r="YX75" s="16"/>
      <c r="YY75" s="16"/>
      <c r="YZ75" s="16"/>
      <c r="ZA75" s="16"/>
      <c r="ZB75" s="16"/>
      <c r="ZC75" s="16"/>
      <c r="ZD75" s="16"/>
      <c r="ZE75" s="16"/>
      <c r="ZF75" s="16"/>
      <c r="ZG75" s="16"/>
      <c r="ZH75" s="16"/>
      <c r="ZI75" s="16"/>
      <c r="ZJ75" s="16"/>
      <c r="ZK75" s="16"/>
      <c r="ZL75" s="16"/>
      <c r="ZM75" s="16"/>
      <c r="ZN75" s="16"/>
      <c r="ZO75" s="16"/>
      <c r="ZP75" s="16"/>
      <c r="ZQ75" s="16"/>
      <c r="ZR75" s="16"/>
      <c r="ZS75" s="16"/>
      <c r="ZT75" s="16"/>
      <c r="ZU75" s="16"/>
      <c r="ZV75" s="16"/>
      <c r="ZW75" s="16"/>
      <c r="ZX75" s="16"/>
      <c r="ZY75" s="16"/>
      <c r="ZZ75" s="16"/>
      <c r="AAA75" s="16"/>
      <c r="AAB75" s="16"/>
      <c r="AAC75" s="16"/>
      <c r="AAD75" s="16"/>
      <c r="AAE75" s="16"/>
      <c r="AAF75" s="16"/>
      <c r="AAG75" s="16"/>
      <c r="AAH75" s="16"/>
      <c r="AAI75" s="16"/>
      <c r="AAJ75" s="16"/>
      <c r="AAK75" s="16"/>
      <c r="AAL75" s="16"/>
      <c r="AAM75" s="16"/>
      <c r="AAN75" s="16"/>
      <c r="AAO75" s="16"/>
      <c r="AAP75" s="16"/>
      <c r="AAQ75" s="16"/>
      <c r="AAR75" s="16"/>
      <c r="AAS75" s="16"/>
      <c r="AAT75" s="16"/>
      <c r="AAU75" s="16"/>
      <c r="AAV75" s="16"/>
      <c r="AAW75" s="16"/>
      <c r="AAX75" s="16"/>
      <c r="AAY75" s="16"/>
      <c r="AAZ75" s="16"/>
      <c r="ABA75" s="16"/>
      <c r="ABB75" s="16"/>
      <c r="ABC75" s="16"/>
      <c r="ABD75" s="16"/>
      <c r="ABE75" s="16"/>
      <c r="ABF75" s="16"/>
      <c r="ABG75" s="16"/>
      <c r="ABH75" s="16"/>
      <c r="ABI75" s="16"/>
      <c r="ABJ75" s="16"/>
      <c r="ABK75" s="16"/>
      <c r="ABL75" s="16"/>
      <c r="ABM75" s="16"/>
      <c r="ABN75" s="16"/>
      <c r="ABO75" s="16"/>
      <c r="ABP75" s="16"/>
      <c r="ABQ75" s="16"/>
      <c r="ABR75" s="16"/>
      <c r="ABS75" s="16"/>
      <c r="ABT75" s="16"/>
      <c r="ABU75" s="16"/>
      <c r="ABV75" s="16"/>
      <c r="ABW75" s="16"/>
      <c r="ABX75" s="16"/>
      <c r="ABY75" s="16"/>
      <c r="ABZ75" s="16"/>
      <c r="ACA75" s="16"/>
      <c r="ACB75" s="16"/>
      <c r="ACC75" s="16"/>
      <c r="ACD75" s="16"/>
      <c r="ACE75" s="16"/>
      <c r="ACF75" s="16"/>
      <c r="ACG75" s="16"/>
      <c r="ACH75" s="16"/>
      <c r="ACI75" s="16"/>
      <c r="ACJ75" s="16"/>
      <c r="ACK75" s="16"/>
      <c r="ACL75" s="16"/>
      <c r="ACM75" s="16"/>
      <c r="ACN75" s="16"/>
      <c r="ACO75" s="16"/>
      <c r="ACP75" s="16"/>
      <c r="ACQ75" s="16"/>
      <c r="ACR75" s="16"/>
      <c r="ACS75" s="16"/>
      <c r="ACT75" s="16"/>
      <c r="ACU75" s="16"/>
      <c r="ACV75" s="16"/>
      <c r="ACW75" s="16"/>
      <c r="ACX75" s="16"/>
      <c r="ACY75" s="16"/>
      <c r="ACZ75" s="16"/>
      <c r="ADA75" s="16"/>
      <c r="ADB75" s="16"/>
      <c r="ADC75" s="16"/>
      <c r="ADD75" s="16"/>
      <c r="ADE75" s="16"/>
      <c r="ADF75" s="16"/>
      <c r="ADG75" s="16"/>
      <c r="ADH75" s="16"/>
      <c r="ADI75" s="16"/>
      <c r="ADJ75" s="16"/>
      <c r="ADK75" s="16"/>
      <c r="ADL75" s="16"/>
      <c r="ADM75" s="16"/>
      <c r="ADN75" s="16"/>
      <c r="ADO75" s="16"/>
      <c r="ADP75" s="16"/>
      <c r="ADQ75" s="16"/>
      <c r="ADR75" s="16"/>
      <c r="ADS75" s="16"/>
      <c r="ADT75" s="16"/>
      <c r="ADU75" s="16"/>
      <c r="ADV75" s="16"/>
      <c r="ADW75" s="16"/>
      <c r="ADX75" s="16"/>
      <c r="ADY75" s="16"/>
      <c r="ADZ75" s="16"/>
      <c r="AEA75" s="16"/>
      <c r="AEB75" s="16"/>
      <c r="AEC75" s="16"/>
      <c r="AED75" s="16"/>
      <c r="AEE75" s="16"/>
      <c r="AEF75" s="16"/>
      <c r="AEG75" s="16"/>
      <c r="AEH75" s="16"/>
      <c r="AEI75" s="16"/>
      <c r="AEJ75" s="16"/>
      <c r="AEK75" s="16"/>
      <c r="AEL75" s="16"/>
      <c r="AEM75" s="16"/>
      <c r="AEN75" s="16"/>
      <c r="AEO75" s="16"/>
      <c r="AEP75" s="16"/>
      <c r="AEQ75" s="16"/>
      <c r="AER75" s="16"/>
      <c r="AES75" s="16"/>
      <c r="AET75" s="16"/>
      <c r="AEU75" s="16"/>
      <c r="AEV75" s="16"/>
      <c r="AEW75" s="16"/>
      <c r="AEX75" s="16"/>
      <c r="AEY75" s="16"/>
      <c r="AEZ75" s="16"/>
      <c r="AFA75" s="16"/>
      <c r="AFB75" s="16"/>
      <c r="AFC75" s="16"/>
      <c r="AFD75" s="16"/>
      <c r="AFE75" s="16"/>
      <c r="AFF75" s="16"/>
      <c r="AFG75" s="16"/>
      <c r="AFH75" s="16"/>
      <c r="AFI75" s="16"/>
      <c r="AFJ75" s="16"/>
      <c r="AFK75" s="16"/>
      <c r="AFL75" s="16"/>
      <c r="AFM75" s="16"/>
      <c r="AFN75" s="16"/>
      <c r="AFO75" s="16"/>
      <c r="AFP75" s="16"/>
      <c r="AFQ75" s="16"/>
      <c r="AFR75" s="16"/>
      <c r="AFS75" s="16"/>
      <c r="AFT75" s="16"/>
      <c r="AFU75" s="16"/>
      <c r="AFV75" s="16"/>
      <c r="AFW75" s="16"/>
      <c r="AFX75" s="16"/>
      <c r="AFY75" s="16"/>
      <c r="AFZ75" s="16"/>
      <c r="AGA75" s="16"/>
      <c r="AGB75" s="16"/>
      <c r="AGC75" s="16"/>
      <c r="AGD75" s="16"/>
      <c r="AGE75" s="16"/>
      <c r="AGF75" s="16"/>
      <c r="AGG75" s="16"/>
      <c r="AGH75" s="16"/>
      <c r="AGI75" s="16"/>
      <c r="AGJ75" s="16"/>
      <c r="AGK75" s="16"/>
      <c r="AGL75" s="16"/>
      <c r="AGM75" s="16"/>
      <c r="AGN75" s="16"/>
      <c r="AGO75" s="16"/>
      <c r="AGP75" s="16"/>
      <c r="AGQ75" s="16"/>
      <c r="AGR75" s="16"/>
      <c r="AGS75" s="16"/>
      <c r="AGT75" s="16"/>
      <c r="AGU75" s="16"/>
      <c r="AGV75" s="16"/>
      <c r="AGW75" s="16"/>
      <c r="AGX75" s="16"/>
      <c r="AGY75" s="16"/>
      <c r="AGZ75" s="16"/>
      <c r="AHA75" s="16"/>
      <c r="AHB75" s="16"/>
      <c r="AHC75" s="16"/>
      <c r="AHD75" s="16"/>
      <c r="AHE75" s="16"/>
      <c r="AHF75" s="16"/>
      <c r="AHG75" s="16"/>
      <c r="AHH75" s="16"/>
      <c r="AHI75" s="16"/>
      <c r="AHJ75" s="16"/>
      <c r="AHK75" s="16"/>
      <c r="AHL75" s="16"/>
      <c r="AHM75" s="16"/>
      <c r="AHN75" s="16"/>
      <c r="AHO75" s="16"/>
      <c r="AHP75" s="16"/>
      <c r="AHQ75" s="16"/>
      <c r="AHR75" s="16"/>
      <c r="AHS75" s="16"/>
      <c r="AHT75" s="16"/>
      <c r="AHU75" s="16"/>
      <c r="AHV75" s="16"/>
      <c r="AHW75" s="16"/>
      <c r="AHX75" s="16"/>
      <c r="AHY75" s="16"/>
      <c r="AHZ75" s="16"/>
      <c r="AIA75" s="16"/>
      <c r="AIB75" s="16"/>
      <c r="AIC75" s="16"/>
      <c r="AID75" s="16"/>
      <c r="AIE75" s="16"/>
      <c r="AIF75" s="16"/>
      <c r="AIG75" s="16"/>
      <c r="AIH75" s="16"/>
      <c r="AII75" s="16"/>
      <c r="AIJ75" s="16"/>
      <c r="AIK75" s="16"/>
      <c r="AIL75" s="16"/>
      <c r="AIM75" s="16"/>
      <c r="AIN75" s="16"/>
      <c r="AIO75" s="16"/>
      <c r="AIP75" s="16"/>
      <c r="AIQ75" s="16"/>
      <c r="AIR75" s="16"/>
      <c r="AIS75" s="16"/>
      <c r="AIT75" s="16"/>
      <c r="AIU75" s="16"/>
      <c r="AIV75" s="16"/>
      <c r="AIW75" s="16"/>
      <c r="AIX75" s="16"/>
      <c r="AIY75" s="16"/>
      <c r="AIZ75" s="16"/>
      <c r="AJA75" s="16"/>
      <c r="AJB75" s="16"/>
      <c r="AJC75" s="16"/>
      <c r="AJD75" s="16"/>
      <c r="AJE75" s="16"/>
      <c r="AJF75" s="16"/>
      <c r="AJG75" s="16"/>
      <c r="AJH75" s="16"/>
      <c r="AJI75" s="16"/>
      <c r="AJJ75" s="16"/>
      <c r="AJK75" s="16"/>
      <c r="AJL75" s="16"/>
      <c r="AJM75" s="16"/>
      <c r="AJN75" s="16"/>
      <c r="AJO75" s="16"/>
      <c r="AJP75" s="16"/>
      <c r="AJQ75" s="16"/>
      <c r="AJR75" s="16"/>
      <c r="AJS75" s="16"/>
      <c r="AJT75" s="16"/>
      <c r="AJU75" s="16"/>
      <c r="AJV75" s="16"/>
      <c r="AJW75" s="16"/>
      <c r="AJX75" s="16"/>
      <c r="AJY75" s="16"/>
      <c r="AJZ75" s="16"/>
      <c r="AKA75" s="16"/>
      <c r="AKB75" s="16"/>
      <c r="AKC75" s="16"/>
      <c r="AKD75" s="16"/>
      <c r="AKE75" s="16"/>
      <c r="AKF75" s="16"/>
      <c r="AKG75" s="16"/>
      <c r="AKH75" s="16"/>
      <c r="AKI75" s="16"/>
      <c r="AKJ75" s="16"/>
      <c r="AKK75" s="16"/>
      <c r="AKL75" s="16"/>
      <c r="AKM75" s="16"/>
      <c r="AKN75" s="16"/>
      <c r="AKO75" s="16"/>
      <c r="AKP75" s="16"/>
      <c r="AKQ75" s="16"/>
      <c r="AKR75" s="16"/>
      <c r="AKS75" s="16"/>
      <c r="AKT75" s="16"/>
      <c r="AKU75" s="16"/>
      <c r="AKV75" s="16"/>
      <c r="AKW75" s="16"/>
      <c r="AKX75" s="16"/>
      <c r="AKY75" s="16"/>
      <c r="AKZ75" s="16"/>
      <c r="ALA75" s="16"/>
      <c r="ALB75" s="16"/>
      <c r="ALC75" s="16"/>
      <c r="ALD75" s="16"/>
      <c r="ALE75" s="16"/>
      <c r="ALF75" s="16"/>
      <c r="ALG75" s="16"/>
      <c r="ALH75" s="16"/>
      <c r="ALI75" s="16"/>
      <c r="ALJ75" s="16"/>
      <c r="ALK75" s="16"/>
      <c r="ALL75" s="16"/>
      <c r="ALM75" s="16"/>
      <c r="ALN75" s="16"/>
      <c r="ALO75" s="16"/>
      <c r="ALP75" s="16"/>
      <c r="ALQ75" s="16"/>
      <c r="ALR75" s="16"/>
      <c r="ALS75" s="16"/>
      <c r="ALT75" s="16"/>
      <c r="ALU75" s="16"/>
      <c r="ALV75" s="16"/>
      <c r="ALW75" s="16"/>
      <c r="ALX75" s="16"/>
      <c r="ALY75" s="16"/>
      <c r="ALZ75" s="16"/>
      <c r="AMA75" s="16"/>
      <c r="AMB75" s="16"/>
      <c r="AMC75" s="16"/>
      <c r="AMD75" s="16"/>
      <c r="AME75" s="16"/>
      <c r="AMF75" s="16"/>
      <c r="AMG75" s="16"/>
      <c r="AMH75" s="16"/>
      <c r="AMI75" s="16"/>
      <c r="AMJ75" s="16"/>
      <c r="AMK75" s="16"/>
      <c r="AML75" s="16"/>
      <c r="AMM75" s="16"/>
      <c r="AMN75" s="16"/>
      <c r="AMO75" s="16"/>
      <c r="AMP75" s="16"/>
      <c r="AMQ75" s="16"/>
      <c r="AMR75" s="16"/>
      <c r="AMS75" s="16"/>
      <c r="AMT75" s="16"/>
      <c r="AMU75" s="16"/>
      <c r="AMV75" s="16"/>
      <c r="AMW75" s="16"/>
      <c r="AMX75" s="16"/>
      <c r="AMY75" s="16"/>
      <c r="AMZ75" s="16"/>
      <c r="ANA75" s="16"/>
      <c r="ANB75" s="16"/>
      <c r="ANC75" s="16"/>
      <c r="AND75" s="16"/>
      <c r="ANE75" s="16"/>
      <c r="ANF75" s="16"/>
      <c r="ANG75" s="16"/>
      <c r="ANH75" s="16"/>
      <c r="ANI75" s="16"/>
      <c r="ANJ75" s="16"/>
      <c r="ANK75" s="16"/>
      <c r="ANL75" s="16"/>
      <c r="ANM75" s="16"/>
      <c r="ANN75" s="16"/>
      <c r="ANO75" s="16"/>
      <c r="ANP75" s="16"/>
      <c r="ANQ75" s="16"/>
      <c r="ANR75" s="16"/>
      <c r="ANS75" s="16"/>
      <c r="ANT75" s="16"/>
      <c r="ANU75" s="16"/>
      <c r="ANV75" s="16"/>
      <c r="ANW75" s="16"/>
      <c r="ANX75" s="16"/>
      <c r="ANY75" s="16"/>
      <c r="ANZ75" s="16"/>
      <c r="AOA75" s="16"/>
      <c r="AOB75" s="16"/>
      <c r="AOC75" s="16"/>
      <c r="AOD75" s="16"/>
      <c r="AOE75" s="16"/>
      <c r="AOF75" s="16"/>
      <c r="AOG75" s="16"/>
      <c r="AOH75" s="16"/>
      <c r="AOI75" s="16"/>
      <c r="AOJ75" s="16"/>
      <c r="AOK75" s="16"/>
      <c r="AOL75" s="16"/>
      <c r="AOM75" s="16"/>
      <c r="AON75" s="16"/>
      <c r="AOO75" s="16"/>
      <c r="AOP75" s="16"/>
      <c r="AOQ75" s="16"/>
      <c r="AOR75" s="16"/>
      <c r="AOS75" s="16"/>
      <c r="AOT75" s="16"/>
      <c r="AOU75" s="16"/>
      <c r="AOV75" s="16"/>
      <c r="AOW75" s="16"/>
      <c r="AOX75" s="16"/>
      <c r="AOY75" s="16"/>
      <c r="AOZ75" s="16"/>
      <c r="APA75" s="16"/>
      <c r="APB75" s="16"/>
      <c r="APC75" s="16"/>
      <c r="APD75" s="16"/>
      <c r="APE75" s="16"/>
      <c r="APF75" s="16"/>
      <c r="APG75" s="16"/>
      <c r="APH75" s="16"/>
      <c r="API75" s="16"/>
      <c r="APJ75" s="16"/>
      <c r="APK75" s="16"/>
      <c r="APL75" s="16"/>
      <c r="APM75" s="16"/>
      <c r="APN75" s="16"/>
      <c r="APO75" s="16"/>
      <c r="APP75" s="16"/>
      <c r="APQ75" s="16"/>
      <c r="APR75" s="16"/>
      <c r="APS75" s="16"/>
      <c r="APT75" s="16"/>
      <c r="APU75" s="16"/>
      <c r="APV75" s="16"/>
      <c r="APW75" s="16"/>
      <c r="APX75" s="16"/>
      <c r="APY75" s="16"/>
      <c r="APZ75" s="16"/>
      <c r="AQA75" s="16"/>
      <c r="AQB75" s="16"/>
      <c r="AQC75" s="16"/>
      <c r="AQD75" s="16"/>
      <c r="AQE75" s="16"/>
      <c r="AQF75" s="16"/>
      <c r="AQG75" s="16"/>
      <c r="AQH75" s="16"/>
      <c r="AQI75" s="16"/>
      <c r="AQJ75" s="16"/>
      <c r="AQK75" s="16"/>
      <c r="AQL75" s="16"/>
      <c r="AQM75" s="16"/>
      <c r="AQN75" s="16"/>
      <c r="AQO75" s="16"/>
      <c r="AQP75" s="16"/>
      <c r="AQQ75" s="16"/>
      <c r="AQR75" s="16"/>
      <c r="AQS75" s="16"/>
      <c r="AQT75" s="16"/>
      <c r="AQU75" s="16"/>
      <c r="AQV75" s="16"/>
      <c r="AQW75" s="16"/>
      <c r="AQX75" s="16"/>
      <c r="AQY75" s="16"/>
      <c r="AQZ75" s="16"/>
      <c r="ARA75" s="16"/>
      <c r="ARB75" s="16"/>
      <c r="ARC75" s="16"/>
      <c r="ARD75" s="16"/>
      <c r="ARE75" s="16"/>
      <c r="ARF75" s="16"/>
      <c r="ARG75" s="16"/>
      <c r="ARH75" s="16"/>
      <c r="ARI75" s="16"/>
      <c r="ARJ75" s="16"/>
      <c r="ARK75" s="16"/>
      <c r="ARL75" s="16"/>
      <c r="ARM75" s="16"/>
      <c r="ARN75" s="16"/>
      <c r="ARO75" s="16"/>
      <c r="ARP75" s="16"/>
      <c r="ARQ75" s="16"/>
      <c r="ARR75" s="16"/>
      <c r="ARS75" s="16"/>
      <c r="ART75" s="16"/>
      <c r="ARU75" s="16"/>
      <c r="ARV75" s="16"/>
      <c r="ARW75" s="16"/>
      <c r="ARX75" s="16"/>
      <c r="ARY75" s="16"/>
      <c r="ARZ75" s="16"/>
      <c r="ASA75" s="16"/>
      <c r="ASB75" s="16"/>
      <c r="ASC75" s="16"/>
      <c r="ASD75" s="16"/>
      <c r="ASE75" s="16"/>
      <c r="ASF75" s="16"/>
      <c r="ASG75" s="16"/>
      <c r="ASH75" s="16"/>
      <c r="ASI75" s="16"/>
      <c r="ASJ75" s="16"/>
      <c r="ASK75" s="16"/>
      <c r="ASL75" s="16"/>
      <c r="ASM75" s="16"/>
      <c r="ASN75" s="16"/>
      <c r="ASO75" s="16"/>
      <c r="ASP75" s="16"/>
      <c r="ASQ75" s="16"/>
      <c r="ASR75" s="16"/>
      <c r="ASS75" s="16"/>
      <c r="AST75" s="16"/>
      <c r="ASU75" s="16"/>
      <c r="ASV75" s="16"/>
      <c r="ASW75" s="16"/>
      <c r="ASX75" s="16"/>
      <c r="ASY75" s="16"/>
      <c r="ASZ75" s="16"/>
      <c r="ATA75" s="16"/>
      <c r="ATB75" s="16"/>
      <c r="ATC75" s="16"/>
      <c r="ATD75" s="16"/>
      <c r="ATE75" s="16"/>
      <c r="ATF75" s="16"/>
      <c r="ATG75" s="16"/>
      <c r="ATH75" s="16"/>
      <c r="ATI75" s="16"/>
      <c r="ATJ75" s="16"/>
      <c r="ATK75" s="16"/>
      <c r="ATL75" s="16"/>
      <c r="ATM75" s="16"/>
      <c r="ATN75" s="16"/>
      <c r="ATO75" s="16"/>
      <c r="ATP75" s="16"/>
      <c r="ATQ75" s="16"/>
      <c r="ATR75" s="16"/>
      <c r="ATS75" s="16"/>
      <c r="ATT75" s="16"/>
      <c r="ATU75" s="16"/>
      <c r="ATV75" s="16"/>
      <c r="ATW75" s="16"/>
      <c r="ATX75" s="16"/>
      <c r="ATY75" s="16"/>
      <c r="ATZ75" s="16"/>
      <c r="AUA75" s="16"/>
      <c r="AUB75" s="16"/>
      <c r="AUC75" s="16"/>
      <c r="AUD75" s="16"/>
      <c r="AUE75" s="16"/>
      <c r="AUF75" s="16"/>
      <c r="AUG75" s="16"/>
      <c r="AUH75" s="16"/>
      <c r="AUI75" s="16"/>
      <c r="AUJ75" s="16"/>
      <c r="AUK75" s="16"/>
      <c r="AUL75" s="16"/>
      <c r="AUM75" s="16"/>
      <c r="AUN75" s="16"/>
      <c r="AUO75" s="16"/>
      <c r="AUP75" s="16"/>
      <c r="AUQ75" s="16"/>
      <c r="AUR75" s="16"/>
      <c r="AUS75" s="16"/>
      <c r="AUT75" s="16"/>
      <c r="AUU75" s="16"/>
      <c r="AUV75" s="16"/>
      <c r="AUW75" s="16"/>
      <c r="AUX75" s="16"/>
      <c r="AUY75" s="16"/>
      <c r="AUZ75" s="16"/>
      <c r="AVA75" s="16"/>
      <c r="AVB75" s="16"/>
      <c r="AVC75" s="16"/>
      <c r="AVD75" s="16"/>
      <c r="AVE75" s="16"/>
      <c r="AVF75" s="16"/>
      <c r="AVG75" s="16"/>
      <c r="AVH75" s="16"/>
      <c r="AVI75" s="16"/>
      <c r="AVJ75" s="16"/>
      <c r="AVK75" s="16"/>
      <c r="AVL75" s="16"/>
      <c r="AVM75" s="16"/>
      <c r="AVN75" s="16"/>
      <c r="AVO75" s="16"/>
      <c r="AVP75" s="16"/>
      <c r="AVQ75" s="16"/>
      <c r="AVR75" s="16"/>
      <c r="AVS75" s="16"/>
      <c r="AVT75" s="16"/>
      <c r="AVU75" s="16"/>
      <c r="AVV75" s="16"/>
      <c r="AVW75" s="16"/>
      <c r="AVX75" s="16"/>
      <c r="AVY75" s="16"/>
      <c r="AVZ75" s="16"/>
      <c r="AWA75" s="16"/>
      <c r="AWB75" s="16"/>
      <c r="AWC75" s="16"/>
      <c r="AWD75" s="16"/>
      <c r="AWE75" s="16"/>
      <c r="AWF75" s="16"/>
      <c r="AWG75" s="16"/>
      <c r="AWH75" s="16"/>
      <c r="AWI75" s="16"/>
      <c r="AWJ75" s="16"/>
      <c r="AWK75" s="16"/>
      <c r="AWL75" s="16"/>
      <c r="AWM75" s="16"/>
      <c r="AWN75" s="16"/>
      <c r="AWO75" s="16"/>
      <c r="AWP75" s="16"/>
      <c r="AWQ75" s="16"/>
      <c r="AWR75" s="16"/>
      <c r="AWS75" s="16"/>
      <c r="AWT75" s="16"/>
      <c r="AWU75" s="16"/>
      <c r="AWV75" s="16"/>
      <c r="AWW75" s="16"/>
      <c r="AWX75" s="16"/>
      <c r="AWY75" s="16"/>
      <c r="AWZ75" s="16"/>
      <c r="AXA75" s="16"/>
      <c r="AXB75" s="16"/>
      <c r="AXC75" s="16"/>
      <c r="AXD75" s="16"/>
      <c r="AXE75" s="16"/>
      <c r="AXF75" s="16"/>
      <c r="AXG75" s="16"/>
      <c r="AXH75" s="16"/>
      <c r="AXI75" s="16"/>
      <c r="AXJ75" s="16"/>
      <c r="AXK75" s="16"/>
      <c r="AXL75" s="16"/>
      <c r="AXM75" s="16"/>
      <c r="AXN75" s="16"/>
      <c r="AXO75" s="16"/>
      <c r="AXP75" s="16"/>
      <c r="AXQ75" s="16"/>
      <c r="AXR75" s="16"/>
      <c r="AXS75" s="16"/>
      <c r="AXT75" s="16"/>
      <c r="AXU75" s="16"/>
      <c r="AXV75" s="16"/>
      <c r="AXW75" s="16"/>
      <c r="AXX75" s="16"/>
      <c r="AXY75" s="16"/>
      <c r="AXZ75" s="16"/>
      <c r="AYA75" s="16"/>
      <c r="AYB75" s="16"/>
      <c r="AYC75" s="16"/>
      <c r="AYD75" s="16"/>
      <c r="AYE75" s="16"/>
      <c r="AYF75" s="16"/>
      <c r="AYG75" s="16"/>
      <c r="AYH75" s="16"/>
      <c r="AYI75" s="16"/>
      <c r="AYJ75" s="16"/>
      <c r="AYK75" s="16"/>
      <c r="AYL75" s="16"/>
      <c r="AYM75" s="16"/>
      <c r="AYN75" s="16"/>
      <c r="AYO75" s="16"/>
      <c r="AYP75" s="16"/>
      <c r="AYQ75" s="16"/>
      <c r="AYR75" s="16"/>
      <c r="AYS75" s="16"/>
      <c r="AYT75" s="16"/>
      <c r="AYU75" s="16"/>
      <c r="AYV75" s="16"/>
      <c r="AYW75" s="16"/>
      <c r="AYX75" s="16"/>
      <c r="AYY75" s="16"/>
      <c r="AYZ75" s="16"/>
      <c r="AZA75" s="16"/>
      <c r="AZB75" s="16"/>
      <c r="AZC75" s="16"/>
      <c r="AZD75" s="16"/>
      <c r="AZE75" s="16"/>
      <c r="AZF75" s="16"/>
      <c r="AZG75" s="16"/>
      <c r="AZH75" s="16"/>
      <c r="AZI75" s="16"/>
      <c r="AZJ75" s="16"/>
      <c r="AZK75" s="16"/>
      <c r="AZL75" s="16"/>
      <c r="AZM75" s="16"/>
      <c r="AZN75" s="16"/>
      <c r="AZO75" s="16"/>
      <c r="AZP75" s="16"/>
      <c r="AZQ75" s="16"/>
      <c r="AZR75" s="16"/>
      <c r="AZS75" s="16"/>
      <c r="AZT75" s="16"/>
      <c r="AZU75" s="16"/>
      <c r="AZV75" s="16"/>
      <c r="AZW75" s="16"/>
      <c r="AZX75" s="16"/>
      <c r="AZY75" s="16"/>
      <c r="AZZ75" s="16"/>
      <c r="BAA75" s="16"/>
      <c r="BAB75" s="16"/>
      <c r="BAC75" s="16"/>
      <c r="BAD75" s="16"/>
      <c r="BAE75" s="16"/>
      <c r="BAF75" s="16"/>
      <c r="BAG75" s="16"/>
      <c r="BAH75" s="16"/>
      <c r="BAI75" s="16"/>
      <c r="BAJ75" s="16"/>
      <c r="BAK75" s="16"/>
      <c r="BAL75" s="16"/>
      <c r="BAM75" s="16"/>
      <c r="BAN75" s="16"/>
      <c r="BAO75" s="16"/>
      <c r="BAP75" s="16"/>
      <c r="BAQ75" s="16"/>
      <c r="BAR75" s="16"/>
      <c r="BAS75" s="16"/>
      <c r="BAT75" s="16"/>
      <c r="BAU75" s="16"/>
      <c r="BAV75" s="16"/>
      <c r="BAW75" s="16"/>
      <c r="BAX75" s="16"/>
      <c r="BAY75" s="16"/>
      <c r="BAZ75" s="16"/>
      <c r="BBA75" s="16"/>
      <c r="BBB75" s="16"/>
      <c r="BBC75" s="16"/>
      <c r="BBD75" s="16"/>
      <c r="BBE75" s="16"/>
      <c r="BBF75" s="16"/>
      <c r="BBG75" s="16"/>
      <c r="BBH75" s="16"/>
      <c r="BBI75" s="16"/>
      <c r="BBJ75" s="16"/>
      <c r="BBK75" s="16"/>
      <c r="BBL75" s="16"/>
      <c r="BBM75" s="16"/>
      <c r="BBN75" s="16"/>
      <c r="BBO75" s="16"/>
      <c r="BBP75" s="16"/>
      <c r="BBQ75" s="16"/>
      <c r="BBR75" s="16"/>
      <c r="BBS75" s="16"/>
      <c r="BBT75" s="16"/>
      <c r="BBU75" s="16"/>
      <c r="BBV75" s="16"/>
      <c r="BBW75" s="16"/>
      <c r="BBX75" s="16"/>
      <c r="BBY75" s="16"/>
      <c r="BBZ75" s="16"/>
      <c r="BCA75" s="16"/>
      <c r="BCB75" s="16"/>
      <c r="BCC75" s="16"/>
      <c r="BCD75" s="16"/>
      <c r="BCE75" s="16"/>
      <c r="BCF75" s="16"/>
      <c r="BCG75" s="16"/>
      <c r="BCH75" s="16"/>
      <c r="BCI75" s="16"/>
      <c r="BCJ75" s="16"/>
      <c r="BCK75" s="16"/>
      <c r="BCL75" s="16"/>
      <c r="BCM75" s="16"/>
      <c r="BCN75" s="16"/>
      <c r="BCO75" s="16"/>
      <c r="BCP75" s="16"/>
      <c r="BCQ75" s="16"/>
      <c r="BCR75" s="16"/>
      <c r="BCS75" s="16"/>
      <c r="BCT75" s="16"/>
      <c r="BCU75" s="16"/>
      <c r="BCV75" s="16"/>
      <c r="BCW75" s="16"/>
      <c r="BCX75" s="16"/>
      <c r="BCY75" s="16"/>
      <c r="BCZ75" s="16"/>
      <c r="BDA75" s="16"/>
      <c r="BDB75" s="16"/>
      <c r="BDC75" s="16"/>
      <c r="BDD75" s="16"/>
      <c r="BDE75" s="16"/>
      <c r="BDF75" s="16"/>
      <c r="BDG75" s="16"/>
      <c r="BDH75" s="16"/>
      <c r="BDI75" s="16"/>
      <c r="BDJ75" s="16"/>
      <c r="BDK75" s="16"/>
      <c r="BDL75" s="16"/>
      <c r="BDM75" s="16"/>
      <c r="BDN75" s="16"/>
      <c r="BDO75" s="16"/>
      <c r="BDP75" s="16"/>
      <c r="BDQ75" s="16"/>
      <c r="BDR75" s="16"/>
      <c r="BDS75" s="16"/>
      <c r="BDT75" s="16"/>
      <c r="BDU75" s="16"/>
      <c r="BDV75" s="16"/>
      <c r="BDW75" s="16"/>
      <c r="BDX75" s="16"/>
      <c r="BDY75" s="16"/>
      <c r="BDZ75" s="16"/>
      <c r="BEA75" s="16"/>
      <c r="BEB75" s="16"/>
      <c r="BEC75" s="16"/>
      <c r="BED75" s="16"/>
      <c r="BEE75" s="16"/>
      <c r="BEF75" s="16"/>
      <c r="BEG75" s="16"/>
      <c r="BEH75" s="16"/>
      <c r="BEI75" s="16"/>
      <c r="BEJ75" s="16"/>
      <c r="BEK75" s="16"/>
      <c r="BEL75" s="16"/>
      <c r="BEM75" s="16"/>
      <c r="BEN75" s="16"/>
      <c r="BEO75" s="16"/>
      <c r="BEP75" s="16"/>
      <c r="BEQ75" s="16"/>
      <c r="BER75" s="16"/>
      <c r="BES75" s="16"/>
      <c r="BET75" s="16"/>
      <c r="BEU75" s="16"/>
      <c r="BEV75" s="16"/>
      <c r="BEW75" s="16"/>
      <c r="BEX75" s="16"/>
      <c r="BEY75" s="16"/>
      <c r="BEZ75" s="16"/>
      <c r="BFA75" s="16"/>
      <c r="BFB75" s="16"/>
      <c r="BFC75" s="16"/>
      <c r="BFD75" s="16"/>
      <c r="BFE75" s="16"/>
      <c r="BFF75" s="16"/>
      <c r="BFG75" s="16"/>
      <c r="BFH75" s="16"/>
      <c r="BFI75" s="16"/>
      <c r="BFJ75" s="16"/>
      <c r="BFK75" s="16"/>
      <c r="BFL75" s="16"/>
      <c r="BFM75" s="16"/>
      <c r="BFN75" s="16"/>
      <c r="BFO75" s="16"/>
      <c r="BFP75" s="16"/>
      <c r="BFQ75" s="16"/>
      <c r="BFR75" s="16"/>
      <c r="BFS75" s="16"/>
      <c r="BFT75" s="16"/>
      <c r="BFU75" s="16"/>
      <c r="BFV75" s="16"/>
      <c r="BFW75" s="16"/>
      <c r="BFX75" s="16"/>
      <c r="BFY75" s="16"/>
      <c r="BFZ75" s="16"/>
      <c r="BGA75" s="16"/>
      <c r="BGB75" s="16"/>
      <c r="BGC75" s="16"/>
      <c r="BGD75" s="16"/>
      <c r="BGE75" s="16"/>
      <c r="BGF75" s="16"/>
      <c r="BGG75" s="16"/>
      <c r="BGH75" s="16"/>
      <c r="BGI75" s="16"/>
      <c r="BGJ75" s="16"/>
      <c r="BGK75" s="16"/>
      <c r="BGL75" s="16"/>
      <c r="BGM75" s="16"/>
      <c r="BGN75" s="16"/>
      <c r="BGO75" s="16"/>
      <c r="BGP75" s="16"/>
      <c r="BGQ75" s="16"/>
      <c r="BGR75" s="16"/>
      <c r="BGS75" s="16"/>
      <c r="BGT75" s="16"/>
      <c r="BGU75" s="16"/>
      <c r="BGV75" s="16"/>
      <c r="BGW75" s="16"/>
      <c r="BGX75" s="16"/>
      <c r="BGY75" s="16"/>
      <c r="BGZ75" s="16"/>
      <c r="BHA75" s="16"/>
      <c r="BHB75" s="16"/>
      <c r="BHC75" s="16"/>
      <c r="BHD75" s="16"/>
      <c r="BHE75" s="16"/>
      <c r="BHF75" s="16"/>
      <c r="BHG75" s="16"/>
      <c r="BHH75" s="16"/>
      <c r="BHI75" s="16"/>
      <c r="BHJ75" s="16"/>
      <c r="BHK75" s="16"/>
      <c r="BHL75" s="16"/>
      <c r="BHM75" s="16"/>
      <c r="BHN75" s="16"/>
      <c r="BHO75" s="16"/>
      <c r="BHP75" s="16"/>
      <c r="BHQ75" s="16"/>
      <c r="BHR75" s="16"/>
      <c r="BHS75" s="16"/>
      <c r="BHT75" s="16"/>
      <c r="BHU75" s="16"/>
      <c r="BHV75" s="16"/>
      <c r="BHW75" s="16"/>
      <c r="BHX75" s="16"/>
      <c r="BHY75" s="16"/>
      <c r="BHZ75" s="16"/>
      <c r="BIA75" s="16"/>
      <c r="BIB75" s="16"/>
      <c r="BIC75" s="16"/>
      <c r="BID75" s="16"/>
      <c r="BIE75" s="16"/>
      <c r="BIF75" s="16"/>
      <c r="BIG75" s="16"/>
      <c r="BIH75" s="16"/>
      <c r="BII75" s="16"/>
      <c r="BIJ75" s="16"/>
      <c r="BIK75" s="16"/>
      <c r="BIL75" s="16"/>
      <c r="BIM75" s="16"/>
      <c r="BIN75" s="16"/>
      <c r="BIO75" s="16"/>
      <c r="BIP75" s="16"/>
      <c r="BIQ75" s="16"/>
      <c r="BIR75" s="16"/>
      <c r="BIS75" s="16"/>
      <c r="BIT75" s="16"/>
      <c r="BIU75" s="16"/>
      <c r="BIV75" s="16"/>
      <c r="BIW75" s="16"/>
      <c r="BIX75" s="16"/>
      <c r="BIY75" s="16"/>
      <c r="BIZ75" s="16"/>
      <c r="BJA75" s="16"/>
      <c r="BJB75" s="16"/>
      <c r="BJC75" s="16"/>
      <c r="BJD75" s="16"/>
      <c r="BJE75" s="16"/>
      <c r="BJF75" s="16"/>
      <c r="BJG75" s="16"/>
      <c r="BJH75" s="16"/>
      <c r="BJI75" s="16"/>
      <c r="BJJ75" s="16"/>
      <c r="BJK75" s="16"/>
      <c r="BJL75" s="16"/>
      <c r="BJM75" s="16"/>
      <c r="BJN75" s="16"/>
      <c r="BJO75" s="16"/>
      <c r="BJP75" s="16"/>
      <c r="BJQ75" s="16"/>
      <c r="BJR75" s="16"/>
      <c r="BJS75" s="16"/>
      <c r="BJT75" s="16"/>
      <c r="BJU75" s="16"/>
      <c r="BJV75" s="16"/>
      <c r="BJW75" s="16"/>
      <c r="BJX75" s="16"/>
      <c r="BJY75" s="16"/>
      <c r="BJZ75" s="16"/>
      <c r="BKA75" s="16"/>
      <c r="BKB75" s="16"/>
      <c r="BKC75" s="16"/>
      <c r="BKD75" s="16"/>
      <c r="BKE75" s="16"/>
      <c r="BKF75" s="16"/>
      <c r="BKG75" s="16"/>
      <c r="BKH75" s="16"/>
      <c r="BKI75" s="16"/>
      <c r="BKJ75" s="16"/>
      <c r="BKK75" s="16"/>
      <c r="BKL75" s="16"/>
      <c r="BKM75" s="16"/>
      <c r="BKN75" s="16"/>
      <c r="BKO75" s="16"/>
      <c r="BKP75" s="16"/>
      <c r="BKQ75" s="16"/>
      <c r="BKR75" s="16"/>
      <c r="BKS75" s="16"/>
      <c r="BKT75" s="16"/>
      <c r="BKU75" s="16"/>
      <c r="BKV75" s="16"/>
      <c r="BKW75" s="16"/>
      <c r="BKX75" s="16"/>
      <c r="BKY75" s="16"/>
      <c r="BKZ75" s="16"/>
      <c r="BLA75" s="16"/>
      <c r="BLB75" s="16"/>
      <c r="BLC75" s="16"/>
      <c r="BLD75" s="16"/>
      <c r="BLE75" s="16"/>
      <c r="BLF75" s="16"/>
      <c r="BLG75" s="16"/>
      <c r="BLH75" s="16"/>
      <c r="BLI75" s="16"/>
      <c r="BLJ75" s="16"/>
      <c r="BLK75" s="16"/>
      <c r="BLL75" s="16"/>
      <c r="BLM75" s="16"/>
      <c r="BLN75" s="16"/>
      <c r="BLO75" s="16"/>
      <c r="BLP75" s="16"/>
      <c r="BLQ75" s="16"/>
      <c r="BLR75" s="16"/>
      <c r="BLS75" s="16"/>
      <c r="BLT75" s="16"/>
      <c r="BLU75" s="16"/>
      <c r="BLV75" s="16"/>
      <c r="BLW75" s="16"/>
      <c r="BLX75" s="16"/>
      <c r="BLY75" s="16"/>
      <c r="BLZ75" s="16"/>
      <c r="BMA75" s="16"/>
      <c r="BMB75" s="16"/>
      <c r="BMC75" s="16"/>
      <c r="BMD75" s="16"/>
      <c r="BME75" s="16"/>
      <c r="BMF75" s="16"/>
      <c r="BMG75" s="16"/>
      <c r="BMH75" s="16"/>
      <c r="BMI75" s="16"/>
      <c r="BMJ75" s="16"/>
      <c r="BMK75" s="16"/>
      <c r="BML75" s="16"/>
      <c r="BMM75" s="16"/>
      <c r="BMN75" s="16"/>
      <c r="BMO75" s="16"/>
      <c r="BMP75" s="16"/>
      <c r="BMQ75" s="16"/>
      <c r="BMR75" s="16"/>
      <c r="BMS75" s="16"/>
      <c r="BMT75" s="16"/>
      <c r="BMU75" s="16"/>
      <c r="BMV75" s="16"/>
      <c r="BMW75" s="16"/>
      <c r="BMX75" s="16"/>
      <c r="BMY75" s="16"/>
      <c r="BMZ75" s="16"/>
      <c r="BNA75" s="16"/>
      <c r="BNB75" s="16"/>
      <c r="BNC75" s="16"/>
      <c r="BND75" s="16"/>
      <c r="BNE75" s="16"/>
      <c r="BNF75" s="16"/>
      <c r="BNG75" s="16"/>
      <c r="BNH75" s="16"/>
      <c r="BNI75" s="16"/>
      <c r="BNJ75" s="16"/>
      <c r="BNK75" s="16"/>
      <c r="BNL75" s="16"/>
      <c r="BNM75" s="16"/>
      <c r="BNN75" s="16"/>
      <c r="BNO75" s="16"/>
      <c r="BNP75" s="16"/>
      <c r="BNQ75" s="16"/>
      <c r="BNR75" s="16"/>
      <c r="BNS75" s="16"/>
      <c r="BNT75" s="16"/>
      <c r="BNU75" s="16"/>
      <c r="BNV75" s="16"/>
      <c r="BNW75" s="16"/>
      <c r="BNX75" s="16"/>
      <c r="BNY75" s="16"/>
      <c r="BNZ75" s="16"/>
      <c r="BOA75" s="16"/>
      <c r="BOB75" s="16"/>
      <c r="BOC75" s="16"/>
      <c r="BOD75" s="16"/>
      <c r="BOE75" s="16"/>
      <c r="BOF75" s="16"/>
      <c r="BOG75" s="16"/>
      <c r="BOH75" s="16"/>
      <c r="BOI75" s="16"/>
      <c r="BOJ75" s="16"/>
      <c r="BOK75" s="16"/>
      <c r="BOL75" s="16"/>
      <c r="BOM75" s="16"/>
      <c r="BON75" s="16"/>
      <c r="BOO75" s="16"/>
      <c r="BOP75" s="16"/>
      <c r="BOQ75" s="16"/>
      <c r="BOR75" s="16"/>
      <c r="BOS75" s="16"/>
      <c r="BOT75" s="16"/>
      <c r="BOU75" s="16"/>
      <c r="BOV75" s="16"/>
      <c r="BOW75" s="16"/>
      <c r="BOX75" s="16"/>
      <c r="BOY75" s="16"/>
      <c r="BOZ75" s="16"/>
      <c r="BPA75" s="16"/>
      <c r="BPB75" s="16"/>
      <c r="BPC75" s="16"/>
      <c r="BPD75" s="16"/>
      <c r="BPE75" s="16"/>
      <c r="BPF75" s="16"/>
      <c r="BPG75" s="16"/>
      <c r="BPH75" s="16"/>
      <c r="BPI75" s="16"/>
      <c r="BPJ75" s="16"/>
      <c r="BPK75" s="16"/>
      <c r="BPL75" s="16"/>
      <c r="BPM75" s="16"/>
      <c r="BPN75" s="16"/>
      <c r="BPO75" s="16"/>
      <c r="BPP75" s="16"/>
      <c r="BPQ75" s="16"/>
      <c r="BPR75" s="16"/>
      <c r="BPS75" s="16"/>
      <c r="BPT75" s="16"/>
      <c r="BPU75" s="16"/>
      <c r="BPV75" s="16"/>
      <c r="BPW75" s="16"/>
      <c r="BPX75" s="16"/>
      <c r="BPY75" s="16"/>
      <c r="BPZ75" s="16"/>
      <c r="BQA75" s="16"/>
      <c r="BQB75" s="16"/>
      <c r="BQC75" s="16"/>
      <c r="BQD75" s="16"/>
      <c r="BQE75" s="16"/>
      <c r="BQF75" s="16"/>
      <c r="BQG75" s="16"/>
      <c r="BQH75" s="16"/>
      <c r="BQI75" s="16"/>
      <c r="BQJ75" s="16"/>
      <c r="BQK75" s="16"/>
      <c r="BQL75" s="16"/>
      <c r="BQM75" s="16"/>
      <c r="BQN75" s="16"/>
      <c r="BQO75" s="16"/>
      <c r="BQP75" s="16"/>
      <c r="BQQ75" s="16"/>
      <c r="BQR75" s="16"/>
      <c r="BQS75" s="16"/>
      <c r="BQT75" s="16"/>
      <c r="BQU75" s="16"/>
      <c r="BQV75" s="16"/>
      <c r="BQW75" s="16"/>
      <c r="BQX75" s="16"/>
      <c r="BQY75" s="16"/>
      <c r="BQZ75" s="16"/>
      <c r="BRA75" s="16"/>
      <c r="BRB75" s="16"/>
      <c r="BRC75" s="16"/>
      <c r="BRD75" s="16"/>
      <c r="BRE75" s="16"/>
      <c r="BRF75" s="16"/>
      <c r="BRG75" s="16"/>
      <c r="BRH75" s="16"/>
      <c r="BRI75" s="16"/>
      <c r="BRJ75" s="16"/>
      <c r="BRK75" s="16"/>
      <c r="BRL75" s="16"/>
      <c r="BRM75" s="16"/>
      <c r="BRN75" s="16"/>
      <c r="BRO75" s="16"/>
      <c r="BRP75" s="16"/>
      <c r="BRQ75" s="16"/>
      <c r="BRR75" s="16"/>
      <c r="BRS75" s="16"/>
      <c r="BRT75" s="16"/>
      <c r="BRU75" s="16"/>
      <c r="BRV75" s="16"/>
      <c r="BRW75" s="16"/>
      <c r="BRX75" s="16"/>
      <c r="BRY75" s="16"/>
      <c r="BRZ75" s="16"/>
      <c r="BSA75" s="16"/>
      <c r="BSB75" s="16"/>
      <c r="BSC75" s="16"/>
      <c r="BSD75" s="16"/>
      <c r="BSE75" s="16"/>
      <c r="BSF75" s="16"/>
      <c r="BSG75" s="16"/>
      <c r="BSH75" s="16"/>
      <c r="BSI75" s="16"/>
      <c r="BSJ75" s="16"/>
      <c r="BSK75" s="16"/>
      <c r="BSL75" s="16"/>
      <c r="BSM75" s="16"/>
      <c r="BSN75" s="16"/>
      <c r="BSO75" s="16"/>
      <c r="BSP75" s="16"/>
      <c r="BSQ75" s="16"/>
      <c r="BSR75" s="16"/>
      <c r="BSS75" s="16"/>
      <c r="BST75" s="16"/>
      <c r="BSU75" s="16"/>
      <c r="BSV75" s="16"/>
      <c r="BSW75" s="16"/>
      <c r="BSX75" s="16"/>
      <c r="BSY75" s="16"/>
      <c r="BSZ75" s="16"/>
      <c r="BTA75" s="16"/>
      <c r="BTB75" s="16"/>
      <c r="BTC75" s="16"/>
      <c r="BTD75" s="16"/>
      <c r="BTE75" s="16"/>
      <c r="BTF75" s="16"/>
      <c r="BTG75" s="16"/>
      <c r="BTH75" s="16"/>
    </row>
    <row r="76" spans="1:1880" ht="35.25" customHeight="1" x14ac:dyDescent="0.3">
      <c r="A76" s="66"/>
      <c r="B76" s="342" t="s">
        <v>3</v>
      </c>
      <c r="C76" s="582"/>
      <c r="D76" s="344"/>
      <c r="E76" s="344"/>
      <c r="F76" s="348"/>
      <c r="G76" s="331"/>
      <c r="H76" s="15"/>
      <c r="I76" s="51"/>
      <c r="J76"/>
    </row>
    <row r="77" spans="1:1880" s="16" customFormat="1" ht="123.6" customHeight="1" x14ac:dyDescent="0.3">
      <c r="A77" s="497">
        <v>621</v>
      </c>
      <c r="B77" s="497" t="s">
        <v>117</v>
      </c>
      <c r="C77" s="497" t="s">
        <v>425</v>
      </c>
      <c r="D77" s="498" t="s">
        <v>426</v>
      </c>
      <c r="E77" s="257" t="e">
        <f>INDEX('PY1 Data(H)'!$A$1:$CZ$126,MATCH('Unit Data from Audit Worksheet'!$A77,'PY1 Data(H)'!$A$1:$A$126,0),MATCH('Unit Data from Audit Worksheet'!$D$2,'PY1 Data(H)'!$A$1:$CZ$1,0))</f>
        <v>#N/A</v>
      </c>
      <c r="F77" s="135">
        <v>0</v>
      </c>
      <c r="G77" s="302" t="s">
        <v>441</v>
      </c>
      <c r="H77" s="288"/>
      <c r="I77" s="289"/>
      <c r="J77" s="410"/>
      <c r="L77" s="410"/>
      <c r="N77" s="137"/>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410"/>
      <c r="BY77" s="410"/>
      <c r="BZ77" s="410"/>
      <c r="CA77" s="410"/>
      <c r="CB77" s="410"/>
      <c r="CC77" s="410"/>
      <c r="CD77" s="410"/>
      <c r="CE77" s="410"/>
      <c r="CF77" s="410"/>
      <c r="CG77" s="410"/>
      <c r="CH77" s="410"/>
      <c r="CI77" s="410"/>
      <c r="CJ77" s="410"/>
      <c r="CK77" s="410"/>
      <c r="CL77" s="410"/>
      <c r="CM77" s="410"/>
      <c r="CN77" s="410"/>
      <c r="CO77" s="410"/>
      <c r="CP77" s="410"/>
      <c r="CQ77" s="410"/>
      <c r="CR77" s="410"/>
      <c r="CS77" s="410"/>
      <c r="CT77" s="410"/>
      <c r="CU77" s="410"/>
      <c r="CV77" s="410"/>
      <c r="CW77" s="410"/>
      <c r="CX77" s="410"/>
      <c r="CY77" s="410"/>
      <c r="CZ77" s="410"/>
      <c r="DA77" s="410"/>
      <c r="DB77" s="410"/>
      <c r="DC77" s="410"/>
      <c r="DD77" s="410"/>
      <c r="DE77" s="410"/>
      <c r="DF77" s="410"/>
      <c r="DG77" s="410"/>
      <c r="DH77" s="410"/>
      <c r="DI77" s="410"/>
      <c r="DJ77" s="410"/>
      <c r="DK77" s="410"/>
      <c r="DL77" s="410"/>
      <c r="DM77" s="410"/>
      <c r="DN77" s="410"/>
      <c r="DO77" s="410"/>
      <c r="DP77" s="410"/>
      <c r="DQ77" s="410"/>
      <c r="DR77" s="410"/>
    </row>
    <row r="78" spans="1:1880" ht="176.25" customHeight="1" x14ac:dyDescent="0.3">
      <c r="A78" s="66">
        <v>547</v>
      </c>
      <c r="B78" s="258"/>
      <c r="C78" s="258" t="s">
        <v>67</v>
      </c>
      <c r="D78" s="256" t="s">
        <v>512</v>
      </c>
      <c r="E78" s="257" t="e">
        <f>INDEX('PY1 Data(H)'!$A$1:$CZ$126,MATCH('Unit Data from Audit Worksheet'!$A78,'PY1 Data(H)'!$A$1:$A$126,0),MATCH('Unit Data from Audit Worksheet'!$D$2,'PY1 Data(H)'!$A$1:$CZ$1,0))</f>
        <v>#N/A</v>
      </c>
      <c r="F78" s="135"/>
      <c r="G78" s="301" t="str">
        <f>IF(F78&lt;1,"Please answer this question","")</f>
        <v>Please answer this question</v>
      </c>
      <c r="H78" s="288"/>
      <c r="I78" s="289"/>
      <c r="J78"/>
    </row>
    <row r="79" spans="1:1880" s="16" customFormat="1" ht="148.19999999999999" customHeight="1" x14ac:dyDescent="0.3">
      <c r="A79" s="139">
        <v>659</v>
      </c>
      <c r="B79" s="324" t="s">
        <v>21</v>
      </c>
      <c r="C79" s="324" t="s">
        <v>127</v>
      </c>
      <c r="D79" s="141" t="s">
        <v>222</v>
      </c>
      <c r="E79" s="257" t="e">
        <f>INDEX('PY1 Data(H)'!$A$1:$CZ$126,MATCH('Unit Data from Audit Worksheet'!$A79,'PY1 Data(H)'!$A$1:$A$126,0),MATCH('Unit Data from Audit Worksheet'!$D$2,'PY1 Data(H)'!$A$1:$CZ$1,0))</f>
        <v>#N/A</v>
      </c>
      <c r="F79" s="135">
        <v>0</v>
      </c>
      <c r="G79" s="302" t="s">
        <v>223</v>
      </c>
      <c r="H79" s="287">
        <f>IF(F79&lt;0,"Error: Enter as positive.",)</f>
        <v>0</v>
      </c>
      <c r="I79" s="174"/>
      <c r="J79"/>
      <c r="L79"/>
      <c r="N79" s="136"/>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row>
    <row r="80" spans="1:1880" ht="79.2" customHeight="1" x14ac:dyDescent="0.3">
      <c r="A80" s="139">
        <v>660</v>
      </c>
      <c r="B80" s="324" t="s">
        <v>21</v>
      </c>
      <c r="C80" s="324" t="s">
        <v>127</v>
      </c>
      <c r="D80" s="141" t="s">
        <v>224</v>
      </c>
      <c r="E80" s="257" t="e">
        <f>INDEX('PY1 Data(H)'!$A$1:$CZ$126,MATCH('Unit Data from Audit Worksheet'!$A80,'PY1 Data(H)'!$A$1:$A$126,0),MATCH('Unit Data from Audit Worksheet'!$D$2,'PY1 Data(H)'!$A$1:$CZ$1,0))</f>
        <v>#N/A</v>
      </c>
      <c r="F80" s="135">
        <v>0</v>
      </c>
      <c r="G80" s="302" t="str">
        <f>IF(ISBLANK(F80),"Please do not leave blank","")</f>
        <v/>
      </c>
      <c r="H80" s="287"/>
      <c r="I80" s="15"/>
      <c r="J80"/>
    </row>
    <row r="81" spans="1:15" ht="94.5" customHeight="1" x14ac:dyDescent="0.3">
      <c r="A81" s="139">
        <v>661</v>
      </c>
      <c r="B81" s="324" t="s">
        <v>21</v>
      </c>
      <c r="C81" s="324" t="s">
        <v>129</v>
      </c>
      <c r="D81" s="230" t="s">
        <v>225</v>
      </c>
      <c r="E81" s="257" t="e">
        <f>INDEX('PY1 Data(H)'!$A$1:$CZ$126,MATCH('Unit Data from Audit Worksheet'!$A81,'PY1 Data(H)'!$A$1:$A$126,0),MATCH('Unit Data from Audit Worksheet'!$D$2,'PY1 Data(H)'!$A$1:$CZ$1,0))</f>
        <v>#N/A</v>
      </c>
      <c r="F81" s="130">
        <v>0</v>
      </c>
      <c r="G81" s="302" t="str">
        <f>IF(ISBLANK(F81),"Please do not leave blank ",IF(F81=H81,"","Please review percentage"))</f>
        <v/>
      </c>
      <c r="H81" s="303">
        <f>ROUND(IFERROR((F80/F79)*100,0),1)</f>
        <v>0</v>
      </c>
      <c r="I81" s="642"/>
      <c r="J81"/>
    </row>
    <row r="82" spans="1:15" ht="111.75" customHeight="1" x14ac:dyDescent="0.3">
      <c r="A82" s="66"/>
      <c r="B82" s="258"/>
      <c r="C82" s="258"/>
      <c r="D82" s="20" t="s">
        <v>4</v>
      </c>
      <c r="E82" s="346"/>
      <c r="F82" s="480"/>
      <c r="G82" s="302"/>
      <c r="H82" s="303"/>
      <c r="I82" s="643"/>
      <c r="J82"/>
    </row>
    <row r="83" spans="1:15" ht="32.25" customHeight="1" x14ac:dyDescent="0.3">
      <c r="A83" s="66"/>
      <c r="B83" s="342" t="s">
        <v>5</v>
      </c>
      <c r="C83" s="343"/>
      <c r="D83" s="344"/>
      <c r="E83" s="347"/>
      <c r="F83" s="331"/>
      <c r="G83" s="331"/>
      <c r="H83" s="15"/>
      <c r="I83" s="51"/>
      <c r="J83"/>
    </row>
    <row r="84" spans="1:15" ht="68.25" customHeight="1" x14ac:dyDescent="0.3">
      <c r="A84" s="66">
        <v>6</v>
      </c>
      <c r="B84" s="3" t="s">
        <v>19</v>
      </c>
      <c r="C84" s="3" t="s">
        <v>68</v>
      </c>
      <c r="D84" s="18" t="s">
        <v>258</v>
      </c>
      <c r="E84" s="257" t="e">
        <f>INDEX('PY1 Data(H)'!$A$1:$CZ$126,MATCH('Unit Data from Audit Worksheet'!$A84,'PY1 Data(H)'!$A$1:$A$126,0),MATCH('Unit Data from Audit Worksheet'!$D$2,'PY1 Data(H)'!$A$1:$CZ$1,0))</f>
        <v>#N/A</v>
      </c>
      <c r="F84" s="135">
        <v>0</v>
      </c>
      <c r="G84" s="287">
        <f>IF(F84&lt;0,"Error: Enter as positive.",)</f>
        <v>0</v>
      </c>
      <c r="H84" s="15"/>
      <c r="I84" s="51"/>
      <c r="J84"/>
    </row>
    <row r="85" spans="1:15" ht="123.75" customHeight="1" x14ac:dyDescent="0.3">
      <c r="A85" s="505"/>
      <c r="B85" s="704" t="s">
        <v>187</v>
      </c>
      <c r="C85" s="704"/>
      <c r="D85" s="704"/>
      <c r="E85" s="358"/>
      <c r="F85" s="358"/>
      <c r="G85" s="358"/>
      <c r="H85" s="15"/>
      <c r="I85" s="644"/>
      <c r="J85"/>
      <c r="M85" s="16" t="s">
        <v>190</v>
      </c>
    </row>
    <row r="86" spans="1:15" ht="63" customHeight="1" x14ac:dyDescent="0.3">
      <c r="A86" s="139">
        <v>947</v>
      </c>
      <c r="B86" s="324"/>
      <c r="C86" s="324"/>
      <c r="D86" s="230" t="s">
        <v>165</v>
      </c>
      <c r="E86" s="417"/>
      <c r="F86" s="655"/>
      <c r="G86" s="301" t="str">
        <f>IF(ISBLANK(F86),"Please do not leave blank","")</f>
        <v>Please do not leave blank</v>
      </c>
      <c r="H86" s="15"/>
      <c r="I86" s="51"/>
      <c r="J86"/>
      <c r="K86" s="136"/>
      <c r="M86" s="136"/>
      <c r="O86" s="136"/>
    </row>
    <row r="87" spans="1:15" ht="65.25" customHeight="1" x14ac:dyDescent="0.3">
      <c r="A87" s="139">
        <v>948</v>
      </c>
      <c r="B87" s="324"/>
      <c r="C87" s="324"/>
      <c r="D87" s="230" t="s">
        <v>166</v>
      </c>
      <c r="E87" s="417"/>
      <c r="F87" s="655"/>
      <c r="G87" s="301" t="str">
        <f t="shared" ref="G87:G89" si="2">IF(ISBLANK(F87),"Please do not leave blank","")</f>
        <v>Please do not leave blank</v>
      </c>
      <c r="H87" s="15"/>
      <c r="I87" s="51"/>
      <c r="J87"/>
      <c r="K87" s="136"/>
      <c r="M87" s="136"/>
      <c r="O87" s="136"/>
    </row>
    <row r="88" spans="1:15" ht="76.5" customHeight="1" x14ac:dyDescent="0.3">
      <c r="A88" s="139">
        <v>949</v>
      </c>
      <c r="B88" s="324"/>
      <c r="C88" s="324"/>
      <c r="D88" s="230" t="s">
        <v>167</v>
      </c>
      <c r="E88" s="417"/>
      <c r="F88" s="655"/>
      <c r="G88" s="301" t="str">
        <f t="shared" si="2"/>
        <v>Please do not leave blank</v>
      </c>
      <c r="H88" s="15"/>
      <c r="I88" s="51"/>
      <c r="J88"/>
      <c r="K88" s="136"/>
      <c r="M88" s="136"/>
      <c r="O88" s="136"/>
    </row>
    <row r="89" spans="1:15" ht="60" customHeight="1" x14ac:dyDescent="0.3">
      <c r="A89" s="139">
        <v>950</v>
      </c>
      <c r="B89" s="324"/>
      <c r="C89" s="324"/>
      <c r="D89" s="230" t="s">
        <v>156</v>
      </c>
      <c r="E89" s="417"/>
      <c r="F89" s="655"/>
      <c r="G89" s="301" t="str">
        <f t="shared" si="2"/>
        <v>Please do not leave blank</v>
      </c>
      <c r="H89" s="15"/>
      <c r="I89" s="51"/>
      <c r="J89"/>
      <c r="K89" s="136"/>
      <c r="M89" s="136"/>
      <c r="O89" s="136"/>
    </row>
    <row r="90" spans="1:15" ht="54.6" customHeight="1" x14ac:dyDescent="0.3">
      <c r="A90" s="139">
        <v>952</v>
      </c>
      <c r="B90" s="324"/>
      <c r="C90" s="324"/>
      <c r="D90" s="296" t="s">
        <v>513</v>
      </c>
      <c r="E90" s="417"/>
      <c r="F90" s="654"/>
      <c r="G90" s="301" t="s">
        <v>260</v>
      </c>
      <c r="H90" s="15"/>
      <c r="I90" s="645"/>
      <c r="J90"/>
      <c r="K90" s="136"/>
      <c r="M90" s="136"/>
      <c r="O90" s="136"/>
    </row>
    <row r="91" spans="1:15" ht="15" thickBot="1" x14ac:dyDescent="0.35">
      <c r="A91" s="66"/>
      <c r="B91" s="349"/>
      <c r="C91" s="350"/>
      <c r="D91" s="351" t="s">
        <v>160</v>
      </c>
      <c r="E91" s="346"/>
      <c r="F91" s="352"/>
      <c r="G91" s="353"/>
      <c r="H91" s="354"/>
      <c r="I91" s="51"/>
      <c r="J91"/>
      <c r="K91" s="136"/>
      <c r="M91" s="136"/>
      <c r="O91" s="136"/>
    </row>
    <row r="92" spans="1:15" ht="15" thickBot="1" x14ac:dyDescent="0.35">
      <c r="B92" s="701" t="s">
        <v>188</v>
      </c>
      <c r="C92" s="702"/>
      <c r="D92" s="702"/>
      <c r="E92" s="703"/>
      <c r="F92" s="51"/>
      <c r="G92" s="301"/>
      <c r="H92" s="15"/>
      <c r="I92" s="644"/>
      <c r="J92"/>
    </row>
    <row r="93" spans="1:15" ht="75.75" customHeight="1" x14ac:dyDescent="0.3">
      <c r="B93" s="705" t="s">
        <v>189</v>
      </c>
      <c r="C93" s="705"/>
      <c r="D93" s="705"/>
      <c r="E93" s="705"/>
      <c r="F93" s="51"/>
      <c r="G93" s="301"/>
      <c r="H93" s="15"/>
      <c r="I93" s="644"/>
      <c r="J93"/>
    </row>
    <row r="94" spans="1:15" ht="15" thickBot="1" x14ac:dyDescent="0.35">
      <c r="A94" s="506"/>
      <c r="B94" s="304"/>
      <c r="C94" s="304"/>
      <c r="D94" s="305"/>
      <c r="E94" s="257"/>
      <c r="F94" s="51"/>
      <c r="G94" s="301"/>
      <c r="H94" s="15"/>
      <c r="I94" s="644"/>
      <c r="J94"/>
    </row>
    <row r="95" spans="1:15" ht="15" thickBot="1" x14ac:dyDescent="0.35">
      <c r="B95" s="96" t="s">
        <v>148</v>
      </c>
      <c r="C95" s="97" t="s">
        <v>149</v>
      </c>
      <c r="D95" s="306"/>
      <c r="E95" s="307"/>
      <c r="F95" s="61"/>
      <c r="G95" s="301"/>
      <c r="H95" s="15"/>
      <c r="I95" s="644"/>
      <c r="J95"/>
    </row>
    <row r="96" spans="1:15" ht="44.25" customHeight="1" thickBot="1" x14ac:dyDescent="0.35">
      <c r="B96" s="100" t="s">
        <v>169</v>
      </c>
      <c r="C96" s="99"/>
      <c r="D96" s="98"/>
      <c r="E96" s="259"/>
      <c r="F96" s="308"/>
      <c r="G96" s="301"/>
      <c r="H96" s="15"/>
      <c r="I96" s="644"/>
      <c r="J96"/>
    </row>
    <row r="97" spans="1:9" ht="44.25" customHeight="1" thickBot="1" x14ac:dyDescent="0.35">
      <c r="B97" s="100"/>
      <c r="C97" s="110"/>
      <c r="D97" s="309" t="s">
        <v>180</v>
      </c>
      <c r="E97" s="310"/>
      <c r="F97" s="311"/>
      <c r="G97" s="311"/>
      <c r="H97" s="15"/>
      <c r="I97" s="644"/>
    </row>
    <row r="98" spans="1:9" ht="32.4" customHeight="1" thickBot="1" x14ac:dyDescent="0.35">
      <c r="A98" s="186">
        <v>960</v>
      </c>
      <c r="B98" s="695" t="s">
        <v>170</v>
      </c>
      <c r="C98" s="696"/>
      <c r="D98" s="656"/>
      <c r="E98" s="474" t="str">
        <f>IF(ISBLANK($D98),"&lt;&lt;&lt;&lt;&lt;&lt;&lt;&lt;&lt;&lt;&lt;&lt;&lt;&lt;&lt;","")</f>
        <v>&lt;&lt;&lt;&lt;&lt;&lt;&lt;&lt;&lt;&lt;&lt;&lt;&lt;&lt;&lt;</v>
      </c>
      <c r="F98" s="475" t="str">
        <f>IF(ISBLANK($D98),"Required","")</f>
        <v>Required</v>
      </c>
      <c r="G98" s="359"/>
      <c r="H98" s="288"/>
      <c r="I98" s="644"/>
    </row>
    <row r="99" spans="1:9" ht="32.4" customHeight="1" thickBot="1" x14ac:dyDescent="0.35">
      <c r="A99" s="186">
        <v>962</v>
      </c>
      <c r="B99" s="693" t="s">
        <v>150</v>
      </c>
      <c r="C99" s="694"/>
      <c r="D99" s="656"/>
      <c r="E99" s="474" t="str">
        <f>IF(ISBLANK($D99),"&lt;&lt;&lt;&lt;&lt;&lt;&lt;&lt;&lt;&lt;&lt;&lt;&lt;&lt;&lt;","")</f>
        <v>&lt;&lt;&lt;&lt;&lt;&lt;&lt;&lt;&lt;&lt;&lt;&lt;&lt;&lt;&lt;</v>
      </c>
      <c r="F99" s="475" t="str">
        <f>IF(ISBLANK($D99),"Required","")</f>
        <v>Required</v>
      </c>
      <c r="H99" s="15"/>
      <c r="I99" s="644"/>
    </row>
    <row r="100" spans="1:9" ht="32.4" customHeight="1" thickBot="1" x14ac:dyDescent="0.35">
      <c r="A100" s="186">
        <v>964</v>
      </c>
      <c r="B100" s="693" t="s">
        <v>151</v>
      </c>
      <c r="C100" s="694"/>
      <c r="D100" s="657"/>
      <c r="E100" s="474" t="str">
        <f>IF(ISBLANK($D100),"&lt;&lt;&lt;&lt;&lt;&lt;&lt;&lt;&lt;&lt;&lt;&lt;&lt;&lt;&lt;","")</f>
        <v>&lt;&lt;&lt;&lt;&lt;&lt;&lt;&lt;&lt;&lt;&lt;&lt;&lt;&lt;&lt;</v>
      </c>
      <c r="F100" s="475" t="str">
        <f>IF(ISBLANK($D100),"Required","")</f>
        <v>Required</v>
      </c>
      <c r="H100" s="15"/>
      <c r="I100" s="646"/>
    </row>
    <row r="101" spans="1:9" ht="32.4" customHeight="1" thickBot="1" x14ac:dyDescent="0.35">
      <c r="A101" s="479">
        <v>966</v>
      </c>
      <c r="B101" s="689" t="s">
        <v>514</v>
      </c>
      <c r="C101" s="690"/>
      <c r="D101" s="658"/>
      <c r="E101" s="474" t="str">
        <f>IF(ISBLANK($D101),"&lt;&lt;&lt;&lt;&lt;&lt;&lt;&lt;&lt;&lt;&lt;&lt;&lt;&lt;&lt;","")</f>
        <v>&lt;&lt;&lt;&lt;&lt;&lt;&lt;&lt;&lt;&lt;&lt;&lt;&lt;&lt;&lt;</v>
      </c>
      <c r="F101" s="475" t="str">
        <f>IF(ISBLANK($D101),"Required","")</f>
        <v>Required</v>
      </c>
      <c r="G101"/>
      <c r="H101" s="15"/>
      <c r="I101" s="644"/>
    </row>
    <row r="102" spans="1:9" ht="32.4" customHeight="1" thickBot="1" x14ac:dyDescent="0.35">
      <c r="A102" s="479"/>
      <c r="B102" s="689" t="s">
        <v>520</v>
      </c>
      <c r="C102" s="690"/>
      <c r="D102" s="656"/>
      <c r="E102" s="476"/>
      <c r="F102" s="475"/>
      <c r="G102"/>
      <c r="H102" s="15"/>
      <c r="I102" s="644"/>
    </row>
    <row r="103" spans="1:9" ht="32.4" customHeight="1" thickBot="1" x14ac:dyDescent="0.35">
      <c r="A103" s="186">
        <v>968</v>
      </c>
      <c r="B103" s="691" t="s">
        <v>153</v>
      </c>
      <c r="C103" s="692"/>
      <c r="D103" s="659"/>
      <c r="E103" s="477" t="str">
        <f>IF(ISBLANK($D103),"&lt;&lt;&lt;&lt;&lt;&lt;&lt;&lt;&lt;&lt;&lt;&lt;&lt;&lt;&lt;","")</f>
        <v>&lt;&lt;&lt;&lt;&lt;&lt;&lt;&lt;&lt;&lt;&lt;&lt;&lt;&lt;&lt;</v>
      </c>
      <c r="F103" s="475" t="str">
        <f>IF(ISBLANK($D103),"Required","")</f>
        <v>Required</v>
      </c>
      <c r="H103" s="15"/>
      <c r="I103" s="644"/>
    </row>
    <row r="104" spans="1:9" x14ac:dyDescent="0.3">
      <c r="A104" s="66"/>
      <c r="B104" s="355"/>
      <c r="C104" s="355"/>
      <c r="D104" s="360" t="s">
        <v>14</v>
      </c>
      <c r="E104" s="356"/>
      <c r="F104" s="356"/>
      <c r="G104" s="356"/>
      <c r="H104" s="357"/>
      <c r="I104" s="644"/>
    </row>
    <row r="105" spans="1:9" x14ac:dyDescent="0.3">
      <c r="A105" s="66"/>
      <c r="B105" s="258"/>
      <c r="C105" s="258"/>
      <c r="D105" s="108"/>
      <c r="E105" s="137"/>
      <c r="F105" s="312"/>
      <c r="G105" s="312"/>
      <c r="H105" s="15"/>
      <c r="I105" s="66"/>
    </row>
    <row r="106" spans="1:9" x14ac:dyDescent="0.3">
      <c r="A106" s="66"/>
      <c r="B106" s="258"/>
      <c r="C106" s="258"/>
      <c r="D106" s="18"/>
      <c r="E106" s="257"/>
      <c r="F106" s="312"/>
      <c r="G106" s="312"/>
      <c r="H106" s="15"/>
      <c r="I106" s="66"/>
    </row>
    <row r="107" spans="1:9" x14ac:dyDescent="0.3">
      <c r="A107" s="507">
        <f>SUBTOTAL(109,A7:A103)</f>
        <v>38096</v>
      </c>
      <c r="E107" s="400" t="e">
        <f>SUM(E7:E84)</f>
        <v>#N/A</v>
      </c>
    </row>
    <row r="108" spans="1:9" x14ac:dyDescent="0.3">
      <c r="A108" s="66"/>
      <c r="B108" s="326"/>
      <c r="C108" s="326"/>
      <c r="D108" s="313"/>
      <c r="E108" s="180"/>
      <c r="F108" s="16"/>
      <c r="G108" s="314"/>
      <c r="H108" s="15"/>
      <c r="I108" s="66"/>
    </row>
    <row r="109" spans="1:9" x14ac:dyDescent="0.3">
      <c r="B109" s="186"/>
      <c r="C109" s="186"/>
      <c r="D109" s="313"/>
      <c r="E109" s="180"/>
      <c r="F109" s="136"/>
      <c r="G109" s="314"/>
      <c r="H109" s="15"/>
      <c r="I109" s="66"/>
    </row>
    <row r="110" spans="1:9" x14ac:dyDescent="0.3">
      <c r="B110" s="186"/>
      <c r="C110" s="186"/>
      <c r="D110" s="315"/>
      <c r="E110" s="180"/>
      <c r="F110" s="136"/>
      <c r="G110" s="314"/>
      <c r="H110" s="15"/>
      <c r="I110" s="66"/>
    </row>
    <row r="111" spans="1:9" x14ac:dyDescent="0.3">
      <c r="B111" s="186"/>
      <c r="C111" s="186"/>
      <c r="D111" s="315"/>
      <c r="E111" s="180"/>
      <c r="F111" s="136"/>
      <c r="G111" s="314"/>
      <c r="H111" s="15"/>
      <c r="I111" s="66"/>
    </row>
    <row r="112" spans="1:9" x14ac:dyDescent="0.3">
      <c r="B112" s="186"/>
      <c r="C112" s="186"/>
      <c r="D112" s="315"/>
      <c r="E112" s="180"/>
      <c r="F112" s="136"/>
      <c r="G112" s="314"/>
      <c r="H112" s="15"/>
      <c r="I112" s="66"/>
    </row>
    <row r="113" spans="2:9" x14ac:dyDescent="0.3">
      <c r="B113" s="186"/>
      <c r="C113" s="186"/>
      <c r="D113" s="315"/>
      <c r="E113" s="180"/>
      <c r="F113" s="136"/>
      <c r="G113" s="314"/>
      <c r="H113" s="15"/>
      <c r="I113" s="66"/>
    </row>
    <row r="114" spans="2:9" x14ac:dyDescent="0.3">
      <c r="D114" s="212"/>
      <c r="E114" s="180"/>
      <c r="F114" s="136"/>
      <c r="H114" s="15"/>
      <c r="I114" s="66"/>
    </row>
    <row r="115" spans="2:9" x14ac:dyDescent="0.3">
      <c r="D115" s="212"/>
      <c r="E115" s="181"/>
      <c r="F115" s="136"/>
      <c r="H115" s="15"/>
      <c r="I115" s="66"/>
    </row>
    <row r="116" spans="2:9" x14ac:dyDescent="0.3">
      <c r="D116" s="212"/>
      <c r="E116" s="180"/>
      <c r="F116" s="136"/>
      <c r="H116" s="15"/>
      <c r="I116" s="66"/>
    </row>
    <row r="117" spans="2:9" x14ac:dyDescent="0.3">
      <c r="D117" s="212"/>
      <c r="E117" s="137"/>
      <c r="F117" s="136"/>
      <c r="I117" s="66"/>
    </row>
    <row r="118" spans="2:9" x14ac:dyDescent="0.3">
      <c r="E118" s="179"/>
      <c r="F118" s="136"/>
      <c r="G118" s="317"/>
      <c r="I118" s="66"/>
    </row>
    <row r="119" spans="2:9" x14ac:dyDescent="0.3">
      <c r="E119" s="137"/>
      <c r="F119" s="136"/>
      <c r="I119" s="66"/>
    </row>
    <row r="120" spans="2:9" x14ac:dyDescent="0.3">
      <c r="E120" s="137"/>
      <c r="F120" s="136"/>
      <c r="I120" s="66"/>
    </row>
    <row r="121" spans="2:9" x14ac:dyDescent="0.3">
      <c r="E121" s="137"/>
      <c r="F121" s="136"/>
      <c r="I121" s="66"/>
    </row>
    <row r="122" spans="2:9" x14ac:dyDescent="0.3">
      <c r="I122" s="66"/>
    </row>
    <row r="123" spans="2:9" x14ac:dyDescent="0.3">
      <c r="I123" s="66"/>
    </row>
    <row r="124" spans="2:9" x14ac:dyDescent="0.3">
      <c r="I124" s="66"/>
    </row>
    <row r="125" spans="2:9" x14ac:dyDescent="0.3">
      <c r="I125" s="66"/>
    </row>
    <row r="126" spans="2:9" x14ac:dyDescent="0.3">
      <c r="I126" s="66"/>
    </row>
    <row r="127" spans="2:9" x14ac:dyDescent="0.3">
      <c r="I127" s="66"/>
    </row>
    <row r="128" spans="2:9" x14ac:dyDescent="0.3">
      <c r="I128" s="66"/>
    </row>
    <row r="129" spans="9:11" x14ac:dyDescent="0.3">
      <c r="I129" s="136"/>
    </row>
    <row r="130" spans="9:11" x14ac:dyDescent="0.3">
      <c r="I130" s="136"/>
      <c r="K130" s="137"/>
    </row>
    <row r="131" spans="9:11" x14ac:dyDescent="0.3">
      <c r="I131" s="136"/>
      <c r="K131" s="137"/>
    </row>
    <row r="132" spans="9:11" x14ac:dyDescent="0.3">
      <c r="I132" s="136"/>
      <c r="K132" s="137"/>
    </row>
    <row r="133" spans="9:11" x14ac:dyDescent="0.3">
      <c r="I133" s="136"/>
      <c r="K133" s="137"/>
    </row>
    <row r="134" spans="9:11" x14ac:dyDescent="0.3">
      <c r="I134" s="136"/>
      <c r="K134" s="137"/>
    </row>
    <row r="135" spans="9:11" x14ac:dyDescent="0.3">
      <c r="I135" s="136"/>
      <c r="K135" s="137"/>
    </row>
    <row r="136" spans="9:11" x14ac:dyDescent="0.3">
      <c r="I136" s="66"/>
      <c r="K136" s="137"/>
    </row>
    <row r="137" spans="9:11" x14ac:dyDescent="0.3">
      <c r="I137" s="66"/>
      <c r="J137" s="137"/>
      <c r="K137" s="137"/>
    </row>
    <row r="138" spans="9:11" x14ac:dyDescent="0.3">
      <c r="I138" s="66"/>
      <c r="J138" s="137"/>
      <c r="K138" s="137"/>
    </row>
    <row r="139" spans="9:11" x14ac:dyDescent="0.3">
      <c r="I139" s="66"/>
      <c r="J139" s="137"/>
      <c r="K139" s="137"/>
    </row>
    <row r="140" spans="9:11" x14ac:dyDescent="0.3">
      <c r="I140" s="66"/>
      <c r="J140" s="137"/>
      <c r="K140" s="137"/>
    </row>
    <row r="141" spans="9:11" x14ac:dyDescent="0.3">
      <c r="I141" s="66"/>
      <c r="J141" s="137"/>
      <c r="K141" s="137"/>
    </row>
    <row r="142" spans="9:11" x14ac:dyDescent="0.3">
      <c r="I142" s="66"/>
      <c r="J142" s="137"/>
      <c r="K142" s="137"/>
    </row>
    <row r="143" spans="9:11" x14ac:dyDescent="0.3">
      <c r="I143" s="66"/>
      <c r="J143" s="137"/>
      <c r="K143" s="137"/>
    </row>
    <row r="144" spans="9:11" x14ac:dyDescent="0.3">
      <c r="I144" s="66"/>
      <c r="J144" s="137"/>
      <c r="K144" s="137"/>
    </row>
    <row r="145" spans="9:11" x14ac:dyDescent="0.3">
      <c r="I145" s="136"/>
      <c r="J145" s="137"/>
      <c r="K145" s="137"/>
    </row>
    <row r="146" spans="9:11" x14ac:dyDescent="0.3">
      <c r="I146" s="136"/>
      <c r="J146" s="137"/>
      <c r="K146" s="137"/>
    </row>
    <row r="147" spans="9:11" x14ac:dyDescent="0.3">
      <c r="I147" s="136"/>
      <c r="J147" s="137"/>
      <c r="K147" s="137"/>
    </row>
    <row r="148" spans="9:11" x14ac:dyDescent="0.3">
      <c r="I148" s="136"/>
      <c r="J148" s="137"/>
      <c r="K148" s="137"/>
    </row>
    <row r="149" spans="9:11" x14ac:dyDescent="0.3">
      <c r="I149" s="136"/>
      <c r="J149" s="137"/>
      <c r="K149" s="137"/>
    </row>
    <row r="150" spans="9:11" x14ac:dyDescent="0.3">
      <c r="I150" s="136"/>
      <c r="J150" s="137"/>
      <c r="K150" s="137"/>
    </row>
    <row r="151" spans="9:11" x14ac:dyDescent="0.3">
      <c r="I151" s="136"/>
      <c r="J151" s="137"/>
      <c r="K151" s="137"/>
    </row>
    <row r="152" spans="9:11" x14ac:dyDescent="0.3">
      <c r="I152" s="136"/>
      <c r="J152" s="137"/>
      <c r="K152" s="137"/>
    </row>
    <row r="153" spans="9:11" x14ac:dyDescent="0.3">
      <c r="I153" s="136"/>
      <c r="J153" s="137"/>
      <c r="K153" s="137"/>
    </row>
    <row r="154" spans="9:11" x14ac:dyDescent="0.3">
      <c r="I154" s="136"/>
      <c r="J154" s="137"/>
      <c r="K154" s="137"/>
    </row>
    <row r="155" spans="9:11" x14ac:dyDescent="0.3">
      <c r="I155" s="136"/>
      <c r="J155" s="137"/>
      <c r="K155" s="137"/>
    </row>
    <row r="156" spans="9:11" x14ac:dyDescent="0.3">
      <c r="I156" s="136"/>
      <c r="J156" s="137"/>
      <c r="K156" s="137"/>
    </row>
    <row r="157" spans="9:11" x14ac:dyDescent="0.3">
      <c r="I157" s="136"/>
      <c r="J157" s="137"/>
      <c r="K157" s="137"/>
    </row>
    <row r="158" spans="9:11" x14ac:dyDescent="0.3">
      <c r="I158" s="136"/>
      <c r="J158" s="137"/>
      <c r="K158" s="137"/>
    </row>
    <row r="159" spans="9:11" x14ac:dyDescent="0.3">
      <c r="I159" s="136"/>
      <c r="J159" s="137"/>
      <c r="K159" s="137"/>
    </row>
    <row r="160" spans="9:11" x14ac:dyDescent="0.3">
      <c r="I160" s="136"/>
      <c r="J160" s="137"/>
      <c r="K160" s="137"/>
    </row>
    <row r="161" spans="9:11" x14ac:dyDescent="0.3">
      <c r="I161" s="136"/>
      <c r="J161" s="137"/>
      <c r="K161" s="137"/>
    </row>
    <row r="162" spans="9:11" x14ac:dyDescent="0.3">
      <c r="I162" s="136"/>
      <c r="J162" s="137"/>
      <c r="K162" s="137"/>
    </row>
    <row r="163" spans="9:11" x14ac:dyDescent="0.3">
      <c r="I163" s="136"/>
      <c r="J163" s="137"/>
      <c r="K163" s="137"/>
    </row>
    <row r="164" spans="9:11" x14ac:dyDescent="0.3">
      <c r="I164" s="136"/>
      <c r="J164" s="137"/>
      <c r="K164" s="137"/>
    </row>
    <row r="165" spans="9:11" x14ac:dyDescent="0.3">
      <c r="I165" s="136"/>
      <c r="J165" s="137"/>
      <c r="K165" s="137"/>
    </row>
    <row r="166" spans="9:11" x14ac:dyDescent="0.3">
      <c r="I166" s="136"/>
      <c r="J166" s="137"/>
      <c r="K166" s="137"/>
    </row>
    <row r="167" spans="9:11" x14ac:dyDescent="0.3">
      <c r="I167" s="136"/>
      <c r="J167" s="137"/>
      <c r="K167" s="137"/>
    </row>
    <row r="168" spans="9:11" x14ac:dyDescent="0.3">
      <c r="I168" s="136"/>
      <c r="J168" s="137"/>
      <c r="K168" s="137"/>
    </row>
    <row r="169" spans="9:11" x14ac:dyDescent="0.3">
      <c r="I169" s="136"/>
      <c r="J169" s="137"/>
      <c r="K169" s="137"/>
    </row>
    <row r="170" spans="9:11" x14ac:dyDescent="0.3">
      <c r="I170" s="136"/>
      <c r="J170" s="137"/>
      <c r="K170" s="137"/>
    </row>
    <row r="171" spans="9:11" x14ac:dyDescent="0.3">
      <c r="I171" s="136"/>
      <c r="J171" s="137"/>
      <c r="K171" s="137"/>
    </row>
    <row r="172" spans="9:11" x14ac:dyDescent="0.3">
      <c r="I172" s="136"/>
      <c r="J172" s="137"/>
      <c r="K172" s="137"/>
    </row>
    <row r="173" spans="9:11" x14ac:dyDescent="0.3">
      <c r="I173" s="136"/>
      <c r="J173" s="137"/>
      <c r="K173" s="137"/>
    </row>
    <row r="174" spans="9:11" x14ac:dyDescent="0.3">
      <c r="I174" s="136"/>
      <c r="J174" s="137"/>
      <c r="K174" s="137"/>
    </row>
    <row r="175" spans="9:11" x14ac:dyDescent="0.3">
      <c r="I175" s="136"/>
      <c r="J175" s="137"/>
      <c r="K175" s="137"/>
    </row>
    <row r="176" spans="9:11" x14ac:dyDescent="0.3">
      <c r="I176" s="136"/>
      <c r="J176" s="137"/>
      <c r="K176" s="137"/>
    </row>
    <row r="177" spans="9:11" x14ac:dyDescent="0.3">
      <c r="I177" s="136"/>
      <c r="J177" s="137"/>
      <c r="K177" s="137"/>
    </row>
    <row r="178" spans="9:11" x14ac:dyDescent="0.3">
      <c r="I178" s="136"/>
      <c r="J178" s="137"/>
      <c r="K178" s="137"/>
    </row>
    <row r="179" spans="9:11" x14ac:dyDescent="0.3">
      <c r="I179" s="136"/>
      <c r="J179" s="137"/>
      <c r="K179" s="137"/>
    </row>
    <row r="180" spans="9:11" x14ac:dyDescent="0.3">
      <c r="I180" s="136"/>
      <c r="J180" s="137"/>
      <c r="K180" s="137"/>
    </row>
    <row r="181" spans="9:11" x14ac:dyDescent="0.3">
      <c r="I181" s="136"/>
      <c r="J181" s="137"/>
      <c r="K181" s="137"/>
    </row>
    <row r="182" spans="9:11" x14ac:dyDescent="0.3">
      <c r="I182" s="136"/>
      <c r="J182" s="137"/>
      <c r="K182" s="137"/>
    </row>
    <row r="183" spans="9:11" x14ac:dyDescent="0.3">
      <c r="I183" s="136"/>
      <c r="J183" s="137"/>
      <c r="K183" s="137"/>
    </row>
    <row r="184" spans="9:11" x14ac:dyDescent="0.3">
      <c r="I184" s="136"/>
      <c r="J184" s="137"/>
      <c r="K184" s="137"/>
    </row>
    <row r="185" spans="9:11" x14ac:dyDescent="0.3">
      <c r="I185" s="136"/>
      <c r="J185" s="137"/>
      <c r="K185" s="137"/>
    </row>
    <row r="186" spans="9:11" x14ac:dyDescent="0.3">
      <c r="I186" s="136"/>
      <c r="J186" s="137"/>
      <c r="K186" s="137"/>
    </row>
    <row r="187" spans="9:11" x14ac:dyDescent="0.3">
      <c r="I187" s="136"/>
      <c r="J187" s="137"/>
      <c r="K187" s="137"/>
    </row>
    <row r="188" spans="9:11" x14ac:dyDescent="0.3">
      <c r="I188" s="136"/>
      <c r="J188" s="137"/>
      <c r="K188" s="137"/>
    </row>
    <row r="189" spans="9:11" x14ac:dyDescent="0.3">
      <c r="I189" s="136"/>
      <c r="J189" s="137"/>
      <c r="K189" s="137"/>
    </row>
    <row r="190" spans="9:11" x14ac:dyDescent="0.3">
      <c r="I190" s="136"/>
      <c r="J190" s="137"/>
      <c r="K190" s="137"/>
    </row>
    <row r="191" spans="9:11" x14ac:dyDescent="0.3">
      <c r="I191" s="136"/>
      <c r="J191" s="137"/>
      <c r="K191" s="137"/>
    </row>
    <row r="192" spans="9:11" x14ac:dyDescent="0.3">
      <c r="I192" s="136"/>
      <c r="J192" s="137"/>
      <c r="K192" s="137"/>
    </row>
    <row r="193" spans="9:11" x14ac:dyDescent="0.3">
      <c r="I193" s="136"/>
      <c r="J193" s="137"/>
      <c r="K193" s="137"/>
    </row>
    <row r="194" spans="9:11" x14ac:dyDescent="0.3">
      <c r="I194" s="136"/>
      <c r="J194" s="137"/>
      <c r="K194" s="137"/>
    </row>
    <row r="195" spans="9:11" x14ac:dyDescent="0.3">
      <c r="I195" s="136"/>
      <c r="J195" s="137"/>
      <c r="K195" s="137"/>
    </row>
    <row r="196" spans="9:11" x14ac:dyDescent="0.3">
      <c r="I196" s="136"/>
      <c r="J196" s="137"/>
      <c r="K196" s="137"/>
    </row>
    <row r="197" spans="9:11" x14ac:dyDescent="0.3">
      <c r="I197" s="136"/>
      <c r="J197" s="137"/>
      <c r="K197" s="137"/>
    </row>
    <row r="198" spans="9:11" x14ac:dyDescent="0.3">
      <c r="I198" s="136"/>
      <c r="J198" s="137"/>
      <c r="K198" s="137"/>
    </row>
    <row r="199" spans="9:11" x14ac:dyDescent="0.3">
      <c r="I199" s="136"/>
      <c r="J199" s="137"/>
    </row>
    <row r="200" spans="9:11" x14ac:dyDescent="0.3">
      <c r="I200" s="136"/>
      <c r="J200" s="137"/>
    </row>
    <row r="201" spans="9:11" x14ac:dyDescent="0.3">
      <c r="I201" s="136"/>
      <c r="J201" s="137"/>
    </row>
    <row r="202" spans="9:11" x14ac:dyDescent="0.3">
      <c r="I202" s="136"/>
      <c r="J202" s="137"/>
    </row>
    <row r="203" spans="9:11" x14ac:dyDescent="0.3">
      <c r="I203" s="136"/>
      <c r="J203" s="137"/>
    </row>
    <row r="204" spans="9:11" x14ac:dyDescent="0.3">
      <c r="I204" s="136"/>
      <c r="J204" s="137"/>
    </row>
    <row r="205" spans="9:11" x14ac:dyDescent="0.3">
      <c r="I205" s="136"/>
      <c r="J205" s="137"/>
    </row>
    <row r="206" spans="9:11" x14ac:dyDescent="0.3">
      <c r="I206" s="136"/>
    </row>
    <row r="207" spans="9:11" x14ac:dyDescent="0.3">
      <c r="I207" s="136"/>
    </row>
    <row r="208" spans="9:11" x14ac:dyDescent="0.3">
      <c r="I208" s="136"/>
    </row>
    <row r="209" spans="9:9" x14ac:dyDescent="0.3">
      <c r="I209" s="136"/>
    </row>
    <row r="210" spans="9:9" x14ac:dyDescent="0.3">
      <c r="I210" s="136"/>
    </row>
    <row r="211" spans="9:9" x14ac:dyDescent="0.3">
      <c r="I211" s="136"/>
    </row>
    <row r="212" spans="9:9" x14ac:dyDescent="0.3">
      <c r="I212" s="136"/>
    </row>
    <row r="213" spans="9:9" x14ac:dyDescent="0.3">
      <c r="I213" s="136"/>
    </row>
    <row r="214" spans="9:9" x14ac:dyDescent="0.3">
      <c r="I214" s="66"/>
    </row>
    <row r="215" spans="9:9" x14ac:dyDescent="0.3">
      <c r="I215" s="66"/>
    </row>
    <row r="216" spans="9:9" x14ac:dyDescent="0.3">
      <c r="I216" s="66"/>
    </row>
    <row r="217" spans="9:9" x14ac:dyDescent="0.3">
      <c r="I217" s="66"/>
    </row>
    <row r="218" spans="9:9" x14ac:dyDescent="0.3">
      <c r="I218" s="66"/>
    </row>
    <row r="219" spans="9:9" x14ac:dyDescent="0.3">
      <c r="I219" s="66"/>
    </row>
    <row r="220" spans="9:9" x14ac:dyDescent="0.3">
      <c r="I220" s="66"/>
    </row>
    <row r="221" spans="9:9" x14ac:dyDescent="0.3">
      <c r="I221" s="66"/>
    </row>
    <row r="222" spans="9:9" x14ac:dyDescent="0.3">
      <c r="I222" s="66"/>
    </row>
    <row r="223" spans="9:9" x14ac:dyDescent="0.3">
      <c r="I223" s="66"/>
    </row>
  </sheetData>
  <sheetProtection algorithmName="SHA-512" hashValue="ETi8oCXwYjnoSgJllZ6Nb+3RVVOigLFzWfyB1NRHzjnMcApbWEanznEg2e8IZ8UcbgzbUdYCnyqfwKvdyIKQ7w==" saltValue="CrTIpT86dr3vNq91Dt99JQ==" spinCount="100000" sheet="1" formatCells="0"/>
  <dataConsolidate link="1"/>
  <mergeCells count="11">
    <mergeCell ref="E2:G2"/>
    <mergeCell ref="B2:C2"/>
    <mergeCell ref="B92:E92"/>
    <mergeCell ref="B85:D85"/>
    <mergeCell ref="B93:E93"/>
    <mergeCell ref="B101:C101"/>
    <mergeCell ref="B103:C103"/>
    <mergeCell ref="B100:C100"/>
    <mergeCell ref="B98:C98"/>
    <mergeCell ref="B99:C99"/>
    <mergeCell ref="B102:C102"/>
  </mergeCells>
  <phoneticPr fontId="54" type="noConversion"/>
  <conditionalFormatting sqref="H69:H70">
    <cfRule type="cellIs" dxfId="28" priority="110" stopIfTrue="1" operator="notEqual">
      <formula>0</formula>
    </cfRule>
  </conditionalFormatting>
  <conditionalFormatting sqref="H22">
    <cfRule type="cellIs" dxfId="27" priority="106" stopIfTrue="1" operator="notEqual">
      <formula>0</formula>
    </cfRule>
  </conditionalFormatting>
  <conditionalFormatting sqref="H35:H36">
    <cfRule type="cellIs" dxfId="26" priority="105" stopIfTrue="1" operator="notEqual">
      <formula>0</formula>
    </cfRule>
  </conditionalFormatting>
  <conditionalFormatting sqref="H60">
    <cfRule type="cellIs" dxfId="25" priority="104" stopIfTrue="1" operator="notEqual">
      <formula>0</formula>
    </cfRule>
  </conditionalFormatting>
  <conditionalFormatting sqref="G82">
    <cfRule type="cellIs" priority="71" stopIfTrue="1" operator="equal">
      <formula>";;;"</formula>
    </cfRule>
  </conditionalFormatting>
  <conditionalFormatting sqref="G82">
    <cfRule type="cellIs" dxfId="24" priority="70" stopIfTrue="1" operator="equal">
      <formula>0</formula>
    </cfRule>
  </conditionalFormatting>
  <conditionalFormatting sqref="G81">
    <cfRule type="cellIs" priority="68" stopIfTrue="1" operator="equal">
      <formula>";;;"</formula>
    </cfRule>
  </conditionalFormatting>
  <conditionalFormatting sqref="G81">
    <cfRule type="cellIs" dxfId="23" priority="67" stopIfTrue="1" operator="equal">
      <formula>0</formula>
    </cfRule>
  </conditionalFormatting>
  <conditionalFormatting sqref="G81">
    <cfRule type="cellIs" dxfId="22" priority="66" stopIfTrue="1" operator="equal">
      <formula>0</formula>
    </cfRule>
  </conditionalFormatting>
  <conditionalFormatting sqref="G80">
    <cfRule type="cellIs" priority="56" stopIfTrue="1" operator="equal">
      <formula>";;;"</formula>
    </cfRule>
  </conditionalFormatting>
  <conditionalFormatting sqref="G80">
    <cfRule type="cellIs" dxfId="21" priority="55" stopIfTrue="1" operator="equal">
      <formula>0</formula>
    </cfRule>
  </conditionalFormatting>
  <conditionalFormatting sqref="G80">
    <cfRule type="cellIs" dxfId="20" priority="54" stopIfTrue="1" operator="equal">
      <formula>0</formula>
    </cfRule>
  </conditionalFormatting>
  <conditionalFormatting sqref="G79">
    <cfRule type="cellIs" priority="6" stopIfTrue="1" operator="equal">
      <formula>";;;"</formula>
    </cfRule>
  </conditionalFormatting>
  <conditionalFormatting sqref="G79">
    <cfRule type="cellIs" dxfId="19" priority="5" stopIfTrue="1" operator="equal">
      <formula>0</formula>
    </cfRule>
  </conditionalFormatting>
  <conditionalFormatting sqref="G79">
    <cfRule type="cellIs" dxfId="18" priority="4" stopIfTrue="1" operator="equal">
      <formula>0</formula>
    </cfRule>
  </conditionalFormatting>
  <conditionalFormatting sqref="G77">
    <cfRule type="cellIs" priority="3" stopIfTrue="1" operator="equal">
      <formula>";;;"</formula>
    </cfRule>
  </conditionalFormatting>
  <conditionalFormatting sqref="G77">
    <cfRule type="cellIs" dxfId="17" priority="2" stopIfTrue="1" operator="equal">
      <formula>0</formula>
    </cfRule>
  </conditionalFormatting>
  <conditionalFormatting sqref="G77">
    <cfRule type="cellIs" dxfId="16" priority="1" stopIfTrue="1" operator="equal">
      <formula>0</formula>
    </cfRule>
  </conditionalFormatting>
  <dataValidations xWindow="829" yWindow="690" count="10">
    <dataValidation type="list" allowBlank="1" showInputMessage="1" showErrorMessage="1" sqref="F89" xr:uid="{9CC5535C-800A-4D03-A86E-273A5BC3EBB6}">
      <formula1>$M$1:$M$2</formula1>
    </dataValidation>
    <dataValidation type="list" allowBlank="1" showErrorMessage="1" prompt="Please select your answer from the drop down list." sqref="F75" xr:uid="{FCE57F22-20D9-4CFA-AFE5-1751E216D3C1}">
      <formula1>$O$1:$O$2</formula1>
    </dataValidation>
    <dataValidation type="list" allowBlank="1" showErrorMessage="1" prompt="Please select your answer from the drop down list." sqref="F78" xr:uid="{2CD3BDAD-30EF-425F-BB01-D3FF43CDAA81}">
      <formula1>$O$1:$O$4</formula1>
    </dataValidation>
    <dataValidation type="list" allowBlank="1" showInputMessage="1" showErrorMessage="1" sqref="F88" xr:uid="{DB0EB8F5-2DE0-4833-AFDF-F7BB7A8D56E1}">
      <formula1>$M$6:$M$8</formula1>
    </dataValidation>
    <dataValidation type="custom" allowBlank="1" showInputMessage="1" showErrorMessage="1" error="Please enter a numeric value.  If this data is not applicable to your unit of government, the cell should be populated with zero." sqref="F72 F63:F70 F24:F25 F18:F22 F27:F36 F49:F61 F38:F39 F45:F47" xr:uid="{B5815DCD-160E-4CA9-A461-76D5F396E4F1}">
      <formula1>ISNUMBER(F18)</formula1>
    </dataValidation>
    <dataValidation type="custom" allowBlank="1" showErrorMessage="1" error="Please enter a numeric value.  If this data is not applicable to your unit of government, the cell should be populated with zero." sqref="F84 F79:F81 F77" xr:uid="{6656F482-2030-43E8-B669-24F0F4187CE8}">
      <formula1>ISNUMBER(F77)</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76" xr:uid="{8DAFED68-C7CC-4E4B-B0DE-1B3BA6E17585}">
      <formula1>-ISNUMBER(221)</formula1>
    </dataValidation>
    <dataValidation type="custom" allowBlank="1" showInputMessage="1" showErrorMessage="1" error="Please enter a numeric value. If this data is not applicable to your unit of government, the cell should be populated with zero." sqref="F7:F17" xr:uid="{2B8A4F99-9CD2-4D02-A062-E988EF3799E5}">
      <formula1>ISNUMBER(F7)</formula1>
    </dataValidation>
    <dataValidation type="custom" allowBlank="1" showErrorMessage="1" error="Please enter a numeric value.  If this data is not applicable to your unit of government the cell should be populated with zero." sqref="F74" xr:uid="{CB641EB2-3894-4A74-BBEC-CDF7A3E8D5D8}">
      <formula1>ISNUMBER(F74)</formula1>
    </dataValidation>
    <dataValidation type="date" operator="greaterThan" allowBlank="1" showInputMessage="1" showErrorMessage="1" sqref="D100" xr:uid="{4D195646-8170-4D25-A4AF-873B299FC2BB}">
      <formula1>45107</formula1>
    </dataValidation>
  </dataValidations>
  <printOptions headings="1" gridLines="1"/>
  <pageMargins left="0.25" right="0.25" top="0.25" bottom="0.75" header="0.3" footer="0.3"/>
  <pageSetup scale="76"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Names(H)'!$A$1:$A$8</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dimension ref="A1:M49"/>
  <sheetViews>
    <sheetView zoomScaleNormal="100" workbookViewId="0">
      <selection activeCell="C9" sqref="C9"/>
    </sheetView>
  </sheetViews>
  <sheetFormatPr defaultRowHeight="14.4" x14ac:dyDescent="0.3"/>
  <cols>
    <col min="1" max="1" width="7.6640625" style="106" customWidth="1"/>
    <col min="2" max="2" width="103.109375" customWidth="1"/>
    <col min="3" max="3" width="19" customWidth="1"/>
    <col min="4" max="4" width="50.33203125" style="362" customWidth="1"/>
    <col min="5" max="5" width="34.21875" customWidth="1"/>
    <col min="8" max="9" width="8.88671875" style="466"/>
    <col min="10" max="10" width="1.6640625" style="466" customWidth="1"/>
    <col min="11" max="12" width="8.88671875" style="466" hidden="1" customWidth="1"/>
    <col min="13" max="13" width="13" style="466" customWidth="1"/>
  </cols>
  <sheetData>
    <row r="1" spans="1:13" s="129" customFormat="1" ht="15" thickBot="1" x14ac:dyDescent="0.35">
      <c r="A1" s="106"/>
      <c r="D1" s="362"/>
      <c r="E1"/>
      <c r="F1"/>
      <c r="G1"/>
      <c r="H1" s="466"/>
      <c r="I1" s="466"/>
      <c r="J1" s="466"/>
      <c r="K1" s="466"/>
      <c r="L1" s="466"/>
      <c r="M1" s="466"/>
    </row>
    <row r="2" spans="1:13" ht="37.799999999999997" customHeight="1" thickBot="1" x14ac:dyDescent="0.35">
      <c r="A2" s="706" t="s">
        <v>373</v>
      </c>
      <c r="B2" s="707"/>
      <c r="C2" s="707"/>
      <c r="D2" s="707"/>
    </row>
    <row r="3" spans="1:13" s="410" customFormat="1" ht="15" customHeight="1" thickBot="1" x14ac:dyDescent="0.35">
      <c r="A3" s="460"/>
      <c r="D3" s="461"/>
      <c r="E3"/>
      <c r="F3"/>
      <c r="G3"/>
      <c r="H3" s="465"/>
      <c r="I3" s="465"/>
      <c r="J3" s="465"/>
      <c r="K3" s="465"/>
      <c r="L3" s="465"/>
      <c r="M3" s="465"/>
    </row>
    <row r="4" spans="1:13" ht="19.8" customHeight="1" thickBot="1" x14ac:dyDescent="0.35">
      <c r="A4" s="708" t="s">
        <v>374</v>
      </c>
      <c r="B4" s="709"/>
      <c r="C4" s="709"/>
      <c r="D4" s="709"/>
    </row>
    <row r="5" spans="1:13" s="410" customFormat="1" ht="13.2" customHeight="1" thickBot="1" x14ac:dyDescent="0.35">
      <c r="A5" s="462"/>
      <c r="B5" s="463"/>
      <c r="C5" s="463"/>
      <c r="D5" s="464"/>
      <c r="E5"/>
      <c r="F5"/>
      <c r="G5"/>
      <c r="H5" s="465"/>
      <c r="I5" s="465"/>
      <c r="J5" s="465"/>
      <c r="K5" s="465"/>
      <c r="L5" s="465"/>
      <c r="M5" s="465"/>
    </row>
    <row r="6" spans="1:13" ht="28.95" customHeight="1" thickBot="1" x14ac:dyDescent="0.35">
      <c r="A6" s="710" t="s">
        <v>270</v>
      </c>
      <c r="B6" s="711"/>
      <c r="C6" s="711"/>
      <c r="D6" s="711"/>
    </row>
    <row r="7" spans="1:13" s="410" customFormat="1" ht="11.4" customHeight="1" thickBot="1" x14ac:dyDescent="0.35">
      <c r="A7" s="481"/>
      <c r="B7" s="482"/>
      <c r="C7" s="482"/>
      <c r="D7" s="482"/>
      <c r="E7"/>
      <c r="F7"/>
      <c r="G7"/>
      <c r="H7" s="465"/>
      <c r="I7" s="465"/>
      <c r="J7" s="465"/>
      <c r="K7" s="465"/>
      <c r="L7" s="465"/>
      <c r="M7" s="465"/>
    </row>
    <row r="8" spans="1:13" ht="44.4" customHeight="1" x14ac:dyDescent="0.3">
      <c r="A8" s="492" t="s">
        <v>262</v>
      </c>
      <c r="B8" s="491"/>
      <c r="C8" s="491"/>
      <c r="D8" s="490"/>
      <c r="E8" s="615" t="s">
        <v>534</v>
      </c>
    </row>
    <row r="9" spans="1:13" s="388" customFormat="1" ht="40.200000000000003" customHeight="1" x14ac:dyDescent="0.3">
      <c r="A9" s="487">
        <v>906</v>
      </c>
      <c r="B9" s="488" t="s">
        <v>191</v>
      </c>
      <c r="C9" s="585"/>
      <c r="D9" s="501" t="str">
        <f t="shared" ref="D9:D27" si="0">IF(C9="","This Question must be answered before uploading, the report will not be processed if left blank","")</f>
        <v>This Question must be answered before uploading, the report will not be processed if left blank</v>
      </c>
      <c r="E9" s="621"/>
      <c r="F9"/>
      <c r="G9"/>
      <c r="H9" s="467"/>
      <c r="I9" s="467"/>
      <c r="J9" s="467"/>
      <c r="K9" s="467"/>
      <c r="L9" s="467"/>
      <c r="M9" s="467"/>
    </row>
    <row r="10" spans="1:13" ht="40.200000000000003" customHeight="1" x14ac:dyDescent="0.3">
      <c r="A10" s="487">
        <v>907</v>
      </c>
      <c r="B10" s="488" t="s">
        <v>369</v>
      </c>
      <c r="C10" s="585"/>
      <c r="D10" s="501" t="str">
        <f t="shared" si="0"/>
        <v>This Question must be answered before uploading, the report will not be processed if left blank</v>
      </c>
      <c r="E10" s="621"/>
      <c r="H10" s="467"/>
      <c r="I10" s="467"/>
      <c r="J10" s="467"/>
      <c r="K10" s="467"/>
      <c r="L10" s="467"/>
    </row>
    <row r="11" spans="1:13" ht="44.4" customHeight="1" x14ac:dyDescent="0.3">
      <c r="A11" s="487">
        <v>1058</v>
      </c>
      <c r="B11" s="488" t="s">
        <v>535</v>
      </c>
      <c r="C11" s="585"/>
      <c r="D11" s="501" t="str">
        <f>IF(C11="","This question must be answered before uploading. The report will not be processed if left blank.",IF(C11="Yes","Financial Performance Indicator of Concern that requires a response.  Please provide source document and page number in cell E11.",""))</f>
        <v>This question must be answered before uploading. The report will not be processed if left blank.</v>
      </c>
      <c r="E11" s="621"/>
    </row>
    <row r="12" spans="1:13" ht="66.599999999999994" customHeight="1" x14ac:dyDescent="0.3">
      <c r="A12" s="487">
        <v>1059</v>
      </c>
      <c r="B12" s="612" t="s">
        <v>536</v>
      </c>
      <c r="C12" s="585"/>
      <c r="D12" s="501" t="str">
        <f>IF(C12="","This question must be answered before uploading. The report will not be processed if left blank.",IF(C12="No","Please provide source document and page number in cell E12.",""))</f>
        <v>This question must be answered before uploading. The report will not be processed if left blank.</v>
      </c>
      <c r="E12" s="621"/>
      <c r="H12" s="467"/>
      <c r="I12" s="467"/>
      <c r="J12" s="467"/>
      <c r="K12" s="467"/>
      <c r="L12" s="467"/>
    </row>
    <row r="13" spans="1:13" s="129" customFormat="1" ht="72.599999999999994" customHeight="1" x14ac:dyDescent="0.3">
      <c r="A13" s="487">
        <v>1078</v>
      </c>
      <c r="B13" s="488" t="s">
        <v>537</v>
      </c>
      <c r="C13" s="585"/>
      <c r="D13" s="501" t="str">
        <f>IF(C13="","This question must be answered before uploading. The report will not be processed if left blank.",IF(C13="Yes","Please provide source document and page number in cell E13.",""))</f>
        <v>This question must be answered before uploading. The report will not be processed if left blank.</v>
      </c>
      <c r="E13" s="621"/>
      <c r="H13" s="467"/>
      <c r="I13" s="467"/>
      <c r="J13" s="467"/>
      <c r="K13" s="467"/>
      <c r="L13" s="467"/>
      <c r="M13" s="466"/>
    </row>
    <row r="14" spans="1:13" s="129" customFormat="1" ht="73.2" customHeight="1" x14ac:dyDescent="0.3">
      <c r="A14" s="487">
        <v>1067</v>
      </c>
      <c r="B14" s="612" t="s">
        <v>538</v>
      </c>
      <c r="C14" s="585"/>
      <c r="D14" s="501" t="str">
        <f>IF(C14="","This question must be answered before uploading. The report will not be processed if left blank.",IF(C14="NO","Please provide source document and page number in cell E14.",""))</f>
        <v>This question must be answered before uploading. The report will not be processed if left blank.</v>
      </c>
      <c r="E14" s="621"/>
      <c r="H14" s="467"/>
      <c r="I14" s="467"/>
      <c r="J14" s="467"/>
      <c r="K14" s="467"/>
      <c r="L14" s="467"/>
      <c r="M14" s="466"/>
    </row>
    <row r="15" spans="1:13" ht="40.200000000000003" customHeight="1" x14ac:dyDescent="0.3">
      <c r="A15" s="487">
        <v>951</v>
      </c>
      <c r="B15" s="488" t="s">
        <v>370</v>
      </c>
      <c r="C15" s="585"/>
      <c r="D15" s="501" t="str">
        <f t="shared" si="0"/>
        <v>This Question must be answered before uploading, the report will not be processed if left blank</v>
      </c>
      <c r="E15" s="621"/>
      <c r="H15" s="467"/>
      <c r="I15" s="467"/>
      <c r="J15" s="467"/>
      <c r="K15" s="467"/>
      <c r="L15" s="467"/>
    </row>
    <row r="16" spans="1:13" ht="40.200000000000003" customHeight="1" x14ac:dyDescent="0.3">
      <c r="A16" s="487">
        <v>953</v>
      </c>
      <c r="B16" s="488" t="s">
        <v>541</v>
      </c>
      <c r="C16" s="585"/>
      <c r="D16" s="501" t="str">
        <f t="shared" si="0"/>
        <v>This Question must be answered before uploading, the report will not be processed if left blank</v>
      </c>
      <c r="E16" s="621"/>
      <c r="H16" s="467"/>
      <c r="I16" s="467"/>
      <c r="J16" s="467"/>
      <c r="K16" s="467"/>
      <c r="L16" s="467"/>
    </row>
    <row r="17" spans="1:13" ht="50.4" customHeight="1" x14ac:dyDescent="0.3">
      <c r="A17" s="487">
        <v>955</v>
      </c>
      <c r="B17" s="488" t="s">
        <v>539</v>
      </c>
      <c r="C17" s="586"/>
      <c r="D17" s="501" t="str">
        <f>IF(C17="","This question must be answered before uploading. The report will not be processed if left blank.",IF(C17&gt;0,"Financial Performance Indicator of Concern that requires a response.  Please provide source document and page number in E17.",""))</f>
        <v>This question must be answered before uploading. The report will not be processed if left blank.</v>
      </c>
      <c r="E17" s="621"/>
      <c r="H17" s="467"/>
      <c r="I17" s="467"/>
      <c r="J17" s="467"/>
      <c r="K17" s="467"/>
      <c r="L17" s="467"/>
    </row>
    <row r="18" spans="1:13" ht="45.6" customHeight="1" x14ac:dyDescent="0.3">
      <c r="A18" s="487">
        <v>957</v>
      </c>
      <c r="B18" s="488" t="s">
        <v>540</v>
      </c>
      <c r="C18" s="586"/>
      <c r="D18" s="501" t="str">
        <f>IF(C18="","This question must be answered before uploading. The report will not be processed if left blank.",IF(C18&gt;0,"Financial Performance Indicator of Concern that requires a response.  Please provide source document and page number in E18.",""))</f>
        <v>This question must be answered before uploading. The report will not be processed if left blank.</v>
      </c>
      <c r="E18" s="621"/>
      <c r="H18" s="467"/>
      <c r="I18" s="467"/>
      <c r="J18" s="467"/>
      <c r="K18" s="467"/>
      <c r="L18" s="467"/>
    </row>
    <row r="19" spans="1:13" s="129" customFormat="1" ht="124.8" customHeight="1" x14ac:dyDescent="0.3">
      <c r="A19" s="487">
        <v>973</v>
      </c>
      <c r="B19" s="488" t="s">
        <v>542</v>
      </c>
      <c r="C19" s="586"/>
      <c r="D19" s="501" t="str">
        <f>IF(C19="","This question must be answered before uploading. The report will not be processed if left blank.",IF(C19&gt;0,"Financial Performance Indicator of Concern that requires a response.  Please provide source document and page number in E19.",""))</f>
        <v>This question must be answered before uploading. The report will not be processed if left blank.</v>
      </c>
      <c r="E19" s="621"/>
      <c r="F19"/>
      <c r="G19"/>
      <c r="H19" s="467"/>
      <c r="I19" s="467"/>
      <c r="J19" s="467"/>
      <c r="K19" s="467"/>
      <c r="L19" s="467"/>
      <c r="M19" s="466"/>
    </row>
    <row r="20" spans="1:13" s="129" customFormat="1" ht="60" customHeight="1" x14ac:dyDescent="0.3">
      <c r="A20" s="487">
        <v>959</v>
      </c>
      <c r="B20" s="488" t="s">
        <v>217</v>
      </c>
      <c r="C20" s="585"/>
      <c r="D20" s="501" t="str">
        <f t="shared" si="0"/>
        <v>This Question must be answered before uploading, the report will not be processed if left blank</v>
      </c>
      <c r="E20" s="621"/>
      <c r="F20"/>
      <c r="G20"/>
      <c r="H20" s="467"/>
      <c r="I20" s="467"/>
      <c r="J20" s="467"/>
      <c r="K20" s="467"/>
      <c r="L20" s="467"/>
      <c r="M20" s="466"/>
    </row>
    <row r="21" spans="1:13" ht="40.200000000000003" customHeight="1" x14ac:dyDescent="0.3">
      <c r="A21" s="487" t="s">
        <v>206</v>
      </c>
      <c r="B21" s="488" t="s">
        <v>664</v>
      </c>
      <c r="C21" s="585"/>
      <c r="D21" s="501" t="str">
        <f>IF(C21="","This Question must be answered before uploading, the report will not be processed if left blank",IF(C21="Yes","Please submit copy via LGC File Portal.",""))</f>
        <v>This Question must be answered before uploading, the report will not be processed if left blank</v>
      </c>
      <c r="E21" s="621"/>
      <c r="H21" s="467"/>
      <c r="I21" s="467"/>
      <c r="J21" s="467"/>
      <c r="K21" s="467"/>
      <c r="L21" s="467"/>
    </row>
    <row r="22" spans="1:13" ht="40.200000000000003" customHeight="1" x14ac:dyDescent="0.3">
      <c r="A22" s="487" t="s">
        <v>207</v>
      </c>
      <c r="B22" s="488" t="s">
        <v>543</v>
      </c>
      <c r="C22" s="585"/>
      <c r="D22" s="501" t="str">
        <f t="shared" ref="D22:D23" si="1">IF(C22="","This Question must be answered before uploading, the report will not be processed if left blank",IF(C22="Yes","Please submit copy via LGC File Portal.",""))</f>
        <v>This Question must be answered before uploading, the report will not be processed if left blank</v>
      </c>
      <c r="E22" s="621"/>
      <c r="H22" s="467"/>
      <c r="I22" s="467"/>
      <c r="J22" s="467"/>
      <c r="K22" s="467"/>
      <c r="L22" s="467"/>
    </row>
    <row r="23" spans="1:13" ht="40.200000000000003" customHeight="1" x14ac:dyDescent="0.3">
      <c r="A23" s="487" t="s">
        <v>208</v>
      </c>
      <c r="B23" s="488" t="s">
        <v>544</v>
      </c>
      <c r="C23" s="585"/>
      <c r="D23" s="501" t="str">
        <f t="shared" si="1"/>
        <v>This Question must be answered before uploading, the report will not be processed if left blank</v>
      </c>
      <c r="E23" s="621"/>
      <c r="H23" s="467"/>
      <c r="I23" s="467"/>
      <c r="J23" s="467"/>
      <c r="K23" s="467"/>
      <c r="L23" s="467"/>
    </row>
    <row r="24" spans="1:13" s="129" customFormat="1" ht="40.200000000000003" customHeight="1" x14ac:dyDescent="0.3">
      <c r="A24" s="626" t="s">
        <v>601</v>
      </c>
      <c r="B24" s="627" t="s">
        <v>665</v>
      </c>
      <c r="C24" s="628">
        <v>45473</v>
      </c>
      <c r="D24" s="629" t="s">
        <v>617</v>
      </c>
      <c r="E24" s="621"/>
      <c r="H24" s="467"/>
      <c r="I24" s="467"/>
      <c r="J24" s="467"/>
      <c r="K24" s="467"/>
      <c r="L24" s="467"/>
      <c r="M24" s="466"/>
    </row>
    <row r="25" spans="1:13" ht="46.2" customHeight="1" x14ac:dyDescent="0.3">
      <c r="A25" s="487">
        <v>1079</v>
      </c>
      <c r="B25" s="488" t="s">
        <v>598</v>
      </c>
      <c r="C25" s="628"/>
      <c r="D25" s="630" t="str">
        <f>IF(C25="","This question must be answered before uploading. The report will not be processed if left blank.",IF(C25&gt;'Performance  Indicators Print'!N10,"Financial Performance Indicator of Concern that requires a response.",""))</f>
        <v>This question must be answered before uploading. The report will not be processed if left blank.</v>
      </c>
      <c r="E25" s="621"/>
      <c r="H25" s="467"/>
      <c r="I25" s="467"/>
      <c r="J25" s="467"/>
      <c r="K25" s="467"/>
      <c r="L25" s="467"/>
    </row>
    <row r="26" spans="1:13" ht="49.95" customHeight="1" x14ac:dyDescent="0.3">
      <c r="A26" s="487">
        <v>980</v>
      </c>
      <c r="B26" s="488" t="s">
        <v>659</v>
      </c>
      <c r="C26" s="587"/>
      <c r="D26" s="501" t="str">
        <f t="shared" si="0"/>
        <v>This Question must be answered before uploading, the report will not be processed if left blank</v>
      </c>
      <c r="E26" s="621"/>
      <c r="H26"/>
      <c r="I26"/>
      <c r="J26"/>
      <c r="K26"/>
      <c r="L26"/>
      <c r="M26"/>
    </row>
    <row r="27" spans="1:13" ht="40.200000000000003" customHeight="1" x14ac:dyDescent="0.3">
      <c r="A27" s="487">
        <v>975</v>
      </c>
      <c r="B27" s="488" t="s">
        <v>545</v>
      </c>
      <c r="C27" s="585"/>
      <c r="D27" s="501" t="str">
        <f t="shared" si="0"/>
        <v>This Question must be answered before uploading, the report will not be processed if left blank</v>
      </c>
      <c r="E27" s="621"/>
      <c r="H27" s="467"/>
      <c r="I27" s="467"/>
      <c r="J27" s="467"/>
      <c r="K27" s="467"/>
      <c r="L27" s="467"/>
    </row>
    <row r="28" spans="1:13" ht="28.8" customHeight="1" x14ac:dyDescent="0.3">
      <c r="A28" s="648" t="s">
        <v>546</v>
      </c>
      <c r="B28" s="616"/>
      <c r="C28" s="620"/>
      <c r="D28" s="619"/>
      <c r="E28" s="621"/>
      <c r="H28"/>
      <c r="I28"/>
      <c r="J28"/>
      <c r="K28"/>
      <c r="L28"/>
      <c r="M28"/>
    </row>
    <row r="29" spans="1:13" ht="37.200000000000003" customHeight="1" x14ac:dyDescent="0.3">
      <c r="A29" s="487">
        <v>1068</v>
      </c>
      <c r="B29" s="488" t="s">
        <v>547</v>
      </c>
      <c r="C29" s="617"/>
      <c r="D29" s="501" t="str">
        <f>IF(C29="","This Question must be answered before uploading, the report will not be processed if left blank","")</f>
        <v>This Question must be answered before uploading, the report will not be processed if left blank</v>
      </c>
      <c r="E29" s="621"/>
      <c r="H29"/>
      <c r="I29"/>
      <c r="J29"/>
      <c r="K29"/>
      <c r="L29"/>
      <c r="M29"/>
    </row>
    <row r="30" spans="1:13" ht="37.799999999999997" customHeight="1" x14ac:dyDescent="0.3">
      <c r="A30" s="487">
        <v>1069</v>
      </c>
      <c r="B30" s="488" t="s">
        <v>548</v>
      </c>
      <c r="C30" s="617"/>
      <c r="D30" s="501" t="str">
        <f t="shared" ref="D30:D32" si="2">IF(C30="","This Question must be answered before uploading, the report will not be processed if left blank","")</f>
        <v>This Question must be answered before uploading, the report will not be processed if left blank</v>
      </c>
      <c r="E30" s="621"/>
      <c r="H30"/>
      <c r="I30"/>
      <c r="J30"/>
      <c r="K30"/>
      <c r="L30"/>
      <c r="M30"/>
    </row>
    <row r="31" spans="1:13" ht="36.6" customHeight="1" x14ac:dyDescent="0.3">
      <c r="A31" s="487">
        <v>1070</v>
      </c>
      <c r="B31" s="488" t="s">
        <v>549</v>
      </c>
      <c r="C31" s="617"/>
      <c r="D31" s="501" t="str">
        <f t="shared" si="2"/>
        <v>This Question must be answered before uploading, the report will not be processed if left blank</v>
      </c>
      <c r="E31" s="621"/>
      <c r="H31"/>
      <c r="I31"/>
      <c r="J31"/>
      <c r="K31"/>
      <c r="L31"/>
      <c r="M31"/>
    </row>
    <row r="32" spans="1:13" ht="43.2" customHeight="1" x14ac:dyDescent="0.3">
      <c r="A32" s="487">
        <v>1071</v>
      </c>
      <c r="B32" s="488" t="s">
        <v>606</v>
      </c>
      <c r="C32" s="618"/>
      <c r="D32" s="501" t="str">
        <f t="shared" si="2"/>
        <v>This Question must be answered before uploading, the report will not be processed if left blank</v>
      </c>
      <c r="E32" s="621"/>
      <c r="H32"/>
      <c r="I32"/>
      <c r="J32"/>
      <c r="K32"/>
      <c r="L32"/>
      <c r="M32"/>
    </row>
    <row r="33" spans="1:13" x14ac:dyDescent="0.3">
      <c r="A33"/>
      <c r="D33"/>
      <c r="E33" s="621"/>
      <c r="H33"/>
      <c r="I33"/>
      <c r="J33"/>
      <c r="K33"/>
      <c r="L33"/>
      <c r="M33"/>
    </row>
    <row r="34" spans="1:13" s="129" customFormat="1" ht="40.200000000000003" customHeight="1" x14ac:dyDescent="0.3">
      <c r="A34" s="489" t="s">
        <v>209</v>
      </c>
      <c r="B34" s="502" t="str">
        <f>IF(D34="","This Question must be answered before uploading, the report will not be processed if left blank","")</f>
        <v>This Question must be answered before uploading, the report will not be processed if left blank</v>
      </c>
      <c r="C34" s="589" t="s">
        <v>192</v>
      </c>
      <c r="D34" s="588"/>
      <c r="E34" s="621"/>
      <c r="F34"/>
      <c r="G34"/>
      <c r="H34" s="466"/>
      <c r="I34" s="466"/>
      <c r="J34" s="466"/>
      <c r="K34" s="466"/>
      <c r="L34" s="466"/>
      <c r="M34" s="466"/>
    </row>
    <row r="35" spans="1:13" ht="14.4" customHeight="1" x14ac:dyDescent="0.3">
      <c r="A35" s="409"/>
      <c r="B35" s="461"/>
      <c r="C35" s="590"/>
      <c r="D35" s="490"/>
      <c r="E35" s="621"/>
    </row>
    <row r="36" spans="1:13" ht="40.200000000000003" customHeight="1" x14ac:dyDescent="0.3">
      <c r="A36" s="489" t="s">
        <v>210</v>
      </c>
      <c r="B36" s="502" t="str">
        <f>IF(D36="","This Question must be answered before uploading, the report will not be processed if left blank","")</f>
        <v>This Question must be answered before uploading, the report will not be processed if left blank</v>
      </c>
      <c r="C36" s="589" t="s">
        <v>193</v>
      </c>
      <c r="D36" s="588"/>
      <c r="E36" s="621"/>
    </row>
    <row r="37" spans="1:13" ht="14.4" customHeight="1" x14ac:dyDescent="0.3">
      <c r="A37" s="409"/>
      <c r="B37" s="461"/>
      <c r="C37" s="590"/>
      <c r="D37" s="490"/>
      <c r="E37" s="621"/>
    </row>
    <row r="38" spans="1:13" s="129" customFormat="1" ht="40.200000000000003" customHeight="1" x14ac:dyDescent="0.3">
      <c r="A38" s="489" t="s">
        <v>269</v>
      </c>
      <c r="B38" s="502" t="str">
        <f>IF(D38="","This Question must be answered before uploading, the report will not be processed if left blank","")</f>
        <v>This Question must be answered before uploading, the report will not be processed if left blank</v>
      </c>
      <c r="C38" s="589" t="s">
        <v>371</v>
      </c>
      <c r="D38" s="508"/>
      <c r="E38" s="621"/>
      <c r="F38"/>
      <c r="G38"/>
      <c r="H38" s="466"/>
      <c r="I38" s="466"/>
      <c r="J38" s="466"/>
      <c r="K38" s="466"/>
      <c r="L38" s="466"/>
      <c r="M38" s="466"/>
    </row>
    <row r="42" spans="1:13" x14ac:dyDescent="0.3">
      <c r="A42" s="591"/>
      <c r="B42" s="592" t="s">
        <v>194</v>
      </c>
      <c r="C42" s="593">
        <v>1</v>
      </c>
      <c r="D42" s="594" t="s">
        <v>130</v>
      </c>
    </row>
    <row r="43" spans="1:13" x14ac:dyDescent="0.3">
      <c r="A43" s="595"/>
      <c r="B43" s="596" t="s">
        <v>195</v>
      </c>
      <c r="C43" s="597">
        <v>45535</v>
      </c>
      <c r="D43" s="598"/>
    </row>
    <row r="44" spans="1:13" x14ac:dyDescent="0.3">
      <c r="B44" s="410"/>
      <c r="C44" s="461"/>
    </row>
    <row r="49" spans="2:3" x14ac:dyDescent="0.3">
      <c r="B49" s="410"/>
      <c r="C49" s="461"/>
    </row>
  </sheetData>
  <sheetProtection algorithmName="SHA-512" hashValue="skb9OcP53IDwkWk6b3nOMMfYjWr8avqBf9N7rr2W0G6T+gRZJCbiRid03/NhxlOQKnTdRCKa+ERydPhkK7tuvg==" saltValue="dD2BOT4lYyvnsa2MXNpmUg==" spinCount="100000" sheet="1" objects="1" scenarios="1"/>
  <mergeCells count="3">
    <mergeCell ref="A2:D2"/>
    <mergeCell ref="A4:D4"/>
    <mergeCell ref="A6:D6"/>
  </mergeCells>
  <conditionalFormatting sqref="D38">
    <cfRule type="expression" dxfId="15" priority="10">
      <formula>$T38</formula>
    </cfRule>
  </conditionalFormatting>
  <dataValidations count="13">
    <dataValidation type="list" allowBlank="1" showInputMessage="1" showErrorMessage="1" prompt="Please select Yes or No from the drop down list" sqref="C16 C27:C29 C31 C14 C11:C12 C21:C23" xr:uid="{42DC82DB-0AE6-4795-B8A2-67794DECDEAD}">
      <formula1>"Yes, No"</formula1>
    </dataValidation>
    <dataValidation type="whole" operator="greaterThan" allowBlank="1" showInputMessage="1" showErrorMessage="1" prompt="Please enter a whole number.  If there are no findings please enter 0" sqref="C17:C19" xr:uid="{22039F36-BF2D-4D90-ACF3-F17B7FAD9827}">
      <formula1>-1</formula1>
    </dataValidation>
    <dataValidation type="date" operator="greaterThan" showInputMessage="1" showErrorMessage="1" promptTitle="MM/DD/YYYY" prompt="This cannot be blank" sqref="C26" xr:uid="{F2F609DE-2DD8-4C56-AEA4-B39EA636E384}">
      <formula1>45107</formula1>
    </dataValidation>
    <dataValidation type="list" allowBlank="1" showInputMessage="1" showErrorMessage="1" prompt="Please select Yes or No from the drop down list" sqref="C26" xr:uid="{B4C96C02-4742-4E38-B12A-360ABBD230F0}">
      <formula1>"Yes,No"</formula1>
    </dataValidation>
    <dataValidation type="list" allowBlank="1" showInputMessage="1" showErrorMessage="1" sqref="C26" xr:uid="{C1CF9E65-608C-4B9B-B8C1-8E5A300F6B99}">
      <formula1>"Yes, No"</formula1>
    </dataValidation>
    <dataValidation type="list" allowBlank="1" showInputMessage="1" showErrorMessage="1" sqref="C26" xr:uid="{2F6B1B33-D794-41C2-9ACB-1601D80589F6}">
      <formula1>"Yes,No"</formula1>
    </dataValidation>
    <dataValidation type="date" operator="greaterThan" allowBlank="1" showInputMessage="1" showErrorMessage="1" sqref="D38" xr:uid="{C03418DF-3B42-4CD5-A316-291388505573}">
      <formula1>44742</formula1>
    </dataValidation>
    <dataValidation type="list" allowBlank="1" showInputMessage="1" showErrorMessage="1" prompt="Please select Yes or No from the drop down list." sqref="C9:C10 C15" xr:uid="{09FCC64E-5331-4E1E-8B61-60F4B5075DD5}">
      <formula1>"Yes, No"</formula1>
    </dataValidation>
    <dataValidation type="list" allowBlank="1" showInputMessage="1" showErrorMessage="1" prompt="Please select Yes, No or N/A from the drop down list" sqref="C30" xr:uid="{BAD1C268-CADD-414C-B40C-8F54E4DFB082}">
      <formula1>"Yes, No, N/A"</formula1>
    </dataValidation>
    <dataValidation type="list" allowBlank="1" showInputMessage="1" showErrorMessage="1" prompt="Please select Yes, No or N/A from the dropdown list." sqref="C13" xr:uid="{B14083D8-D98E-4A93-8E51-8350C3678A3D}">
      <formula1>"Yes, No, N/A"</formula1>
    </dataValidation>
    <dataValidation type="list" allowBlank="1" showInputMessage="1" showErrorMessage="1" prompt="Please select Yes or No or N/A from the drop down list" sqref="C20" xr:uid="{C9D2971A-D107-4BF6-9E89-C41ED0685A6B}">
      <formula1>"Yes, No, N/A"</formula1>
    </dataValidation>
    <dataValidation type="whole" operator="greaterThan" showInputMessage="1" showErrorMessage="1" errorTitle="wrong" sqref="F26" xr:uid="{7FD50A63-C8DD-4C07-881C-8AF5B46C2B1C}">
      <formula1>F24</formula1>
    </dataValidation>
    <dataValidation type="custom" allowBlank="1" showInputMessage="1" showErrorMessage="1" error="Submit Date is equal or prior to fiscal year end date._x000a_" sqref="C25" xr:uid="{33A88041-4329-4B1D-BD17-5747D01D87A7}">
      <formula1>C24&lt;C25</formula1>
    </dataValidation>
  </dataValidations>
  <pageMargins left="0.7" right="0.7" top="0.75" bottom="0.75" header="0.3" footer="0.3"/>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pageSetUpPr fitToPage="1"/>
  </sheetPr>
  <dimension ref="A1:CC15"/>
  <sheetViews>
    <sheetView showGridLines="0" zoomScale="80" zoomScaleNormal="80" workbookViewId="0">
      <selection activeCell="F4" sqref="F4:G5"/>
    </sheetView>
  </sheetViews>
  <sheetFormatPr defaultColWidth="9.109375" defaultRowHeight="14.4" x14ac:dyDescent="0.3"/>
  <cols>
    <col min="1" max="1" width="6.33203125" style="363" customWidth="1"/>
    <col min="2" max="2" width="57.6640625" style="363" customWidth="1"/>
    <col min="3" max="4" width="14.33203125" style="363" customWidth="1"/>
    <col min="5" max="7" width="17.33203125" style="363" customWidth="1"/>
    <col min="8" max="8" width="71.44140625" style="363" customWidth="1"/>
    <col min="9" max="9" width="56.77734375" style="364" customWidth="1"/>
    <col min="10" max="10" width="46.109375" style="364" customWidth="1"/>
    <col min="11" max="11" width="9.109375" style="459" hidden="1" customWidth="1"/>
    <col min="12" max="12" width="27.5546875" style="446" hidden="1" customWidth="1"/>
    <col min="13" max="14" width="15.6640625" style="446" hidden="1" customWidth="1"/>
    <col min="15" max="15" width="56.33203125" style="446" customWidth="1"/>
    <col min="16" max="16" width="11.109375" style="447" customWidth="1"/>
    <col min="17" max="18" width="9.109375" style="448" customWidth="1"/>
    <col min="19" max="59" width="9.109375" style="448"/>
    <col min="60" max="16384" width="9.109375" style="363"/>
  </cols>
  <sheetData>
    <row r="1" spans="1:81" ht="40.5" customHeight="1" thickBot="1" x14ac:dyDescent="0.35">
      <c r="A1" s="421"/>
      <c r="B1" s="714" t="s">
        <v>361</v>
      </c>
      <c r="C1" s="714"/>
      <c r="D1" s="714"/>
      <c r="E1" s="714"/>
      <c r="F1" s="714"/>
      <c r="G1" s="714"/>
      <c r="H1" s="715"/>
      <c r="I1" s="712"/>
      <c r="J1" s="713"/>
      <c r="K1" s="445"/>
    </row>
    <row r="2" spans="1:81" ht="72" customHeight="1" thickBot="1" x14ac:dyDescent="0.35">
      <c r="A2" s="422"/>
      <c r="B2" s="716" t="s">
        <v>362</v>
      </c>
      <c r="C2" s="717"/>
      <c r="D2" s="717"/>
      <c r="E2" s="717"/>
      <c r="F2" s="717"/>
      <c r="G2" s="717"/>
      <c r="H2" s="718"/>
      <c r="I2" s="731" t="s">
        <v>363</v>
      </c>
      <c r="J2" s="733" t="s">
        <v>428</v>
      </c>
      <c r="K2" s="449"/>
    </row>
    <row r="3" spans="1:81" ht="15" customHeight="1" thickBot="1" x14ac:dyDescent="0.35">
      <c r="A3" s="423"/>
      <c r="B3" s="424"/>
      <c r="C3" s="425"/>
      <c r="D3" s="425"/>
      <c r="E3" s="425"/>
      <c r="F3" s="425"/>
      <c r="G3" s="426"/>
      <c r="H3" s="444"/>
      <c r="I3" s="732"/>
      <c r="J3" s="734"/>
      <c r="K3" s="449"/>
    </row>
    <row r="4" spans="1:81" ht="21.75" customHeight="1" thickBot="1" x14ac:dyDescent="0.35">
      <c r="A4" s="427"/>
      <c r="B4" s="428" t="s">
        <v>205</v>
      </c>
      <c r="C4" s="719" t="str">
        <f>'Unit Data from Audit Worksheet'!D2</f>
        <v>Select Unit Name from Drop Down List</v>
      </c>
      <c r="D4" s="720"/>
      <c r="E4" s="721"/>
      <c r="F4" s="722" t="s">
        <v>607</v>
      </c>
      <c r="G4" s="723"/>
      <c r="H4" s="726" t="s">
        <v>200</v>
      </c>
      <c r="I4" s="732"/>
      <c r="J4" s="734"/>
      <c r="K4" s="450"/>
      <c r="L4" s="451"/>
    </row>
    <row r="5" spans="1:81" ht="21.6" thickBot="1" x14ac:dyDescent="0.35">
      <c r="A5" s="429"/>
      <c r="B5" s="430" t="s">
        <v>199</v>
      </c>
      <c r="C5" s="728" t="e">
        <f>'Unit Data from Audit Worksheet'!D3</f>
        <v>#N/A</v>
      </c>
      <c r="D5" s="729"/>
      <c r="E5" s="730"/>
      <c r="F5" s="724"/>
      <c r="G5" s="725"/>
      <c r="H5" s="727"/>
      <c r="I5" s="732"/>
      <c r="J5" s="734"/>
      <c r="K5" s="452"/>
      <c r="L5" s="453" t="s">
        <v>202</v>
      </c>
    </row>
    <row r="6" spans="1:81" ht="18.75" customHeight="1" thickBot="1" x14ac:dyDescent="0.35">
      <c r="A6" s="423"/>
      <c r="B6" s="741" t="s">
        <v>367</v>
      </c>
      <c r="C6" s="742"/>
      <c r="D6" s="742"/>
      <c r="E6" s="742"/>
      <c r="F6" s="742"/>
      <c r="G6" s="742"/>
      <c r="H6" s="743"/>
      <c r="I6" s="732"/>
      <c r="J6" s="734"/>
      <c r="K6" s="452"/>
      <c r="L6" s="453"/>
    </row>
    <row r="7" spans="1:81" ht="27.75" customHeight="1" thickBot="1" x14ac:dyDescent="0.35">
      <c r="A7" s="366"/>
      <c r="B7" s="746" t="s">
        <v>263</v>
      </c>
      <c r="C7" s="747"/>
      <c r="D7" s="747"/>
      <c r="E7" s="747"/>
      <c r="F7" s="503" t="s">
        <v>219</v>
      </c>
      <c r="G7" s="503" t="s">
        <v>264</v>
      </c>
      <c r="H7" s="432"/>
      <c r="I7" s="500"/>
      <c r="J7" s="433"/>
      <c r="K7" s="454"/>
      <c r="L7" s="446">
        <v>2022</v>
      </c>
      <c r="M7" s="451">
        <v>2023</v>
      </c>
      <c r="N7" s="446">
        <v>2024</v>
      </c>
      <c r="O7" s="455"/>
      <c r="P7" s="456"/>
    </row>
    <row r="8" spans="1:81" ht="202.5" customHeight="1" thickBot="1" x14ac:dyDescent="0.35">
      <c r="A8" s="431" t="s">
        <v>433</v>
      </c>
      <c r="B8" s="748"/>
      <c r="C8" s="748"/>
      <c r="D8" s="748"/>
      <c r="E8" s="749"/>
      <c r="F8" s="380">
        <v>0.08</v>
      </c>
      <c r="G8" s="365" t="e">
        <f>N8</f>
        <v>#DIV/0!</v>
      </c>
      <c r="H8" s="373" t="s">
        <v>430</v>
      </c>
      <c r="I8" s="376" t="s">
        <v>429</v>
      </c>
      <c r="J8" s="649"/>
      <c r="K8" s="452"/>
      <c r="L8" s="458" t="e">
        <f>HLOOKUP($C$4,'PY2 Data(H)'!C1:$AJ$400,109,FALSE)</f>
        <v>#N/A</v>
      </c>
      <c r="M8" s="458" t="e">
        <f>HLOOKUP($C$4,'PY1 Data(H)'!C1:$AJ$210,113,FALSE)</f>
        <v>#N/A</v>
      </c>
      <c r="N8" s="457" t="e">
        <f>(Import!L38+Import!L39-Import!L42-Import!L43-Import!L67)/(Import!L52+Import!L54-Import!L55)</f>
        <v>#DIV/0!</v>
      </c>
      <c r="O8" s="455"/>
      <c r="P8" s="456"/>
    </row>
    <row r="9" spans="1:81" s="129" customFormat="1" ht="18.600000000000001" thickBot="1" x14ac:dyDescent="0.35">
      <c r="A9" s="381"/>
      <c r="B9" s="750" t="s">
        <v>265</v>
      </c>
      <c r="C9" s="735"/>
      <c r="D9" s="751"/>
      <c r="E9" s="368">
        <v>2024</v>
      </c>
      <c r="F9" s="436" t="s">
        <v>266</v>
      </c>
      <c r="G9" s="437"/>
      <c r="H9" s="367"/>
      <c r="I9" s="378"/>
      <c r="J9" s="650"/>
      <c r="K9" s="452"/>
      <c r="L9" s="446"/>
      <c r="M9" s="446"/>
      <c r="N9" s="446"/>
      <c r="O9" s="446"/>
      <c r="P9" s="447"/>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363"/>
      <c r="BI9" s="363"/>
      <c r="BJ9" s="363"/>
      <c r="BK9" s="363"/>
      <c r="BL9" s="363"/>
      <c r="BM9" s="363"/>
      <c r="BN9" s="363"/>
      <c r="BO9" s="363"/>
      <c r="BP9" s="363"/>
      <c r="BQ9" s="363"/>
      <c r="BR9" s="363"/>
      <c r="BS9" s="363"/>
      <c r="BT9" s="363"/>
      <c r="BU9" s="363"/>
      <c r="BV9" s="363"/>
      <c r="BW9" s="363"/>
      <c r="BX9" s="363"/>
      <c r="BY9" s="363"/>
      <c r="BZ9" s="363"/>
      <c r="CA9" s="363"/>
      <c r="CB9" s="363"/>
      <c r="CC9" s="363"/>
    </row>
    <row r="10" spans="1:81" s="129" customFormat="1" ht="92.25" customHeight="1" thickBot="1" x14ac:dyDescent="0.35">
      <c r="A10" s="438" t="s">
        <v>434</v>
      </c>
      <c r="B10" s="744" t="s">
        <v>598</v>
      </c>
      <c r="C10" s="745"/>
      <c r="D10" s="745"/>
      <c r="E10" s="625">
        <f>'TD Info Completed by Auditor'!C25</f>
        <v>0</v>
      </c>
      <c r="F10" s="440"/>
      <c r="G10" s="434" t="str">
        <f>IF('TD Info Completed by Auditor'!C25&gt;N10,"Late","Response Not Required")</f>
        <v>Response Not Required</v>
      </c>
      <c r="H10" s="375" t="s">
        <v>267</v>
      </c>
      <c r="I10" s="684" t="s">
        <v>600</v>
      </c>
      <c r="J10" s="651"/>
      <c r="K10" s="452"/>
      <c r="L10" s="631">
        <f>'TD Info Completed by Auditor'!C25</f>
        <v>0</v>
      </c>
      <c r="M10" s="632">
        <f>'TD Info Completed by Auditor'!C24</f>
        <v>45473</v>
      </c>
      <c r="N10" s="633" t="b">
        <f>IF(M10=DATEVALUE("6/30/2023"),N12,IF(M10=DATEVALUE("9/30/2023"),N13,IF(M10=DATEVALUE("12/31/2023"),N14,IF(M10=DATEVALUE("3/31/2024"),N15))))</f>
        <v>0</v>
      </c>
      <c r="O10" s="446"/>
      <c r="P10" s="447"/>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row>
    <row r="11" spans="1:81" s="129" customFormat="1" ht="18" customHeight="1" thickBot="1" x14ac:dyDescent="0.35">
      <c r="A11" s="439"/>
      <c r="B11" s="737"/>
      <c r="C11" s="737"/>
      <c r="D11" s="738"/>
      <c r="E11" s="368">
        <v>2024</v>
      </c>
      <c r="F11" s="132" t="s">
        <v>266</v>
      </c>
      <c r="G11" s="369"/>
      <c r="H11" s="374"/>
      <c r="I11" s="379"/>
      <c r="J11" s="652"/>
      <c r="K11" s="452"/>
      <c r="L11" s="634" t="s">
        <v>602</v>
      </c>
      <c r="M11" s="446" t="s">
        <v>603</v>
      </c>
      <c r="N11" s="635"/>
      <c r="O11" s="446"/>
      <c r="P11" s="447"/>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row>
    <row r="12" spans="1:81" s="129" customFormat="1" ht="61.5" customHeight="1" thickBot="1" x14ac:dyDescent="0.35">
      <c r="A12" s="431" t="s">
        <v>435</v>
      </c>
      <c r="B12" s="752" t="s">
        <v>364</v>
      </c>
      <c r="C12" s="752"/>
      <c r="D12" s="753"/>
      <c r="E12" s="434" t="str">
        <f>IF(AND(Import!L70=2,AND(Import!L76&lt;=0,Import!L77&lt;=0)),"No","Yes")</f>
        <v>Yes</v>
      </c>
      <c r="F12" s="440"/>
      <c r="G12" s="434" t="str">
        <f>E12</f>
        <v>Yes</v>
      </c>
      <c r="H12" s="373" t="s">
        <v>365</v>
      </c>
      <c r="I12" s="441" t="s">
        <v>431</v>
      </c>
      <c r="J12" s="651"/>
      <c r="K12" s="452"/>
      <c r="L12" s="634"/>
      <c r="M12" s="624">
        <v>45107</v>
      </c>
      <c r="N12" s="636">
        <v>45291</v>
      </c>
      <c r="O12" s="446"/>
      <c r="P12" s="447"/>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row>
    <row r="13" spans="1:81" s="129" customFormat="1" ht="18" customHeight="1" thickBot="1" x14ac:dyDescent="0.35">
      <c r="A13" s="439"/>
      <c r="B13" s="735" t="s">
        <v>265</v>
      </c>
      <c r="C13" s="735"/>
      <c r="D13" s="736"/>
      <c r="E13" s="368">
        <v>2024</v>
      </c>
      <c r="F13" s="132" t="s">
        <v>266</v>
      </c>
      <c r="G13" s="370"/>
      <c r="H13" s="369"/>
      <c r="I13" s="377"/>
      <c r="J13" s="652"/>
      <c r="K13" s="452"/>
      <c r="L13" s="634"/>
      <c r="M13" s="624">
        <v>45199</v>
      </c>
      <c r="N13" s="636">
        <v>45382</v>
      </c>
      <c r="O13" s="446"/>
      <c r="P13" s="447"/>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row>
    <row r="14" spans="1:81" s="129" customFormat="1" ht="99.75" customHeight="1" thickBot="1" x14ac:dyDescent="0.35">
      <c r="A14" s="431" t="s">
        <v>436</v>
      </c>
      <c r="B14" s="739" t="s">
        <v>432</v>
      </c>
      <c r="C14" s="740"/>
      <c r="D14" s="740"/>
      <c r="E14" s="442" t="str">
        <f>IF(Import!L78&gt;0,"Yes","No")</f>
        <v>No</v>
      </c>
      <c r="F14" s="440"/>
      <c r="G14" s="434" t="str">
        <f>E14</f>
        <v>No</v>
      </c>
      <c r="H14" s="373" t="s">
        <v>268</v>
      </c>
      <c r="I14" s="435" t="s">
        <v>440</v>
      </c>
      <c r="J14" s="651"/>
      <c r="K14" s="452"/>
      <c r="L14" s="634"/>
      <c r="M14" s="624">
        <v>45291</v>
      </c>
      <c r="N14" s="636">
        <v>45473</v>
      </c>
      <c r="O14" s="446"/>
      <c r="P14" s="447"/>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row>
    <row r="15" spans="1:81" s="364" customFormat="1" x14ac:dyDescent="0.3">
      <c r="A15" s="443"/>
      <c r="B15" s="371"/>
      <c r="C15" s="371"/>
      <c r="D15" s="371"/>
      <c r="E15" s="371"/>
      <c r="F15" s="371"/>
      <c r="G15" s="371"/>
      <c r="H15" s="371"/>
      <c r="I15" s="372"/>
      <c r="J15" s="372"/>
      <c r="K15" s="459"/>
      <c r="L15" s="637"/>
      <c r="M15" s="638">
        <v>45382</v>
      </c>
      <c r="N15" s="639">
        <v>45565</v>
      </c>
      <c r="O15" s="446"/>
      <c r="P15" s="447"/>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8"/>
      <c r="BF15" s="448"/>
      <c r="BG15" s="448"/>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row>
  </sheetData>
  <sheetProtection algorithmName="SHA-512" hashValue="1GZv9ina0kyqBWIItLIfyAzHQr303MTtm6gKTKXQOPbunIfGbsqThHzxCtypKHgjM71uaXKefSu+bMMI+rmq5Q==" saltValue="p3V6zLtMesT+jyWwGoDJxA==" spinCount="100000" sheet="1" objects="1" scenarios="1"/>
  <mergeCells count="18">
    <mergeCell ref="B13:D13"/>
    <mergeCell ref="B11:D11"/>
    <mergeCell ref="B14:D14"/>
    <mergeCell ref="B6:H6"/>
    <mergeCell ref="B10:D10"/>
    <mergeCell ref="B7:E7"/>
    <mergeCell ref="B8:E8"/>
    <mergeCell ref="B9:D9"/>
    <mergeCell ref="B12:D12"/>
    <mergeCell ref="I1:J1"/>
    <mergeCell ref="B1:H1"/>
    <mergeCell ref="B2:H2"/>
    <mergeCell ref="C4:E4"/>
    <mergeCell ref="F4:G5"/>
    <mergeCell ref="H4:H5"/>
    <mergeCell ref="C5:E5"/>
    <mergeCell ref="I2:I6"/>
    <mergeCell ref="J2:J6"/>
  </mergeCells>
  <conditionalFormatting sqref="G10">
    <cfRule type="cellIs" dxfId="14" priority="26" operator="equal">
      <formula>"Late"</formula>
    </cfRule>
  </conditionalFormatting>
  <conditionalFormatting sqref="G12">
    <cfRule type="cellIs" dxfId="13" priority="23" operator="equal">
      <formula>"Yes"</formula>
    </cfRule>
  </conditionalFormatting>
  <conditionalFormatting sqref="G8">
    <cfRule type="cellIs" dxfId="12" priority="1" operator="lessThan">
      <formula>0.08</formula>
    </cfRule>
    <cfRule type="expression" dxfId="11" priority="13">
      <formula>$G$8&lt;8%</formula>
    </cfRule>
  </conditionalFormatting>
  <conditionalFormatting sqref="E10 G10">
    <cfRule type="containsText" dxfId="10" priority="7" operator="containsText" text="This question must be answered">
      <formula>NOT(ISERROR(SEARCH("This question must be answered",E10)))</formula>
    </cfRule>
  </conditionalFormatting>
  <conditionalFormatting sqref="G14">
    <cfRule type="cellIs" dxfId="9" priority="3" operator="equal">
      <formula>"Yes"</formula>
    </cfRule>
  </conditionalFormatting>
  <conditionalFormatting sqref="G14">
    <cfRule type="containsText" dxfId="8" priority="2" operator="containsText" text="This question must be answered">
      <formula>NOT(ISERROR(SEARCH("This question must be answered",G14)))</formula>
    </cfRule>
  </conditionalFormatting>
  <pageMargins left="0.25" right="0.25" top="0.05" bottom="0.25" header="0.3" footer="0.25"/>
  <pageSetup scale="61" fitToHeight="0" orientation="landscape" r:id="rId1"/>
  <headerFooter>
    <oddFooter>&amp;C&amp;12&amp;P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163-8549-4205-BAA0-1BC3AC0393DE}">
  <dimension ref="B1:R30"/>
  <sheetViews>
    <sheetView workbookViewId="0">
      <selection activeCell="B2" sqref="B2:D2"/>
    </sheetView>
  </sheetViews>
  <sheetFormatPr defaultColWidth="9.109375" defaultRowHeight="14.4" x14ac:dyDescent="0.3"/>
  <cols>
    <col min="1" max="1" width="2" style="129" customWidth="1"/>
    <col min="2" max="2" width="96.21875" style="129" customWidth="1"/>
    <col min="3" max="3" width="2" style="129" customWidth="1"/>
    <col min="4" max="4" width="17.6640625" style="129" customWidth="1"/>
    <col min="5" max="5" width="9.33203125" style="129" customWidth="1"/>
    <col min="6" max="6" width="14.109375" style="106" customWidth="1"/>
    <col min="7" max="7" width="50.44140625" style="362" customWidth="1"/>
    <col min="8" max="8" width="44.21875" style="129" customWidth="1"/>
    <col min="9" max="9" width="9.109375" style="129"/>
    <col min="10" max="10" width="36.77734375" style="129" customWidth="1"/>
    <col min="11" max="12" width="28.88671875" style="129" customWidth="1"/>
    <col min="13" max="13" width="9.109375" style="129"/>
    <col min="14" max="14" width="16.6640625" style="129" customWidth="1"/>
    <col min="15" max="15" width="22.5546875" style="129" customWidth="1"/>
    <col min="16" max="16" width="23.44140625" style="129" customWidth="1"/>
    <col min="17" max="17" width="9.109375" style="129"/>
    <col min="18" max="18" width="26.33203125" style="129" customWidth="1"/>
    <col min="19" max="16384" width="9.109375" style="129"/>
  </cols>
  <sheetData>
    <row r="1" spans="2:8" ht="18" x14ac:dyDescent="0.35">
      <c r="B1" s="517" t="s">
        <v>452</v>
      </c>
      <c r="C1" s="517"/>
      <c r="D1" s="517"/>
    </row>
    <row r="2" spans="2:8" x14ac:dyDescent="0.3">
      <c r="B2" s="754"/>
      <c r="C2" s="754"/>
      <c r="D2" s="754"/>
    </row>
    <row r="3" spans="2:8" ht="29.4" x14ac:dyDescent="0.35">
      <c r="B3" s="518" t="str">
        <f>'Unit Data from Audit Worksheet'!D2</f>
        <v>Select Unit Name from Drop Down List</v>
      </c>
      <c r="C3" s="415"/>
      <c r="D3" s="519">
        <v>2024</v>
      </c>
      <c r="F3" s="520" t="s">
        <v>453</v>
      </c>
      <c r="G3" s="521" t="s">
        <v>10</v>
      </c>
    </row>
    <row r="4" spans="2:8" ht="21" x14ac:dyDescent="0.3">
      <c r="B4" s="522" t="s">
        <v>28</v>
      </c>
      <c r="C4" s="182"/>
    </row>
    <row r="5" spans="2:8" ht="15.6" x14ac:dyDescent="0.3">
      <c r="B5" s="523" t="s">
        <v>454</v>
      </c>
      <c r="C5" s="523"/>
      <c r="D5" s="183"/>
    </row>
    <row r="6" spans="2:8" x14ac:dyDescent="0.3">
      <c r="B6" s="524" t="s">
        <v>455</v>
      </c>
      <c r="C6" s="524"/>
      <c r="D6" s="525">
        <f>Import!L38</f>
        <v>0</v>
      </c>
      <c r="F6" s="526">
        <v>506</v>
      </c>
      <c r="G6" s="362" t="s">
        <v>82</v>
      </c>
    </row>
    <row r="7" spans="2:8" x14ac:dyDescent="0.3">
      <c r="B7" s="524" t="s">
        <v>456</v>
      </c>
      <c r="C7" s="524"/>
      <c r="D7" s="527">
        <f>Import!L39</f>
        <v>0</v>
      </c>
      <c r="F7" s="526">
        <v>536</v>
      </c>
      <c r="G7" s="362" t="s">
        <v>83</v>
      </c>
    </row>
    <row r="8" spans="2:8" x14ac:dyDescent="0.3">
      <c r="B8"/>
      <c r="C8"/>
      <c r="D8"/>
    </row>
    <row r="9" spans="2:8" x14ac:dyDescent="0.3">
      <c r="B9" s="528" t="s">
        <v>457</v>
      </c>
      <c r="C9" s="528"/>
      <c r="D9" s="529"/>
    </row>
    <row r="10" spans="2:8" x14ac:dyDescent="0.3">
      <c r="B10" s="524" t="s">
        <v>458</v>
      </c>
      <c r="C10" s="524"/>
      <c r="D10" s="530">
        <f>Import!L42</f>
        <v>0</v>
      </c>
      <c r="F10" s="106">
        <v>4</v>
      </c>
      <c r="G10" s="362" t="s">
        <v>459</v>
      </c>
    </row>
    <row r="11" spans="2:8" x14ac:dyDescent="0.3">
      <c r="B11" s="524" t="s">
        <v>460</v>
      </c>
      <c r="C11" s="524"/>
      <c r="D11" s="530">
        <f>Import!L67</f>
        <v>0</v>
      </c>
      <c r="F11" s="106">
        <v>6</v>
      </c>
      <c r="G11" s="362" t="s">
        <v>93</v>
      </c>
    </row>
    <row r="12" spans="2:8" x14ac:dyDescent="0.3">
      <c r="B12" s="524" t="s">
        <v>461</v>
      </c>
      <c r="C12" s="524"/>
      <c r="D12" s="531">
        <f>Import!L43</f>
        <v>0</v>
      </c>
      <c r="F12" s="106">
        <v>5</v>
      </c>
      <c r="G12" s="362" t="s">
        <v>462</v>
      </c>
    </row>
    <row r="13" spans="2:8" ht="15" thickBot="1" x14ac:dyDescent="0.35">
      <c r="B13" s="532" t="s">
        <v>463</v>
      </c>
      <c r="C13" s="524"/>
      <c r="D13" s="533">
        <f>SUM(D6:D7)-SUM(D10:D12)</f>
        <v>0</v>
      </c>
      <c r="E13" s="534"/>
      <c r="F13" s="106" t="s">
        <v>464</v>
      </c>
      <c r="G13" s="535" t="s">
        <v>515</v>
      </c>
      <c r="H13" s="536"/>
    </row>
    <row r="14" spans="2:8" ht="15" thickTop="1" x14ac:dyDescent="0.3">
      <c r="B14" s="17"/>
      <c r="C14" s="17"/>
      <c r="D14" s="537"/>
    </row>
    <row r="15" spans="2:8" ht="15.6" x14ac:dyDescent="0.3">
      <c r="B15" s="523"/>
      <c r="C15" s="523"/>
      <c r="D15" s="538"/>
    </row>
    <row r="16" spans="2:8" x14ac:dyDescent="0.3">
      <c r="B16" s="17" t="s">
        <v>465</v>
      </c>
      <c r="C16" s="17"/>
      <c r="D16" s="183"/>
    </row>
    <row r="17" spans="2:18" x14ac:dyDescent="0.3">
      <c r="B17" s="524" t="s">
        <v>466</v>
      </c>
      <c r="C17" s="524"/>
      <c r="D17" s="539">
        <f>Import!L52</f>
        <v>0</v>
      </c>
      <c r="F17" s="106">
        <v>532</v>
      </c>
      <c r="G17" s="362" t="s">
        <v>289</v>
      </c>
    </row>
    <row r="18" spans="2:18" x14ac:dyDescent="0.3">
      <c r="C18" s="17"/>
      <c r="D18" s="530"/>
    </row>
    <row r="19" spans="2:18" x14ac:dyDescent="0.3">
      <c r="B19" s="17" t="s">
        <v>467</v>
      </c>
      <c r="C19" s="17"/>
      <c r="D19" s="530"/>
    </row>
    <row r="20" spans="2:18" x14ac:dyDescent="0.3">
      <c r="B20" s="524" t="s">
        <v>468</v>
      </c>
      <c r="C20" s="524"/>
      <c r="D20" s="540">
        <f>Import!L54</f>
        <v>0</v>
      </c>
      <c r="F20" s="106">
        <v>20</v>
      </c>
      <c r="G20" s="362" t="s">
        <v>469</v>
      </c>
    </row>
    <row r="21" spans="2:18" ht="28.8" x14ac:dyDescent="0.3">
      <c r="B21" s="524" t="s">
        <v>470</v>
      </c>
      <c r="C21" s="524"/>
      <c r="D21" s="530"/>
      <c r="F21" s="106">
        <v>509</v>
      </c>
      <c r="G21" s="362" t="s">
        <v>471</v>
      </c>
    </row>
    <row r="22" spans="2:18" x14ac:dyDescent="0.3">
      <c r="B22" s="524" t="s">
        <v>472</v>
      </c>
      <c r="C22" s="524"/>
      <c r="D22" s="540">
        <f>Import!L55</f>
        <v>0</v>
      </c>
      <c r="F22" s="106">
        <v>533</v>
      </c>
      <c r="G22" s="362" t="s">
        <v>290</v>
      </c>
    </row>
    <row r="23" spans="2:18" ht="28.8" x14ac:dyDescent="0.3">
      <c r="B23" s="524" t="s">
        <v>473</v>
      </c>
      <c r="C23" s="524"/>
      <c r="D23" s="540"/>
      <c r="F23" s="106">
        <v>508</v>
      </c>
      <c r="G23" s="362" t="s">
        <v>474</v>
      </c>
    </row>
    <row r="24" spans="2:18" ht="15" thickBot="1" x14ac:dyDescent="0.35">
      <c r="B24" s="532" t="s">
        <v>475</v>
      </c>
      <c r="C24" s="541"/>
      <c r="D24" s="542">
        <f>D17+D20+D21+-D22-D23</f>
        <v>0</v>
      </c>
      <c r="F24" s="106" t="s">
        <v>464</v>
      </c>
      <c r="G24" s="535" t="s">
        <v>478</v>
      </c>
    </row>
    <row r="25" spans="2:18" ht="15" thickTop="1" x14ac:dyDescent="0.3">
      <c r="B25" s="183"/>
      <c r="C25" s="183"/>
      <c r="D25" s="183"/>
    </row>
    <row r="26" spans="2:18" s="544" customFormat="1" ht="29.4" thickBot="1" x14ac:dyDescent="0.35">
      <c r="B26" s="532" t="s">
        <v>476</v>
      </c>
      <c r="C26" s="541"/>
      <c r="D26" s="543" t="e">
        <f>D13/D24</f>
        <v>#DIV/0!</v>
      </c>
      <c r="F26" s="106" t="s">
        <v>464</v>
      </c>
      <c r="G26" s="545" t="s">
        <v>477</v>
      </c>
      <c r="I26" s="129"/>
      <c r="J26" s="129"/>
      <c r="K26" s="129"/>
      <c r="L26" s="129"/>
      <c r="M26" s="129"/>
      <c r="N26" s="129"/>
      <c r="O26" s="129"/>
      <c r="P26" s="129"/>
      <c r="Q26" s="129"/>
      <c r="R26" s="129"/>
    </row>
    <row r="27" spans="2:18" s="544" customFormat="1" ht="15" thickTop="1" x14ac:dyDescent="0.3">
      <c r="B27" s="528"/>
      <c r="C27" s="528"/>
      <c r="D27" s="546"/>
      <c r="F27" s="106"/>
      <c r="G27" s="545"/>
      <c r="I27" s="129"/>
      <c r="J27" s="129"/>
      <c r="K27" s="129"/>
      <c r="L27" s="129"/>
      <c r="M27" s="129"/>
      <c r="N27" s="129"/>
      <c r="O27" s="129"/>
      <c r="P27" s="129"/>
      <c r="Q27" s="129"/>
      <c r="R27" s="129"/>
    </row>
    <row r="28" spans="2:18" s="544" customFormat="1" x14ac:dyDescent="0.3">
      <c r="B28" s="528"/>
      <c r="C28" s="528"/>
      <c r="D28" s="546"/>
      <c r="F28" s="106"/>
      <c r="G28" s="545"/>
      <c r="I28" s="129"/>
      <c r="J28" s="129"/>
      <c r="K28" s="129"/>
      <c r="L28" s="129"/>
      <c r="M28" s="129"/>
      <c r="N28" s="129"/>
      <c r="O28" s="129"/>
      <c r="P28" s="129"/>
      <c r="Q28" s="129"/>
      <c r="R28" s="129"/>
    </row>
    <row r="29" spans="2:18" s="544" customFormat="1" x14ac:dyDescent="0.3">
      <c r="B29" s="547"/>
      <c r="C29" s="547"/>
      <c r="D29" s="546"/>
      <c r="F29" s="106"/>
      <c r="G29" s="545"/>
      <c r="I29" s="129"/>
      <c r="J29" s="129"/>
      <c r="K29" s="129"/>
      <c r="L29" s="129"/>
      <c r="M29" s="129"/>
      <c r="N29" s="129"/>
      <c r="O29" s="129"/>
      <c r="P29" s="129"/>
      <c r="Q29" s="129"/>
      <c r="R29" s="129"/>
    </row>
    <row r="30" spans="2:18" x14ac:dyDescent="0.3">
      <c r="B30" s="548"/>
      <c r="C30" s="548"/>
      <c r="D30" s="549"/>
    </row>
  </sheetData>
  <sheetProtection algorithmName="SHA-512" hashValue="b+i3wWL4LgQMIwzrii/JlECGgkswYSQfk8lsUJkRlcsUNYyje5fIlSOKdX6+4mBMVtQnv7uUohZ4tHDSZnQaBg==" saltValue="U/khaXCGff0rjs+gSWptrA==" spinCount="100000" sheet="1" objects="1" scenarios="1"/>
  <mergeCells count="1">
    <mergeCell ref="B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DEE1-D30E-48D8-ADDC-2414840DD4EB}">
  <dimension ref="A2:K43"/>
  <sheetViews>
    <sheetView workbookViewId="0">
      <selection activeCell="C31" sqref="C31"/>
    </sheetView>
  </sheetViews>
  <sheetFormatPr defaultColWidth="9.109375" defaultRowHeight="14.4" x14ac:dyDescent="0.3"/>
  <cols>
    <col min="1" max="1" width="4.77734375" style="129" customWidth="1"/>
    <col min="2" max="2" width="77.21875" style="129" customWidth="1"/>
    <col min="3" max="3" width="20.21875" style="129" customWidth="1"/>
    <col min="4" max="4" width="3.6640625" style="129" customWidth="1"/>
    <col min="5" max="5" width="20.21875" style="129" customWidth="1"/>
    <col min="6" max="6" width="6.21875" style="129" customWidth="1"/>
    <col min="7" max="7" width="17.33203125" style="129" customWidth="1"/>
    <col min="8" max="8" width="34.77734375" style="129" customWidth="1"/>
    <col min="9" max="9" width="15" style="106" customWidth="1"/>
    <col min="10" max="10" width="56.5546875" style="129" customWidth="1"/>
    <col min="11" max="11" width="18.33203125" style="129" customWidth="1"/>
    <col min="12" max="12" width="19.88671875" style="129" customWidth="1"/>
    <col min="13" max="13" width="17.77734375" style="129" customWidth="1"/>
    <col min="14" max="16384" width="9.109375" style="129"/>
  </cols>
  <sheetData>
    <row r="2" spans="1:11" ht="14.4" customHeight="1" x14ac:dyDescent="0.3">
      <c r="B2" s="755" t="s">
        <v>479</v>
      </c>
      <c r="C2" s="755"/>
      <c r="D2" s="755"/>
      <c r="E2" s="755"/>
      <c r="F2" s="550"/>
      <c r="G2" s="551"/>
    </row>
    <row r="4" spans="1:11" ht="15.6" x14ac:dyDescent="0.3">
      <c r="A4" s="551"/>
      <c r="B4" s="552" t="str">
        <f>'Unit Data from Audit Worksheet'!D2</f>
        <v>Select Unit Name from Drop Down List</v>
      </c>
      <c r="C4" s="553">
        <f>'Unit Data from Audit Worksheet'!F5</f>
        <v>2024</v>
      </c>
      <c r="E4" s="554">
        <f>'Unit Data from Audit Worksheet'!F5</f>
        <v>2024</v>
      </c>
    </row>
    <row r="5" spans="1:11" ht="55.2" customHeight="1" x14ac:dyDescent="0.4">
      <c r="A5" s="555"/>
      <c r="B5" s="182" t="s">
        <v>28</v>
      </c>
      <c r="C5" s="556" t="s">
        <v>480</v>
      </c>
      <c r="D5" s="555"/>
      <c r="E5" s="557" t="s">
        <v>481</v>
      </c>
      <c r="G5" s="106"/>
      <c r="I5" s="129"/>
    </row>
    <row r="6" spans="1:11" x14ac:dyDescent="0.3">
      <c r="A6" s="551"/>
      <c r="B6" s="558" t="s">
        <v>482</v>
      </c>
      <c r="C6" s="183"/>
      <c r="D6" s="183"/>
      <c r="E6" s="183"/>
      <c r="G6" s="106"/>
      <c r="I6" s="129"/>
    </row>
    <row r="7" spans="1:11" x14ac:dyDescent="0.3">
      <c r="A7" s="551"/>
      <c r="B7" s="559" t="s">
        <v>483</v>
      </c>
      <c r="C7" s="525">
        <f>Import!L38</f>
        <v>0</v>
      </c>
      <c r="D7" s="560"/>
      <c r="E7" s="525">
        <f>C7</f>
        <v>0</v>
      </c>
      <c r="G7" s="561">
        <v>506</v>
      </c>
      <c r="H7" s="562" t="s">
        <v>82</v>
      </c>
      <c r="I7" s="129"/>
    </row>
    <row r="8" spans="1:11" x14ac:dyDescent="0.3">
      <c r="A8" s="551"/>
      <c r="B8" s="559" t="s">
        <v>484</v>
      </c>
      <c r="C8" s="529">
        <f>Import!L39</f>
        <v>0</v>
      </c>
      <c r="D8" s="563"/>
      <c r="E8" s="563"/>
      <c r="G8" s="561">
        <v>536</v>
      </c>
      <c r="H8" s="562" t="s">
        <v>83</v>
      </c>
      <c r="I8" s="129"/>
    </row>
    <row r="9" spans="1:11" x14ac:dyDescent="0.3">
      <c r="A9" s="551"/>
      <c r="B9" s="559" t="s">
        <v>485</v>
      </c>
      <c r="C9" s="599">
        <f>Import!L42</f>
        <v>0</v>
      </c>
      <c r="D9" s="563"/>
      <c r="E9" s="599">
        <f>C9</f>
        <v>0</v>
      </c>
      <c r="G9" s="561">
        <v>4</v>
      </c>
      <c r="H9" s="562" t="s">
        <v>38</v>
      </c>
      <c r="I9" s="129"/>
    </row>
    <row r="10" spans="1:11" x14ac:dyDescent="0.3">
      <c r="A10" s="551"/>
      <c r="B10" s="559" t="s">
        <v>486</v>
      </c>
      <c r="C10" s="530">
        <f>Import!L67</f>
        <v>0</v>
      </c>
      <c r="D10" s="563"/>
      <c r="E10" s="599">
        <f>C10</f>
        <v>0</v>
      </c>
      <c r="G10" s="561">
        <v>6</v>
      </c>
      <c r="H10" s="562" t="s">
        <v>93</v>
      </c>
      <c r="I10" s="129"/>
    </row>
    <row r="11" spans="1:11" x14ac:dyDescent="0.3">
      <c r="A11" s="551"/>
      <c r="B11" s="559" t="s">
        <v>487</v>
      </c>
      <c r="C11" s="531">
        <f>Import!L43</f>
        <v>0</v>
      </c>
      <c r="D11" s="564"/>
      <c r="E11" s="599">
        <f>C11</f>
        <v>0</v>
      </c>
      <c r="G11" s="561">
        <v>5</v>
      </c>
      <c r="H11" s="562" t="s">
        <v>39</v>
      </c>
      <c r="I11" s="129"/>
    </row>
    <row r="12" spans="1:11" x14ac:dyDescent="0.3">
      <c r="A12" s="17"/>
      <c r="B12" s="559" t="s">
        <v>488</v>
      </c>
      <c r="C12" s="600">
        <f>C7+C8-SUM(C9:C11)</f>
        <v>0</v>
      </c>
      <c r="E12" s="600">
        <f>E7-SUM(E9:E11)</f>
        <v>0</v>
      </c>
      <c r="G12" s="561" t="s">
        <v>489</v>
      </c>
      <c r="H12" s="565" t="s">
        <v>515</v>
      </c>
      <c r="I12" s="562" t="s">
        <v>518</v>
      </c>
      <c r="J12" s="565" t="s">
        <v>519</v>
      </c>
      <c r="K12" s="574"/>
    </row>
    <row r="13" spans="1:11" x14ac:dyDescent="0.3">
      <c r="A13" s="551"/>
      <c r="B13" s="551"/>
      <c r="C13" s="183"/>
      <c r="D13" s="183"/>
      <c r="E13" s="183"/>
      <c r="G13" s="561"/>
      <c r="H13" s="562"/>
      <c r="I13" s="129"/>
    </row>
    <row r="14" spans="1:11" x14ac:dyDescent="0.3">
      <c r="A14" s="551"/>
      <c r="B14" s="559" t="s">
        <v>490</v>
      </c>
      <c r="C14" s="601">
        <f>Import!L49</f>
        <v>0</v>
      </c>
      <c r="D14" s="183"/>
      <c r="E14" s="183"/>
      <c r="G14" s="561">
        <v>9</v>
      </c>
      <c r="H14" s="562" t="s">
        <v>86</v>
      </c>
      <c r="I14" s="129"/>
    </row>
    <row r="15" spans="1:11" x14ac:dyDescent="0.3">
      <c r="A15" s="551"/>
      <c r="B15" s="559" t="s">
        <v>491</v>
      </c>
      <c r="C15" s="602">
        <f>C14-C12</f>
        <v>0</v>
      </c>
      <c r="D15" s="183"/>
      <c r="E15" s="183"/>
      <c r="G15" s="561" t="s">
        <v>489</v>
      </c>
      <c r="H15" s="565" t="s">
        <v>516</v>
      </c>
      <c r="I15" s="576"/>
    </row>
    <row r="16" spans="1:11" x14ac:dyDescent="0.3">
      <c r="A16" s="551"/>
      <c r="B16" s="566" t="s">
        <v>492</v>
      </c>
      <c r="C16" s="183"/>
      <c r="D16" s="183"/>
      <c r="E16" s="183"/>
      <c r="G16" s="561"/>
      <c r="H16" s="562"/>
      <c r="I16" s="129"/>
    </row>
    <row r="17" spans="1:9" x14ac:dyDescent="0.3">
      <c r="A17" s="567" t="s">
        <v>493</v>
      </c>
      <c r="B17" s="559" t="s">
        <v>494</v>
      </c>
      <c r="C17" s="602">
        <f>Import!L46</f>
        <v>0</v>
      </c>
      <c r="D17" s="183"/>
      <c r="E17" s="183"/>
      <c r="G17" s="561">
        <v>7</v>
      </c>
      <c r="H17" s="562" t="s">
        <v>85</v>
      </c>
      <c r="I17" s="129"/>
    </row>
    <row r="18" spans="1:9" ht="15" thickBot="1" x14ac:dyDescent="0.35">
      <c r="B18" s="559" t="s">
        <v>495</v>
      </c>
      <c r="C18" s="603">
        <f>(C15-SUM(C17:C17))</f>
        <v>0</v>
      </c>
      <c r="D18" s="183"/>
      <c r="E18" s="183"/>
      <c r="G18" s="561" t="s">
        <v>489</v>
      </c>
      <c r="H18" s="565" t="s">
        <v>517</v>
      </c>
      <c r="I18" s="129"/>
    </row>
    <row r="19" spans="1:9" ht="15" thickTop="1" x14ac:dyDescent="0.3">
      <c r="B19" s="551"/>
      <c r="C19" s="183"/>
      <c r="D19" s="183"/>
      <c r="E19" s="183"/>
      <c r="G19" s="561"/>
      <c r="H19" s="562"/>
      <c r="I19" s="129"/>
    </row>
    <row r="20" spans="1:9" ht="15" thickBot="1" x14ac:dyDescent="0.35">
      <c r="B20" s="559" t="s">
        <v>496</v>
      </c>
      <c r="C20" s="604">
        <f>Import!L45</f>
        <v>0</v>
      </c>
      <c r="D20" s="183"/>
      <c r="E20" s="183"/>
      <c r="G20" s="561">
        <v>391</v>
      </c>
      <c r="H20" s="562" t="s">
        <v>84</v>
      </c>
      <c r="I20" s="129"/>
    </row>
    <row r="21" spans="1:9" ht="15.6" thickTop="1" thickBot="1" x14ac:dyDescent="0.35">
      <c r="B21" s="568"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605">
        <f>ABS(C18-C20)</f>
        <v>0</v>
      </c>
      <c r="D21" s="183"/>
      <c r="E21" s="183"/>
      <c r="G21" s="106"/>
      <c r="I21" s="129"/>
    </row>
    <row r="22" spans="1:9" ht="28.2" customHeight="1" thickTop="1" x14ac:dyDescent="0.3">
      <c r="B22" s="569" t="str">
        <f>IF(C18&gt;C20,"Since Restricted-Stabilization by State Statute was understated, verfiy that the unit did not appropriate fund balance in excess of legal amount available in row 12 above.","")</f>
        <v/>
      </c>
      <c r="C22" s="569"/>
      <c r="D22" s="569"/>
      <c r="E22" s="569"/>
      <c r="F22" s="183"/>
      <c r="G22" s="183"/>
    </row>
    <row r="23" spans="1:9" x14ac:dyDescent="0.3">
      <c r="B23" s="566" t="s">
        <v>497</v>
      </c>
      <c r="C23" s="183"/>
      <c r="D23" s="183"/>
      <c r="E23" s="570" t="s">
        <v>498</v>
      </c>
      <c r="G23" s="106"/>
      <c r="I23" s="129"/>
    </row>
    <row r="24" spans="1:9" x14ac:dyDescent="0.3">
      <c r="B24" s="566"/>
      <c r="C24" s="556" t="s">
        <v>499</v>
      </c>
      <c r="D24" s="183"/>
      <c r="E24" s="556" t="s">
        <v>500</v>
      </c>
      <c r="G24" s="106"/>
      <c r="I24" s="129"/>
    </row>
    <row r="25" spans="1:9" x14ac:dyDescent="0.3">
      <c r="B25" s="558" t="s">
        <v>501</v>
      </c>
      <c r="C25" s="183"/>
      <c r="D25" s="183"/>
      <c r="E25" s="183"/>
      <c r="G25" s="106"/>
      <c r="I25" s="129"/>
    </row>
    <row r="26" spans="1:9" x14ac:dyDescent="0.3">
      <c r="B26" s="559" t="s">
        <v>502</v>
      </c>
      <c r="C26" s="525">
        <f>Import!L52</f>
        <v>0</v>
      </c>
      <c r="D26" s="560"/>
      <c r="E26" s="525">
        <f>C26</f>
        <v>0</v>
      </c>
      <c r="G26" s="526">
        <v>532</v>
      </c>
      <c r="H26" s="571" t="s">
        <v>447</v>
      </c>
      <c r="I26" s="129"/>
    </row>
    <row r="27" spans="1:9" x14ac:dyDescent="0.3">
      <c r="B27" s="558" t="s">
        <v>503</v>
      </c>
      <c r="C27" s="183"/>
      <c r="D27" s="183"/>
      <c r="E27" s="183"/>
      <c r="G27" s="106"/>
      <c r="H27" s="562"/>
      <c r="I27" s="129"/>
    </row>
    <row r="28" spans="1:9" x14ac:dyDescent="0.3">
      <c r="B28" s="559" t="s">
        <v>504</v>
      </c>
      <c r="C28" s="529">
        <f>Import!L54</f>
        <v>0</v>
      </c>
      <c r="D28" s="563"/>
      <c r="E28" s="529">
        <f>C28</f>
        <v>0</v>
      </c>
      <c r="G28" s="526">
        <v>20</v>
      </c>
      <c r="H28" s="562" t="s">
        <v>89</v>
      </c>
      <c r="I28" s="129"/>
    </row>
    <row r="29" spans="1:9" ht="41.4" x14ac:dyDescent="0.3">
      <c r="B29" s="559" t="s">
        <v>505</v>
      </c>
      <c r="C29" s="529"/>
      <c r="D29" s="563"/>
      <c r="E29" s="529">
        <f>C29</f>
        <v>0</v>
      </c>
      <c r="G29" s="526">
        <v>509</v>
      </c>
      <c r="H29" s="572" t="s">
        <v>471</v>
      </c>
      <c r="I29" s="129"/>
    </row>
    <row r="30" spans="1:9" x14ac:dyDescent="0.3">
      <c r="B30" s="559" t="s">
        <v>506</v>
      </c>
      <c r="C30" s="529">
        <f>Import!L55</f>
        <v>0</v>
      </c>
      <c r="D30" s="563"/>
      <c r="E30" s="529">
        <f>C30</f>
        <v>0</v>
      </c>
      <c r="G30" s="526">
        <v>533</v>
      </c>
      <c r="H30" s="562" t="s">
        <v>88</v>
      </c>
      <c r="I30" s="129"/>
    </row>
    <row r="31" spans="1:9" ht="41.4" x14ac:dyDescent="0.3">
      <c r="B31" s="559" t="s">
        <v>507</v>
      </c>
      <c r="C31" s="529"/>
      <c r="D31" s="563"/>
      <c r="E31" s="529">
        <f>C31</f>
        <v>0</v>
      </c>
      <c r="G31" s="526">
        <v>508</v>
      </c>
      <c r="H31" s="572" t="s">
        <v>474</v>
      </c>
      <c r="I31" s="129"/>
    </row>
    <row r="32" spans="1:9" ht="15" thickBot="1" x14ac:dyDescent="0.35">
      <c r="B32" s="573" t="s">
        <v>508</v>
      </c>
      <c r="C32" s="606">
        <f>SUM(C26:C28)-C30</f>
        <v>0</v>
      </c>
      <c r="D32" s="560"/>
      <c r="E32" s="606">
        <f>SUM(E26:E28)-E30</f>
        <v>0</v>
      </c>
      <c r="G32" s="561" t="s">
        <v>489</v>
      </c>
      <c r="H32" s="574" t="s">
        <v>510</v>
      </c>
      <c r="I32" s="129"/>
    </row>
    <row r="33" spans="1:9" ht="15" thickTop="1" x14ac:dyDescent="0.3">
      <c r="B33" s="183"/>
      <c r="C33" s="183"/>
      <c r="D33" s="183"/>
      <c r="E33" s="183"/>
      <c r="G33" s="106"/>
      <c r="I33" s="129"/>
    </row>
    <row r="34" spans="1:9" ht="15" thickBot="1" x14ac:dyDescent="0.35">
      <c r="B34" s="573" t="s">
        <v>509</v>
      </c>
      <c r="C34" s="575" t="e">
        <f>C12/C32</f>
        <v>#DIV/0!</v>
      </c>
      <c r="D34" s="183"/>
      <c r="E34" s="575" t="e">
        <f>E12/E32</f>
        <v>#DIV/0!</v>
      </c>
      <c r="G34" s="106"/>
      <c r="I34" s="129"/>
    </row>
    <row r="35" spans="1:9" ht="15" thickTop="1" x14ac:dyDescent="0.3">
      <c r="C35" s="183"/>
      <c r="D35" s="183"/>
      <c r="E35" s="183"/>
      <c r="G35" s="106"/>
      <c r="I35" s="129"/>
    </row>
    <row r="36" spans="1:9" ht="15.6" x14ac:dyDescent="0.3">
      <c r="A36" s="577"/>
    </row>
    <row r="38" spans="1:9" x14ac:dyDescent="0.3">
      <c r="E38" s="578"/>
    </row>
    <row r="39" spans="1:9" x14ac:dyDescent="0.3">
      <c r="E39" s="579"/>
    </row>
    <row r="40" spans="1:9" x14ac:dyDescent="0.3">
      <c r="E40" s="579"/>
    </row>
    <row r="41" spans="1:9" x14ac:dyDescent="0.3">
      <c r="E41" s="579"/>
    </row>
    <row r="42" spans="1:9" x14ac:dyDescent="0.3">
      <c r="E42" s="579"/>
    </row>
    <row r="43" spans="1:9" x14ac:dyDescent="0.3">
      <c r="E43" s="579"/>
    </row>
  </sheetData>
  <sheetProtection algorithmName="SHA-512" hashValue="kFeYQ9PWA2kKx4uBFgklCK4NPQLA3YjH8sw1nFULHtMhTcTqMu/iPCLLOUHxQogeZHpN9wxT0FWQNR1OUsCv3w==" saltValue="b3ER24xudRa1NuyqbZ39WQ==" spinCount="100000" sheet="1" objects="1" scenarios="1"/>
  <mergeCells count="1">
    <mergeCell ref="B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559"/>
  <sheetViews>
    <sheetView zoomScaleNormal="100"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2" customWidth="1"/>
    <col min="2" max="2" width="17.5546875" style="32" bestFit="1" customWidth="1"/>
    <col min="3" max="3" width="40.44140625" style="248" customWidth="1"/>
    <col min="4" max="4" width="20.88671875" style="2" bestFit="1" customWidth="1"/>
    <col min="5" max="5" width="17.5546875" style="2" customWidth="1"/>
    <col min="6" max="6" width="22.6640625" style="2" customWidth="1"/>
    <col min="7" max="7" width="17.44140625" style="184" customWidth="1"/>
    <col min="8" max="8" width="9.6640625" style="2" customWidth="1"/>
    <col min="9" max="9" width="1" style="208" customWidth="1"/>
    <col min="10" max="10" width="18.109375" style="4" customWidth="1"/>
    <col min="11" max="11" width="36.88671875" style="7" customWidth="1"/>
    <col min="12" max="12" width="23.44140625" style="255" customWidth="1"/>
    <col min="13" max="13" width="8.44140625" customWidth="1"/>
    <col min="14" max="14" width="18.109375" style="2" customWidth="1"/>
    <col min="15" max="15" width="17.88671875" style="2" customWidth="1"/>
    <col min="16" max="16" width="9.109375" style="137" customWidth="1"/>
    <col min="17" max="17" width="10.33203125" customWidth="1"/>
    <col min="18" max="18" width="7.109375" customWidth="1"/>
    <col min="19" max="19" width="6" customWidth="1"/>
    <col min="20" max="20" width="6.6640625" customWidth="1"/>
    <col min="21" max="21" width="7.5546875" customWidth="1"/>
    <col min="22" max="22" width="3.44140625" customWidth="1"/>
    <col min="23" max="23" width="7.33203125" customWidth="1"/>
    <col min="24" max="24" width="10.5546875" customWidth="1"/>
    <col min="25" max="25" width="9.88671875" customWidth="1"/>
    <col min="26" max="26" width="9.109375" customWidth="1"/>
    <col min="29" max="16384" width="9.109375" style="2"/>
  </cols>
  <sheetData>
    <row r="1" spans="1:28" ht="36" x14ac:dyDescent="0.3">
      <c r="C1" s="29" t="s">
        <v>161</v>
      </c>
      <c r="D1" s="11">
        <f>L49-(L38+L39-L42-L43-L67)-L46</f>
        <v>0</v>
      </c>
      <c r="I1" s="185"/>
      <c r="J1" s="28"/>
      <c r="K1" s="12" t="s">
        <v>15</v>
      </c>
      <c r="L1" s="38"/>
    </row>
    <row r="2" spans="1:28" ht="36" x14ac:dyDescent="0.4">
      <c r="C2" s="46" t="str">
        <f>'Unit Data from Audit Worksheet'!D2</f>
        <v>Select Unit Name from Drop Down List</v>
      </c>
      <c r="D2" s="87">
        <v>2024</v>
      </c>
      <c r="E2" s="87">
        <v>2024</v>
      </c>
      <c r="F2" s="10"/>
      <c r="G2" s="42"/>
      <c r="H2" s="10"/>
      <c r="I2" s="185"/>
      <c r="J2" s="25" t="s">
        <v>11</v>
      </c>
      <c r="K2" s="6" t="s">
        <v>10</v>
      </c>
      <c r="L2" s="41" t="s">
        <v>6</v>
      </c>
    </row>
    <row r="3" spans="1:28" ht="31.2" x14ac:dyDescent="0.3">
      <c r="A3" s="187" t="s">
        <v>11</v>
      </c>
      <c r="B3" s="188"/>
      <c r="C3" s="27" t="s">
        <v>1</v>
      </c>
      <c r="D3" s="13" t="s">
        <v>12</v>
      </c>
      <c r="E3" s="13" t="s">
        <v>13</v>
      </c>
      <c r="F3" s="14" t="s">
        <v>16</v>
      </c>
      <c r="G3" s="47" t="s">
        <v>108</v>
      </c>
      <c r="H3" s="14" t="s">
        <v>128</v>
      </c>
      <c r="I3" s="185"/>
      <c r="J3" s="189"/>
      <c r="K3" s="88"/>
      <c r="L3" s="190"/>
      <c r="O3" s="2" t="s">
        <v>98</v>
      </c>
    </row>
    <row r="4" spans="1:28" ht="18" x14ac:dyDescent="0.35">
      <c r="A4" s="191"/>
      <c r="B4" s="192"/>
      <c r="C4" s="30"/>
      <c r="D4" s="5"/>
      <c r="E4" s="5"/>
      <c r="F4" s="5"/>
      <c r="G4" s="43"/>
      <c r="H4" s="5"/>
      <c r="I4" s="185"/>
      <c r="J4" s="26">
        <v>999</v>
      </c>
      <c r="K4" s="9" t="s">
        <v>97</v>
      </c>
      <c r="L4" s="515" t="e">
        <f>'Unit Data from Audit Worksheet'!D3</f>
        <v>#N/A</v>
      </c>
    </row>
    <row r="5" spans="1:28" ht="57" customHeight="1" x14ac:dyDescent="0.3">
      <c r="A5" s="193">
        <f>'Unit Data from Audit Worksheet'!A7</f>
        <v>333</v>
      </c>
      <c r="B5" s="34" t="str">
        <f>'Unit Data from Audit Worksheet'!C7</f>
        <v>Net Position-Governmental Activities</v>
      </c>
      <c r="C5" s="194" t="str">
        <f>'Unit Data from Audit Worksheet'!D7</f>
        <v xml:space="preserve"> All unrestricted Cash and investments.  
Exclude: restricted cash 
                   cash held by a third party. </v>
      </c>
      <c r="D5" s="86"/>
      <c r="E5" s="90">
        <f>'Unit Data from Audit Worksheet'!F7</f>
        <v>0</v>
      </c>
      <c r="F5" s="163">
        <f>IF(L5&lt;0,"Error: Number is normally positive.",)</f>
        <v>0</v>
      </c>
      <c r="G5" s="44"/>
      <c r="H5" s="162"/>
      <c r="I5" s="22"/>
      <c r="J5" s="24">
        <v>333</v>
      </c>
      <c r="K5" s="31" t="s">
        <v>70</v>
      </c>
      <c r="L5" s="195">
        <f>IF(D5="",E5,D5)</f>
        <v>0</v>
      </c>
      <c r="P5" s="142"/>
    </row>
    <row r="6" spans="1:28" ht="39.75" customHeight="1" x14ac:dyDescent="0.3">
      <c r="A6" s="152">
        <f>'Unit Data from Audit Worksheet'!A8</f>
        <v>500</v>
      </c>
      <c r="B6" s="164" t="str">
        <f>'Unit Data from Audit Worksheet'!C8</f>
        <v>Net Position-Governmental Activities</v>
      </c>
      <c r="C6" s="151" t="str">
        <f>'Unit Data from Audit Worksheet'!D8</f>
        <v xml:space="preserve"> All restricted Cash and investments</v>
      </c>
      <c r="D6" s="86"/>
      <c r="E6" s="168">
        <f>'Unit Data from Audit Worksheet'!F8</f>
        <v>0</v>
      </c>
      <c r="F6" s="163">
        <f>IF(L6&lt;0,"Error: Number is normally positive.",)</f>
        <v>0</v>
      </c>
      <c r="G6" s="165"/>
      <c r="H6" s="162"/>
      <c r="I6" s="22"/>
      <c r="J6" s="161">
        <v>500</v>
      </c>
      <c r="K6" s="160" t="s">
        <v>69</v>
      </c>
      <c r="L6" s="195">
        <f>IF(D6="",E6,D6)</f>
        <v>0</v>
      </c>
      <c r="P6" s="143"/>
    </row>
    <row r="7" spans="1:28" ht="43.5" customHeight="1" x14ac:dyDescent="0.3">
      <c r="A7" s="152">
        <f>'Unit Data from Audit Worksheet'!A9</f>
        <v>385</v>
      </c>
      <c r="B7" s="164" t="str">
        <f>'Unit Data from Audit Worksheet'!C9</f>
        <v>Net Position-Governmental Activities</v>
      </c>
      <c r="C7" s="151" t="str">
        <f>'Unit Data from Audit Worksheet'!D9</f>
        <v>Total Assets and deferred outflows</v>
      </c>
      <c r="D7" s="86"/>
      <c r="E7" s="168">
        <f>'Unit Data from Audit Worksheet'!F9</f>
        <v>0</v>
      </c>
      <c r="F7" s="81">
        <f>IF((L5+L6)&gt;L7,"Error: Please review accts (333 + 500) &gt; 385",)</f>
        <v>0</v>
      </c>
      <c r="G7" s="165" t="str">
        <f>IF(Q7=1," Included in error count"," ")</f>
        <v xml:space="preserve"> </v>
      </c>
      <c r="H7" s="162"/>
      <c r="I7" s="22"/>
      <c r="J7" s="48">
        <v>385</v>
      </c>
      <c r="K7" s="49" t="s">
        <v>34</v>
      </c>
      <c r="L7" s="196">
        <f>IF(D7="",E7,D7)+IF(D9="",E9,D9)</f>
        <v>0</v>
      </c>
      <c r="N7" s="50" t="s">
        <v>104</v>
      </c>
      <c r="P7" s="143"/>
    </row>
    <row r="8" spans="1:28" ht="90.75" customHeight="1" x14ac:dyDescent="0.3">
      <c r="A8" s="152">
        <f>'Unit Data from Audit Worksheet'!A10</f>
        <v>575</v>
      </c>
      <c r="B8" s="164" t="str">
        <f>'Unit Data from Audit Worksheet'!C10</f>
        <v>Net Position-Governmental Activities</v>
      </c>
      <c r="C8" s="151" t="str">
        <f>'Unit Data from Audit Worksheet'!D10</f>
        <v>Record any positive Internal balances on the net position statements that appear in the Asset Section of the Net Position Statement</v>
      </c>
      <c r="D8" s="86"/>
      <c r="E8" s="168">
        <f>'Unit Data from Audit Worksheet'!F10</f>
        <v>0</v>
      </c>
      <c r="F8" s="163">
        <f>IF(L8&lt;0,"Error: Number is normally positive.",)</f>
        <v>0</v>
      </c>
      <c r="G8" s="165"/>
      <c r="H8" s="162"/>
      <c r="I8" s="22"/>
      <c r="J8" s="161">
        <v>575</v>
      </c>
      <c r="K8" s="166" t="s">
        <v>106</v>
      </c>
      <c r="L8" s="195">
        <f>IF(D8="",E8,D8)</f>
        <v>0</v>
      </c>
      <c r="N8" s="39"/>
      <c r="P8" s="143"/>
    </row>
    <row r="9" spans="1:28" ht="103.5" customHeight="1" x14ac:dyDescent="0.3">
      <c r="A9" s="152">
        <f>'Unit Data from Audit Worksheet'!A11</f>
        <v>576</v>
      </c>
      <c r="B9" s="164" t="str">
        <f>'Unit Data from Audit Worksheet'!C11</f>
        <v>Net Position-Governmental Activities</v>
      </c>
      <c r="C9" s="197" t="str">
        <f>'Unit Data from Audit Worksheet'!D11</f>
        <v>Record any negative Internal balances on the net position statements that appear in the Asset Section of the Net Position Statement.
Enter as a positive</v>
      </c>
      <c r="D9" s="67"/>
      <c r="E9" s="93">
        <f>'Unit Data from Audit Worksheet'!F11</f>
        <v>0</v>
      </c>
      <c r="F9" s="159">
        <f>IF(E9&lt;0,"Error: Enter as positive.",)</f>
        <v>0</v>
      </c>
      <c r="G9" s="68"/>
      <c r="H9" s="69"/>
      <c r="I9" s="22"/>
      <c r="J9" s="64">
        <v>576</v>
      </c>
      <c r="K9" s="166" t="s">
        <v>107</v>
      </c>
      <c r="L9" s="195">
        <f>IF(D9="",E9,D9)</f>
        <v>0</v>
      </c>
      <c r="N9" s="39"/>
      <c r="P9" s="144"/>
    </row>
    <row r="10" spans="1:28" s="16" customFormat="1" ht="100.5" customHeight="1" x14ac:dyDescent="0.3">
      <c r="A10" s="152">
        <f>'Unit Data from Audit Worksheet'!A12</f>
        <v>626</v>
      </c>
      <c r="B10" s="156" t="str">
        <f>'Unit Data from Audit Worksheet'!C12</f>
        <v>Net Position-Governmental Activities</v>
      </c>
      <c r="C10" s="155" t="str">
        <f>'Unit Data from Audit Worksheet'!D12</f>
        <v xml:space="preserve">Total Current liabilities (as reported on Statement of Net Position)
Include:   Current liabilities including current portion of long-term debt.  Deferred inflows should not be included in Current Liabilities  </v>
      </c>
      <c r="D10" s="67"/>
      <c r="E10" s="170">
        <f>'Unit Data from Audit Worksheet'!F12</f>
        <v>0</v>
      </c>
      <c r="F10" s="158">
        <f>IF(L10&lt;0,"Error: Enter as a positive.",)</f>
        <v>0</v>
      </c>
      <c r="G10" s="149"/>
      <c r="H10" s="158"/>
      <c r="I10" s="22"/>
      <c r="J10" s="471">
        <v>626</v>
      </c>
      <c r="K10" s="472" t="s">
        <v>142</v>
      </c>
      <c r="L10" s="473">
        <f>IF(D10="",E10,D10)+IF(D9="",E9,D9)</f>
        <v>0</v>
      </c>
      <c r="M10"/>
      <c r="N10" s="117" t="s">
        <v>104</v>
      </c>
      <c r="O10" s="198"/>
      <c r="P10" s="145"/>
      <c r="Q10"/>
      <c r="R10"/>
      <c r="S10"/>
      <c r="T10"/>
      <c r="U10"/>
      <c r="V10"/>
      <c r="W10"/>
      <c r="X10"/>
      <c r="Y10"/>
      <c r="Z10"/>
      <c r="AA10"/>
      <c r="AB10"/>
    </row>
    <row r="11" spans="1:28" s="16" customFormat="1" ht="100.2" customHeight="1" x14ac:dyDescent="0.3">
      <c r="A11" s="152">
        <f>'Unit Data from Audit Worksheet'!A13</f>
        <v>627</v>
      </c>
      <c r="B11" s="156" t="str">
        <f>'Unit Data from Audit Worksheet'!C13</f>
        <v>Net Position-Governmental Activities</v>
      </c>
      <c r="C11" s="155" t="str">
        <f>'Unit Data from Audit Worksheet'!D13</f>
        <v>Please enter any bond anticipation notes that are classified as current liabilities and included in account 626 above (amounts entered should agree to the current amount included in the changes to long-term debt note)</v>
      </c>
      <c r="D11" s="67"/>
      <c r="E11" s="170">
        <f>'Unit Data from Audit Worksheet'!F13</f>
        <v>0</v>
      </c>
      <c r="F11" s="158"/>
      <c r="G11" s="149"/>
      <c r="H11" s="158"/>
      <c r="I11" s="22"/>
      <c r="J11" s="157">
        <v>627</v>
      </c>
      <c r="K11" s="140" t="s">
        <v>137</v>
      </c>
      <c r="L11" s="200">
        <f t="shared" ref="L11:L15" si="0">IF(D11="",E11,D11)</f>
        <v>0</v>
      </c>
      <c r="M11"/>
      <c r="N11" s="116"/>
      <c r="O11" s="198"/>
      <c r="P11" s="145"/>
      <c r="Q11"/>
      <c r="R11"/>
      <c r="S11"/>
      <c r="T11"/>
      <c r="U11"/>
      <c r="V11"/>
      <c r="W11"/>
      <c r="X11"/>
      <c r="Y11"/>
      <c r="Z11"/>
      <c r="AA11"/>
      <c r="AB11"/>
    </row>
    <row r="12" spans="1:28" s="16" customFormat="1" ht="97.2" customHeight="1" x14ac:dyDescent="0.3">
      <c r="A12" s="152">
        <f>'Unit Data from Audit Worksheet'!A14</f>
        <v>628</v>
      </c>
      <c r="B12" s="156" t="str">
        <f>'Unit Data from Audit Worksheet'!C14</f>
        <v>Net Position-Governmental Activities</v>
      </c>
      <c r="C12" s="155" t="str">
        <f>'Unit Data from Audit Worksheet'!D14</f>
        <v>Please enter any compensated absences that are classified as current liabilities and included in account 626 above (amounts entered should agree to the current amount included in the changes to long-term debt note)</v>
      </c>
      <c r="D12" s="67"/>
      <c r="E12" s="170">
        <f>'Unit Data from Audit Worksheet'!F14</f>
        <v>0</v>
      </c>
      <c r="F12" s="158"/>
      <c r="G12" s="149"/>
      <c r="H12" s="158"/>
      <c r="I12" s="22"/>
      <c r="J12" s="157">
        <v>628</v>
      </c>
      <c r="K12" s="140" t="s">
        <v>141</v>
      </c>
      <c r="L12" s="200">
        <f t="shared" si="0"/>
        <v>0</v>
      </c>
      <c r="M12"/>
      <c r="N12" s="116"/>
      <c r="O12" s="198"/>
      <c r="P12" s="145"/>
      <c r="Q12"/>
      <c r="R12"/>
      <c r="S12"/>
      <c r="T12"/>
      <c r="U12"/>
      <c r="V12"/>
      <c r="W12"/>
      <c r="X12"/>
      <c r="Y12"/>
      <c r="Z12"/>
      <c r="AA12"/>
      <c r="AB12"/>
    </row>
    <row r="13" spans="1:28" s="16" customFormat="1" ht="93" customHeight="1" x14ac:dyDescent="0.3">
      <c r="A13" s="152">
        <f>'Unit Data from Audit Worksheet'!A15</f>
        <v>629</v>
      </c>
      <c r="B13" s="156" t="str">
        <f>'Unit Data from Audit Worksheet'!C15</f>
        <v>Net Position-Governmental Activities</v>
      </c>
      <c r="C13" s="155" t="str">
        <f>'Unit Data from Audit Worksheet'!D15</f>
        <v>Please enter any pension liabilities that are classified as current liabilities and included in account 626 above (amounts entered should agree to the current amount included in the changes to long-term debt note)</v>
      </c>
      <c r="D13" s="67"/>
      <c r="E13" s="170">
        <f>'Unit Data from Audit Worksheet'!F15</f>
        <v>0</v>
      </c>
      <c r="F13" s="158"/>
      <c r="G13" s="149"/>
      <c r="H13" s="158"/>
      <c r="I13" s="22"/>
      <c r="J13" s="157">
        <v>629</v>
      </c>
      <c r="K13" s="140" t="s">
        <v>140</v>
      </c>
      <c r="L13" s="200">
        <f t="shared" si="0"/>
        <v>0</v>
      </c>
      <c r="M13"/>
      <c r="N13" s="116"/>
      <c r="O13" s="198"/>
      <c r="P13" s="145"/>
      <c r="Q13"/>
      <c r="R13"/>
      <c r="S13"/>
      <c r="T13"/>
      <c r="U13"/>
      <c r="V13"/>
      <c r="W13"/>
      <c r="X13"/>
      <c r="Y13"/>
      <c r="Z13"/>
      <c r="AA13"/>
      <c r="AB13"/>
    </row>
    <row r="14" spans="1:28" s="16" customFormat="1" ht="67.5" customHeight="1" x14ac:dyDescent="0.3">
      <c r="A14" s="152">
        <f>'Unit Data from Audit Worksheet'!A16</f>
        <v>630</v>
      </c>
      <c r="B14" s="156" t="str">
        <f>'Unit Data from Audit Worksheet'!C16</f>
        <v>Net Position-Governmental Activities</v>
      </c>
      <c r="C14" s="155" t="str">
        <f>'Unit Data from Audit Worksheet'!D16</f>
        <v>Please enter any current liabilities that are payable from restricted assets and included in account 626 above</v>
      </c>
      <c r="D14" s="67"/>
      <c r="E14" s="170">
        <f>'Unit Data from Audit Worksheet'!F16</f>
        <v>0</v>
      </c>
      <c r="F14" s="158"/>
      <c r="G14" s="149"/>
      <c r="H14" s="158"/>
      <c r="I14" s="22"/>
      <c r="J14" s="157">
        <v>630</v>
      </c>
      <c r="K14" s="140" t="s">
        <v>139</v>
      </c>
      <c r="L14" s="200">
        <f t="shared" si="0"/>
        <v>0</v>
      </c>
      <c r="M14"/>
      <c r="N14" s="116"/>
      <c r="O14" s="198"/>
      <c r="P14" s="145"/>
      <c r="Q14"/>
      <c r="R14"/>
      <c r="S14"/>
      <c r="T14"/>
      <c r="U14"/>
      <c r="V14"/>
      <c r="W14"/>
      <c r="X14"/>
      <c r="Y14"/>
      <c r="Z14"/>
      <c r="AA14"/>
      <c r="AB14"/>
    </row>
    <row r="15" spans="1:28" s="16" customFormat="1" ht="102.75" customHeight="1" x14ac:dyDescent="0.3">
      <c r="A15" s="152">
        <f>'Unit Data from Audit Worksheet'!A17</f>
        <v>631</v>
      </c>
      <c r="B15" s="164" t="str">
        <f>'Unit Data from Audit Worksheet'!C17</f>
        <v>Net Position-Governmental Activities</v>
      </c>
      <c r="C15" s="150" t="str">
        <f>'Unit Data from Audit Worksheet'!D17</f>
        <v>Please enter any OPEB liabilities that are classified as current liabilities and included in account 626 above (amounts entered should agree to the current amount included in the changes to long-term debt note)</v>
      </c>
      <c r="D15" s="67"/>
      <c r="E15" s="170">
        <f>'Unit Data from Audit Worksheet'!F17</f>
        <v>0</v>
      </c>
      <c r="F15" s="158"/>
      <c r="G15" s="149"/>
      <c r="H15" s="158"/>
      <c r="I15" s="22"/>
      <c r="J15" s="157">
        <v>631</v>
      </c>
      <c r="K15" s="140" t="s">
        <v>138</v>
      </c>
      <c r="L15" s="200">
        <f t="shared" si="0"/>
        <v>0</v>
      </c>
      <c r="M15"/>
      <c r="N15" s="116"/>
      <c r="O15" s="198"/>
      <c r="P15" s="145"/>
      <c r="Q15"/>
      <c r="R15"/>
      <c r="S15"/>
      <c r="T15"/>
      <c r="U15"/>
      <c r="V15"/>
      <c r="W15"/>
      <c r="X15"/>
      <c r="Y15"/>
      <c r="Z15"/>
      <c r="AA15"/>
      <c r="AB15"/>
    </row>
    <row r="16" spans="1:28" ht="44.4" customHeight="1" x14ac:dyDescent="0.3">
      <c r="A16" s="402">
        <f>'Unit Data from Audit Worksheet'!A18</f>
        <v>338</v>
      </c>
      <c r="B16" s="164" t="str">
        <f>'Unit Data from Audit Worksheet'!C18</f>
        <v>Net Position-Governmental Activities</v>
      </c>
      <c r="C16" s="151" t="str">
        <f>'Unit Data from Audit Worksheet'!D18</f>
        <v>Total Liabilities and total deferred inflows</v>
      </c>
      <c r="D16" s="67"/>
      <c r="E16" s="90">
        <f>'Unit Data from Audit Worksheet'!F18</f>
        <v>0</v>
      </c>
      <c r="F16" s="81" t="str">
        <f>IF(L10&gt;L16,"Please review accounts 626 greater than 338","")</f>
        <v/>
      </c>
      <c r="G16" s="44"/>
      <c r="H16" s="162"/>
      <c r="I16" s="22"/>
      <c r="J16" s="70">
        <v>338</v>
      </c>
      <c r="K16" s="71" t="s">
        <v>35</v>
      </c>
      <c r="L16" s="196">
        <f>IF(D16="",E16,D16)+IF(D9="",E9,D9)</f>
        <v>0</v>
      </c>
      <c r="N16" s="50" t="s">
        <v>104</v>
      </c>
      <c r="P16" s="142"/>
    </row>
    <row r="17" spans="1:16" ht="100.5" customHeight="1" x14ac:dyDescent="0.3">
      <c r="A17" s="152">
        <f>'Unit Data from Audit Worksheet'!A19</f>
        <v>335</v>
      </c>
      <c r="B17" s="164" t="str">
        <f>'Unit Data from Audit Worksheet'!C19</f>
        <v>Net Position-Governmental Activities</v>
      </c>
      <c r="C17" s="151" t="str">
        <f>'Unit Data from Audit Worksheet'!D19</f>
        <v>Unearned revenues that were included in current liabilities in your audit report or entered in acct # 626 above. 
Exclude - unearned revenues that are listed in deferred inflows.</v>
      </c>
      <c r="D17" s="67"/>
      <c r="E17" s="168">
        <f>'Unit Data from Audit Worksheet'!F19</f>
        <v>0</v>
      </c>
      <c r="F17" s="163">
        <f>IF(L17&lt;0,"Error: Enter as a positive.",)</f>
        <v>0</v>
      </c>
      <c r="G17" s="165"/>
      <c r="H17" s="162"/>
      <c r="I17" s="22"/>
      <c r="J17" s="161">
        <v>335</v>
      </c>
      <c r="K17" s="160" t="s">
        <v>36</v>
      </c>
      <c r="L17" s="195">
        <f>IF(D17="",E17,D17)</f>
        <v>0</v>
      </c>
      <c r="P17" s="143"/>
    </row>
    <row r="18" spans="1:16" ht="40.799999999999997" customHeight="1" x14ac:dyDescent="0.3">
      <c r="A18" s="152">
        <f>'Unit Data from Audit Worksheet'!A20</f>
        <v>252</v>
      </c>
      <c r="B18" s="164" t="str">
        <f>'Unit Data from Audit Worksheet'!C20</f>
        <v>Net Position-Governmental Activities</v>
      </c>
      <c r="C18" s="151" t="str">
        <f>'Unit Data from Audit Worksheet'!D20</f>
        <v xml:space="preserve"> Total Net investment in capital assets</v>
      </c>
      <c r="D18" s="67"/>
      <c r="E18" s="168">
        <f>'Unit Data from Audit Worksheet'!F20</f>
        <v>0</v>
      </c>
      <c r="F18" s="163"/>
      <c r="G18" s="165"/>
      <c r="H18" s="162"/>
      <c r="I18" s="22"/>
      <c r="J18" s="161">
        <v>252</v>
      </c>
      <c r="K18" s="160" t="s">
        <v>29</v>
      </c>
      <c r="L18" s="195">
        <f t="shared" ref="L18:L33" si="1">IF(D18="",E18,D18)</f>
        <v>0</v>
      </c>
      <c r="O18" s="201" t="e">
        <f>'Unit Data from Audit Worksheet'!E20</f>
        <v>#N/A</v>
      </c>
      <c r="P18" s="143"/>
    </row>
    <row r="19" spans="1:16" ht="49.2" customHeight="1" x14ac:dyDescent="0.3">
      <c r="A19" s="152">
        <f>'Unit Data from Audit Worksheet'!A21</f>
        <v>253</v>
      </c>
      <c r="B19" s="164" t="str">
        <f>'Unit Data from Audit Worksheet'!C21</f>
        <v>Net Position-Governmental Activities</v>
      </c>
      <c r="C19" s="151" t="str">
        <f>'Unit Data from Audit Worksheet'!D21</f>
        <v xml:space="preserve"> Total Net Position, Restricted</v>
      </c>
      <c r="D19" s="67"/>
      <c r="E19" s="168">
        <f>'Unit Data from Audit Worksheet'!F21</f>
        <v>0</v>
      </c>
      <c r="F19" s="163"/>
      <c r="G19" s="165"/>
      <c r="H19" s="162"/>
      <c r="I19" s="22"/>
      <c r="J19" s="161">
        <v>253</v>
      </c>
      <c r="K19" s="160" t="s">
        <v>30</v>
      </c>
      <c r="L19" s="195">
        <f t="shared" si="1"/>
        <v>0</v>
      </c>
      <c r="O19" s="201" t="e">
        <f>'Unit Data from Audit Worksheet'!E21</f>
        <v>#N/A</v>
      </c>
      <c r="P19" s="143"/>
    </row>
    <row r="20" spans="1:16" ht="73.5" customHeight="1" x14ac:dyDescent="0.3">
      <c r="A20" s="152">
        <f>'Unit Data from Audit Worksheet'!A22</f>
        <v>254</v>
      </c>
      <c r="B20" s="164" t="str">
        <f>'Unit Data from Audit Worksheet'!C22</f>
        <v>Net Position-Governmental Activities</v>
      </c>
      <c r="C20" s="151" t="str">
        <f>'Unit Data from Audit Worksheet'!D22</f>
        <v>Total Net Position, Unrestricted - enter negative unrestricted net position as a negative)</v>
      </c>
      <c r="D20" s="67"/>
      <c r="E20" s="168">
        <f>'Unit Data from Audit Worksheet'!F22</f>
        <v>0</v>
      </c>
      <c r="F20" s="163">
        <f>IF((L7-L16-L18-L19-L20)=0,,"Error: Total assets and deferred outflows less total liabilities and deferred inflows do not equal total net position accts 385-338-252-253-254")</f>
        <v>0</v>
      </c>
      <c r="G20" s="57">
        <f>+L7-L16-L18-L19-L20</f>
        <v>0</v>
      </c>
      <c r="H20" s="162"/>
      <c r="I20" s="22"/>
      <c r="J20" s="161">
        <v>254</v>
      </c>
      <c r="K20" s="160" t="s">
        <v>31</v>
      </c>
      <c r="L20" s="195">
        <f t="shared" si="1"/>
        <v>0</v>
      </c>
      <c r="O20" s="201" t="e">
        <f>'Unit Data from Audit Worksheet'!E22</f>
        <v>#N/A</v>
      </c>
      <c r="P20" s="143"/>
    </row>
    <row r="21" spans="1:16" ht="51.75" customHeight="1" x14ac:dyDescent="0.3">
      <c r="A21" s="152">
        <f>'Unit Data from Audit Worksheet'!A24</f>
        <v>502</v>
      </c>
      <c r="B21" s="164" t="str">
        <f>'Unit Data from Audit Worksheet'!C24</f>
        <v>Net Position-Business Activities</v>
      </c>
      <c r="C21" s="151" t="str">
        <f>'Unit Data from Audit Worksheet'!D24</f>
        <v xml:space="preserve">All unrestricted Cash and investments. 
Exclude restricted cash and cash held by a third party. </v>
      </c>
      <c r="D21" s="67"/>
      <c r="E21" s="168">
        <f>'Unit Data from Audit Worksheet'!F24</f>
        <v>0</v>
      </c>
      <c r="F21" s="163">
        <f>IF(L21&lt;0,"Error: Number is normally positive.",)</f>
        <v>0</v>
      </c>
      <c r="G21" s="165"/>
      <c r="H21" s="162"/>
      <c r="I21" s="22"/>
      <c r="J21" s="161">
        <v>502</v>
      </c>
      <c r="K21" s="160" t="s">
        <v>71</v>
      </c>
      <c r="L21" s="195">
        <f t="shared" si="1"/>
        <v>0</v>
      </c>
      <c r="P21" s="143"/>
    </row>
    <row r="22" spans="1:16" ht="40.5" customHeight="1" x14ac:dyDescent="0.3">
      <c r="A22" s="152">
        <f>'Unit Data from Audit Worksheet'!A25</f>
        <v>503</v>
      </c>
      <c r="B22" s="164" t="str">
        <f>'Unit Data from Audit Worksheet'!C25</f>
        <v>Net Position-Business Activities</v>
      </c>
      <c r="C22" s="151" t="str">
        <f>'Unit Data from Audit Worksheet'!D25</f>
        <v>All restricted Cash and investments</v>
      </c>
      <c r="D22" s="67"/>
      <c r="E22" s="168">
        <f>'Unit Data from Audit Worksheet'!F25</f>
        <v>0</v>
      </c>
      <c r="F22" s="163">
        <f>IF(L22&lt;0,"Error: Number is normally positive.",)</f>
        <v>0</v>
      </c>
      <c r="G22" s="165"/>
      <c r="H22" s="162"/>
      <c r="I22" s="22"/>
      <c r="J22" s="161">
        <v>503</v>
      </c>
      <c r="K22" s="160" t="s">
        <v>72</v>
      </c>
      <c r="L22" s="195">
        <f t="shared" si="1"/>
        <v>0</v>
      </c>
      <c r="P22" s="143"/>
    </row>
    <row r="23" spans="1:16" ht="39" customHeight="1" x14ac:dyDescent="0.3">
      <c r="A23" s="152">
        <f>'Unit Data from Audit Worksheet'!A27</f>
        <v>388</v>
      </c>
      <c r="B23" s="164" t="str">
        <f>'Unit Data from Audit Worksheet'!C27</f>
        <v>Statement of Activities - Governmental</v>
      </c>
      <c r="C23" s="151" t="str">
        <f>'Unit Data from Audit Worksheet'!D27</f>
        <v>Total Expenses</v>
      </c>
      <c r="D23" s="67"/>
      <c r="E23" s="168">
        <f>'Unit Data from Audit Worksheet'!F27</f>
        <v>0</v>
      </c>
      <c r="F23" s="163">
        <f t="shared" ref="F23" si="2">IF(L23&lt;0,"Error: Number is normally positive.",)</f>
        <v>0</v>
      </c>
      <c r="G23" s="165"/>
      <c r="H23" s="162"/>
      <c r="I23" s="22"/>
      <c r="J23" s="161">
        <v>388</v>
      </c>
      <c r="K23" s="160" t="s">
        <v>73</v>
      </c>
      <c r="L23" s="195">
        <f t="shared" si="1"/>
        <v>0</v>
      </c>
      <c r="P23" s="143"/>
    </row>
    <row r="24" spans="1:16" ht="39" customHeight="1" x14ac:dyDescent="0.3">
      <c r="A24" s="152">
        <f>'Unit Data from Audit Worksheet'!A28</f>
        <v>339</v>
      </c>
      <c r="B24" s="164" t="str">
        <f>'Unit Data from Audit Worksheet'!C28</f>
        <v>Statement of Activities - Governmental</v>
      </c>
      <c r="C24" s="151" t="str">
        <f>'Unit Data from Audit Worksheet'!D28</f>
        <v xml:space="preserve">Charges for services </v>
      </c>
      <c r="D24" s="67"/>
      <c r="E24" s="168">
        <f>'Unit Data from Audit Worksheet'!F28</f>
        <v>0</v>
      </c>
      <c r="F24" s="163"/>
      <c r="G24" s="165"/>
      <c r="H24" s="162"/>
      <c r="I24" s="22"/>
      <c r="J24" s="161">
        <v>339</v>
      </c>
      <c r="K24" s="160" t="s">
        <v>74</v>
      </c>
      <c r="L24" s="195">
        <f t="shared" si="1"/>
        <v>0</v>
      </c>
      <c r="P24" s="143"/>
    </row>
    <row r="25" spans="1:16" ht="39" customHeight="1" x14ac:dyDescent="0.3">
      <c r="A25" s="152">
        <f>'Unit Data from Audit Worksheet'!A29</f>
        <v>504</v>
      </c>
      <c r="B25" s="164" t="str">
        <f>'Unit Data from Audit Worksheet'!C29</f>
        <v>Statement of Activities - Governmental</v>
      </c>
      <c r="C25" s="151" t="str">
        <f>'Unit Data from Audit Worksheet'!D29</f>
        <v>Operating grants and contributions</v>
      </c>
      <c r="D25" s="67"/>
      <c r="E25" s="168">
        <f>'Unit Data from Audit Worksheet'!F29</f>
        <v>0</v>
      </c>
      <c r="F25" s="163"/>
      <c r="G25" s="165"/>
      <c r="H25" s="162"/>
      <c r="I25" s="22"/>
      <c r="J25" s="161">
        <v>504</v>
      </c>
      <c r="K25" s="160" t="s">
        <v>75</v>
      </c>
      <c r="L25" s="195">
        <f t="shared" si="1"/>
        <v>0</v>
      </c>
      <c r="P25" s="143"/>
    </row>
    <row r="26" spans="1:16" ht="39" customHeight="1" x14ac:dyDescent="0.3">
      <c r="A26" s="152">
        <f>'Unit Data from Audit Worksheet'!A30</f>
        <v>505</v>
      </c>
      <c r="B26" s="164" t="str">
        <f>'Unit Data from Audit Worksheet'!C30</f>
        <v>Statement of Activities - Governmental</v>
      </c>
      <c r="C26" s="151" t="str">
        <f>'Unit Data from Audit Worksheet'!D30</f>
        <v>Capital grants and contributions</v>
      </c>
      <c r="D26" s="67"/>
      <c r="E26" s="168">
        <f>'Unit Data from Audit Worksheet'!F30</f>
        <v>0</v>
      </c>
      <c r="F26" s="163"/>
      <c r="G26" s="165"/>
      <c r="H26" s="162"/>
      <c r="I26" s="22"/>
      <c r="J26" s="161">
        <v>505</v>
      </c>
      <c r="K26" s="160" t="s">
        <v>76</v>
      </c>
      <c r="L26" s="195">
        <f t="shared" si="1"/>
        <v>0</v>
      </c>
      <c r="P26" s="143"/>
    </row>
    <row r="27" spans="1:16" ht="82.5" customHeight="1" x14ac:dyDescent="0.3">
      <c r="A27" s="152">
        <f>'Unit Data from Audit Worksheet'!A31</f>
        <v>341</v>
      </c>
      <c r="B27" s="164" t="str">
        <f>'Unit Data from Audit Worksheet'!C31</f>
        <v>Statement of Activities - Governmental</v>
      </c>
      <c r="C27" s="151" t="str">
        <f>'Unit Data from Audit Worksheet'!D31</f>
        <v>Total General revenues
Exclude: transfers-in or out,
                 special items,
                 extraordinary amounts</v>
      </c>
      <c r="D27" s="67"/>
      <c r="E27" s="168">
        <f>'Unit Data from Audit Worksheet'!F31</f>
        <v>0</v>
      </c>
      <c r="F27" s="163"/>
      <c r="G27" s="165"/>
      <c r="H27" s="162"/>
      <c r="I27" s="22"/>
      <c r="J27" s="161">
        <v>341</v>
      </c>
      <c r="K27" s="160" t="s">
        <v>77</v>
      </c>
      <c r="L27" s="195">
        <f t="shared" si="1"/>
        <v>0</v>
      </c>
      <c r="P27" s="143"/>
    </row>
    <row r="28" spans="1:16" ht="82.5" customHeight="1" x14ac:dyDescent="0.3">
      <c r="A28" s="152">
        <f>'Unit Data from Audit Worksheet'!A32</f>
        <v>386</v>
      </c>
      <c r="B28" s="164" t="str">
        <f>'Unit Data from Audit Worksheet'!C32</f>
        <v>Statement of Activities - Governmental</v>
      </c>
      <c r="C28" s="151" t="str">
        <f>'Unit Data from Audit Worksheet'!D32</f>
        <v>Total Transfers in    (Preference is that transfers-in  are not netted against transfers-out)</v>
      </c>
      <c r="D28" s="67"/>
      <c r="E28" s="168">
        <f>'Unit Data from Audit Worksheet'!F32</f>
        <v>0</v>
      </c>
      <c r="F28" s="163"/>
      <c r="G28" s="165"/>
      <c r="H28" s="162"/>
      <c r="I28" s="22"/>
      <c r="J28" s="161">
        <v>386</v>
      </c>
      <c r="K28" s="160" t="s">
        <v>78</v>
      </c>
      <c r="L28" s="195">
        <f t="shared" si="1"/>
        <v>0</v>
      </c>
      <c r="P28" s="143"/>
    </row>
    <row r="29" spans="1:16" ht="82.5" customHeight="1" x14ac:dyDescent="0.3">
      <c r="A29" s="152">
        <f>'Unit Data from Audit Worksheet'!A33</f>
        <v>387</v>
      </c>
      <c r="B29" s="164" t="str">
        <f>'Unit Data from Audit Worksheet'!C33</f>
        <v>Statement of Activities - Governmental</v>
      </c>
      <c r="C29" s="151" t="str">
        <f>'Unit Data from Audit Worksheet'!D33</f>
        <v>Total Transfers out    (Preference is that transfers-in  are not netted against transfers-out)</v>
      </c>
      <c r="D29" s="67"/>
      <c r="E29" s="168">
        <f>'Unit Data from Audit Worksheet'!F33</f>
        <v>0</v>
      </c>
      <c r="F29" s="163"/>
      <c r="G29" s="165"/>
      <c r="H29" s="162"/>
      <c r="I29" s="22"/>
      <c r="J29" s="161">
        <v>387</v>
      </c>
      <c r="K29" s="160" t="s">
        <v>79</v>
      </c>
      <c r="L29" s="195">
        <f t="shared" si="1"/>
        <v>0</v>
      </c>
      <c r="P29" s="143"/>
    </row>
    <row r="30" spans="1:16" ht="82.5" customHeight="1" x14ac:dyDescent="0.3">
      <c r="A30" s="152">
        <f>'Unit Data from Audit Worksheet'!A34</f>
        <v>389</v>
      </c>
      <c r="B30" s="164" t="str">
        <f>'Unit Data from Audit Worksheet'!C34</f>
        <v>Statement of Activities - Governmental</v>
      </c>
      <c r="C30" s="151" t="str">
        <f>'Unit Data from Audit Worksheet'!D34</f>
        <v>Total Special and Extraordinary items.    (Amounts that increase net position are recorded as positive and amounts that decrease net position are recorded as negative)</v>
      </c>
      <c r="D30" s="67"/>
      <c r="E30" s="168">
        <f>'Unit Data from Audit Worksheet'!F34</f>
        <v>0</v>
      </c>
      <c r="F30" s="163"/>
      <c r="G30" s="165"/>
      <c r="H30" s="162"/>
      <c r="I30" s="22"/>
      <c r="J30" s="161">
        <v>389</v>
      </c>
      <c r="K30" s="160" t="s">
        <v>80</v>
      </c>
      <c r="L30" s="195">
        <f t="shared" si="1"/>
        <v>0</v>
      </c>
      <c r="N30" s="202"/>
      <c r="P30" s="143"/>
    </row>
    <row r="31" spans="1:16" ht="79.5" customHeight="1" x14ac:dyDescent="0.3">
      <c r="A31" s="152">
        <f>'Unit Data from Audit Worksheet'!A35</f>
        <v>255</v>
      </c>
      <c r="B31" s="164" t="str">
        <f>'Unit Data from Audit Worksheet'!C35</f>
        <v>Statement of Activities - Governmental</v>
      </c>
      <c r="C31" s="151" t="str">
        <f>'Unit Data from Audit Worksheet'!D35</f>
        <v>Total Change in net position - (Increase in net position is recorded as a positive and a decrease in net position is recorded as a negative)</v>
      </c>
      <c r="D31" s="67"/>
      <c r="E31" s="168">
        <f>'Unit Data from Audit Worksheet'!F35</f>
        <v>0</v>
      </c>
      <c r="F31" s="163">
        <f>IF((L24+L25+L26+L27+L28-L29+L30-L23-L31)=0,,"Total revenues less total expenses do not equal total change in net position. Acct 339+504+505+341+386-387+389-388-255=0")</f>
        <v>0</v>
      </c>
      <c r="G31" s="56">
        <f>L24+L25+L26+L27+L28-L29+L30-L23-L31</f>
        <v>0</v>
      </c>
      <c r="H31" s="162"/>
      <c r="I31" s="22"/>
      <c r="J31" s="161">
        <v>255</v>
      </c>
      <c r="K31" s="160" t="s">
        <v>81</v>
      </c>
      <c r="L31" s="195">
        <f t="shared" si="1"/>
        <v>0</v>
      </c>
      <c r="O31" s="201" t="e">
        <f>'Unit Data from Audit Worksheet'!E35</f>
        <v>#N/A</v>
      </c>
      <c r="P31" s="143"/>
    </row>
    <row r="32" spans="1:16" ht="89.25" customHeight="1" x14ac:dyDescent="0.3">
      <c r="A32" s="152">
        <f>'Unit Data from Audit Worksheet'!A36</f>
        <v>376</v>
      </c>
      <c r="B32" s="164" t="str">
        <f>'Unit Data from Audit Worksheet'!C36</f>
        <v>Statement of Activities - Governmental</v>
      </c>
      <c r="C32" s="151" t="str">
        <f>'Unit Data from Audit Worksheet'!D36</f>
        <v>Any adjustment to beginning net position including rounding, prior period adjustments and restatements.   (Increases to net position are positive; decreases to net position are negative)</v>
      </c>
      <c r="D32" s="67"/>
      <c r="E32" s="168">
        <f>'Unit Data from Audit Worksheet'!F36</f>
        <v>0</v>
      </c>
      <c r="F32" s="55" t="e">
        <f>IF(L18+L19+L20-L31-L32=O18+O19+O20,,"Beginning Balance does not agree with our records acct (252+253+254-255-376=PY252+PY253+PY254)")</f>
        <v>#N/A</v>
      </c>
      <c r="G32" s="57" t="e">
        <f>L18+L19+L20-L31-L32-(O18+O19+O20)</f>
        <v>#N/A</v>
      </c>
      <c r="H32" s="162"/>
      <c r="I32" s="22"/>
      <c r="J32" s="161">
        <v>376</v>
      </c>
      <c r="K32" s="160" t="s">
        <v>32</v>
      </c>
      <c r="L32" s="195">
        <f t="shared" si="1"/>
        <v>0</v>
      </c>
      <c r="O32" s="201" t="e">
        <f>'Unit Data from Audit Worksheet'!E36</f>
        <v>#N/A</v>
      </c>
      <c r="P32" s="143"/>
    </row>
    <row r="33" spans="1:28" ht="90" customHeight="1" x14ac:dyDescent="0.3">
      <c r="A33" s="152">
        <f>'Unit Data from Audit Worksheet'!A38</f>
        <v>592</v>
      </c>
      <c r="B33" s="164" t="str">
        <f>'Unit Data from Audit Worksheet'!C38</f>
        <v>Statement of Activities - Business Activities</v>
      </c>
      <c r="C33" s="151" t="str">
        <f>'Unit Data from Audit Worksheet'!D38</f>
        <v>Total Change in net position Business Type 
(Increase in net position is recorded as a positive and a decrease in net position is recorded as a negative)</v>
      </c>
      <c r="D33" s="67"/>
      <c r="E33" s="168">
        <f>'Unit Data from Audit Worksheet'!F38</f>
        <v>0</v>
      </c>
      <c r="F33" s="163"/>
      <c r="G33" s="165"/>
      <c r="H33" s="162"/>
      <c r="I33" s="22"/>
      <c r="J33" s="161">
        <v>592</v>
      </c>
      <c r="K33" s="160" t="s">
        <v>121</v>
      </c>
      <c r="L33" s="195">
        <f t="shared" si="1"/>
        <v>0</v>
      </c>
      <c r="O33" s="201"/>
      <c r="P33" s="143"/>
    </row>
    <row r="34" spans="1:28" ht="66" customHeight="1" x14ac:dyDescent="0.3">
      <c r="A34" s="152">
        <f>'Unit Data from Audit Worksheet'!A39</f>
        <v>591</v>
      </c>
      <c r="B34" s="164" t="str">
        <f>'Unit Data from Audit Worksheet'!C39</f>
        <v>Statement of Activities - Business Activities</v>
      </c>
      <c r="C34" s="151" t="str">
        <f>'Unit Data from Audit Worksheet'!D39</f>
        <v>Total Expenses - Exclude Transfers</v>
      </c>
      <c r="D34" s="67"/>
      <c r="E34" s="168">
        <f>'Unit Data from Audit Worksheet'!F39</f>
        <v>0</v>
      </c>
      <c r="F34" s="163">
        <f>IF(L34&lt;0,"Error: Enter as a positive.",)</f>
        <v>0</v>
      </c>
      <c r="G34" s="165"/>
      <c r="H34" s="162"/>
      <c r="I34" s="22"/>
      <c r="J34" s="161">
        <v>591</v>
      </c>
      <c r="K34" s="160" t="s">
        <v>120</v>
      </c>
      <c r="L34" s="195">
        <f>IF(D34="",E34,D34)</f>
        <v>0</v>
      </c>
      <c r="O34" s="201"/>
      <c r="P34" s="143"/>
    </row>
    <row r="35" spans="1:28" s="268" customFormat="1" ht="66" customHeight="1" x14ac:dyDescent="0.3">
      <c r="A35" s="152">
        <f>'Unit Data from Audit Worksheet'!A45</f>
        <v>1072</v>
      </c>
      <c r="B35" s="164" t="str">
        <f>'Unit Data from Audit Worksheet'!C45</f>
        <v>Revenue, Expenses &amp; Changes in Fund Net Position</v>
      </c>
      <c r="C35" s="151" t="str">
        <f>'Unit Data from Audit Worksheet'!D45</f>
        <v>All Proprietary Funds -total of all expenses excluding transfers out</v>
      </c>
      <c r="D35" s="67"/>
      <c r="E35" s="168">
        <f>'Unit Data from Audit Worksheet'!F45</f>
        <v>0</v>
      </c>
      <c r="F35" s="163"/>
      <c r="G35" s="165"/>
      <c r="H35" s="162"/>
      <c r="I35" s="22"/>
      <c r="J35" s="143">
        <v>1072</v>
      </c>
      <c r="K35" s="685" t="s">
        <v>589</v>
      </c>
      <c r="L35" s="195">
        <f t="shared" ref="L35:L37" si="3">IF(D35="",E35,D35)</f>
        <v>0</v>
      </c>
      <c r="M35" s="129"/>
      <c r="O35" s="201"/>
      <c r="P35" s="144"/>
      <c r="Q35" s="129"/>
      <c r="R35" s="129"/>
      <c r="S35" s="129"/>
      <c r="T35" s="129"/>
      <c r="U35" s="129"/>
      <c r="V35" s="129"/>
      <c r="W35" s="129"/>
      <c r="X35" s="129"/>
      <c r="Y35" s="129"/>
      <c r="Z35" s="129"/>
      <c r="AA35" s="129"/>
      <c r="AB35" s="129"/>
    </row>
    <row r="36" spans="1:28" s="268" customFormat="1" ht="66" customHeight="1" x14ac:dyDescent="0.3">
      <c r="A36" s="152">
        <f>'Unit Data from Audit Worksheet'!A46</f>
        <v>1073</v>
      </c>
      <c r="B36" s="164" t="str">
        <f>'Unit Data from Audit Worksheet'!C46</f>
        <v>Revenue, Expenses &amp; Changes in Fund Net Position</v>
      </c>
      <c r="C36" s="151" t="str">
        <f>'Unit Data from Audit Worksheet'!D46</f>
        <v>All Proprietary Funds -Depreciation and amortization expense</v>
      </c>
      <c r="D36" s="67"/>
      <c r="E36" s="168">
        <f>'Unit Data from Audit Worksheet'!F46</f>
        <v>0</v>
      </c>
      <c r="F36" s="163"/>
      <c r="G36" s="165"/>
      <c r="H36" s="162"/>
      <c r="I36" s="22"/>
      <c r="J36" s="143">
        <v>1073</v>
      </c>
      <c r="K36" s="685" t="s">
        <v>590</v>
      </c>
      <c r="L36" s="195">
        <f t="shared" si="3"/>
        <v>0</v>
      </c>
      <c r="M36" s="129"/>
      <c r="O36" s="201"/>
      <c r="P36" s="144"/>
      <c r="Q36" s="129"/>
      <c r="R36" s="129"/>
      <c r="S36" s="129"/>
      <c r="T36" s="129"/>
      <c r="U36" s="129"/>
      <c r="V36" s="129"/>
      <c r="W36" s="129"/>
      <c r="X36" s="129"/>
      <c r="Y36" s="129"/>
      <c r="Z36" s="129"/>
      <c r="AA36" s="129"/>
      <c r="AB36" s="129"/>
    </row>
    <row r="37" spans="1:28" s="268" customFormat="1" ht="66" customHeight="1" x14ac:dyDescent="0.3">
      <c r="A37" s="152">
        <f>'Unit Data from Audit Worksheet'!A47</f>
        <v>1074</v>
      </c>
      <c r="B37" s="164" t="str">
        <f>'Unit Data from Audit Worksheet'!C47</f>
        <v>Cash Flow Statement</v>
      </c>
      <c r="C37" s="151" t="str">
        <f>'Unit Data from Audit Worksheet'!D47</f>
        <v>All Proprietary Funds -Principal paid on long-term debt.  Amount should be reduced by principal payments for debt refunding.</v>
      </c>
      <c r="D37" s="67"/>
      <c r="E37" s="168">
        <f>'Unit Data from Audit Worksheet'!F47</f>
        <v>0</v>
      </c>
      <c r="F37" s="163"/>
      <c r="G37" s="165"/>
      <c r="H37" s="162"/>
      <c r="I37" s="22"/>
      <c r="J37" s="143">
        <v>1074</v>
      </c>
      <c r="K37" s="685" t="s">
        <v>591</v>
      </c>
      <c r="L37" s="195">
        <f t="shared" si="3"/>
        <v>0</v>
      </c>
      <c r="M37" s="129"/>
      <c r="O37" s="201"/>
      <c r="P37" s="144"/>
      <c r="Q37" s="129"/>
      <c r="R37" s="129"/>
      <c r="S37" s="129"/>
      <c r="T37" s="129"/>
      <c r="U37" s="129"/>
      <c r="V37" s="129"/>
      <c r="W37" s="129"/>
      <c r="X37" s="129"/>
      <c r="Y37" s="129"/>
      <c r="Z37" s="129"/>
      <c r="AA37" s="129"/>
      <c r="AB37" s="129"/>
    </row>
    <row r="38" spans="1:28" ht="59.4" customHeight="1" x14ac:dyDescent="0.3">
      <c r="A38" s="152">
        <f>'Unit Data from Audit Worksheet'!A49</f>
        <v>506</v>
      </c>
      <c r="B38" s="33" t="str">
        <f>'Unit Data from Audit Worksheet'!C49</f>
        <v>General Fund-Balance Sheet</v>
      </c>
      <c r="C38" s="203" t="str">
        <f>'Unit Data from Audit Worksheet'!D49</f>
        <v xml:space="preserve">All unrestricted cash and investments.  
Exclude restricted cash and cash held by a third party. </v>
      </c>
      <c r="D38" s="67"/>
      <c r="E38" s="92">
        <f>'Unit Data from Audit Worksheet'!F49</f>
        <v>0</v>
      </c>
      <c r="F38" s="21">
        <f>IF(L38&lt;0,"Error: Number is normally positive.",)</f>
        <v>0</v>
      </c>
      <c r="G38" s="45"/>
      <c r="H38" s="162"/>
      <c r="I38" s="22"/>
      <c r="J38" s="23">
        <v>506</v>
      </c>
      <c r="K38" s="160" t="s">
        <v>82</v>
      </c>
      <c r="L38" s="204">
        <f t="shared" ref="L38:L49" si="4">IF(D38="",E38,D38)</f>
        <v>0</v>
      </c>
      <c r="P38" s="144"/>
    </row>
    <row r="39" spans="1:28" ht="45.75" customHeight="1" x14ac:dyDescent="0.3">
      <c r="A39" s="152">
        <f>'Unit Data from Audit Worksheet'!A50</f>
        <v>536</v>
      </c>
      <c r="B39" s="33" t="str">
        <f>'Unit Data from Audit Worksheet'!C50</f>
        <v>General Fund-Balance Sheet</v>
      </c>
      <c r="C39" s="203" t="str">
        <f>'Unit Data from Audit Worksheet'!D50</f>
        <v>All restricted cash and investments</v>
      </c>
      <c r="D39" s="67"/>
      <c r="E39" s="92">
        <f>'Unit Data from Audit Worksheet'!F50</f>
        <v>0</v>
      </c>
      <c r="F39" s="21">
        <f>IF(L39&lt;0,"Error: Number is normally positive.",)</f>
        <v>0</v>
      </c>
      <c r="G39" s="45"/>
      <c r="H39" s="162"/>
      <c r="I39" s="22"/>
      <c r="J39" s="23">
        <v>536</v>
      </c>
      <c r="K39" s="160" t="s">
        <v>83</v>
      </c>
      <c r="L39" s="204">
        <f t="shared" si="4"/>
        <v>0</v>
      </c>
      <c r="P39" s="145"/>
    </row>
    <row r="40" spans="1:28" ht="56.25" customHeight="1" x14ac:dyDescent="0.3">
      <c r="A40" s="152">
        <f>'Unit Data from Audit Worksheet'!A51</f>
        <v>586</v>
      </c>
      <c r="B40" s="164" t="str">
        <f>'Unit Data from Audit Worksheet'!C51</f>
        <v>General Fund-Balance Sheet</v>
      </c>
      <c r="C40" s="151" t="str">
        <f>'Unit Data from Audit Worksheet'!D51</f>
        <v>Advance To: Interfund loan receivable-portion of repayment plan longer than 12 months</v>
      </c>
      <c r="D40" s="86"/>
      <c r="E40" s="168">
        <f>'Unit Data from Audit Worksheet'!F51</f>
        <v>0</v>
      </c>
      <c r="F40" s="163"/>
      <c r="G40" s="165"/>
      <c r="H40" s="162"/>
      <c r="I40" s="22"/>
      <c r="J40" s="161">
        <v>586</v>
      </c>
      <c r="K40" s="151" t="s">
        <v>110</v>
      </c>
      <c r="L40" s="195">
        <f t="shared" si="4"/>
        <v>0</v>
      </c>
      <c r="P40" s="145"/>
    </row>
    <row r="41" spans="1:28" ht="41.4" customHeight="1" x14ac:dyDescent="0.3">
      <c r="A41" s="152">
        <f>'Unit Data from Audit Worksheet'!A52</f>
        <v>379</v>
      </c>
      <c r="B41" s="164" t="str">
        <f>'Unit Data from Audit Worksheet'!C52</f>
        <v>General Fund-Balance Sheet</v>
      </c>
      <c r="C41" s="151" t="str">
        <f>'Unit Data from Audit Worksheet'!D52</f>
        <v>Total Assets and deferred outflows</v>
      </c>
      <c r="D41" s="86"/>
      <c r="E41" s="168">
        <f>'Unit Data from Audit Worksheet'!F52</f>
        <v>0</v>
      </c>
      <c r="F41" s="54">
        <f>IF((L38+L39)&gt;L41,"Error: Please review accts (506+536)&gt;379",)</f>
        <v>0</v>
      </c>
      <c r="G41" s="165"/>
      <c r="H41" s="162"/>
      <c r="I41" s="22"/>
      <c r="J41" s="161">
        <v>379</v>
      </c>
      <c r="K41" s="160" t="s">
        <v>37</v>
      </c>
      <c r="L41" s="195">
        <f t="shared" si="4"/>
        <v>0</v>
      </c>
      <c r="P41" s="142"/>
    </row>
    <row r="42" spans="1:28" ht="90.75" customHeight="1" x14ac:dyDescent="0.3">
      <c r="A42" s="152">
        <f>'Unit Data from Audit Worksheet'!A53</f>
        <v>4</v>
      </c>
      <c r="B42" s="33" t="str">
        <f>'Unit Data from Audit Worksheet'!C53</f>
        <v>General Fund-Balance Sheet</v>
      </c>
      <c r="C42" s="203" t="str">
        <f>'Unit Data from Audit Worksheet'!D53</f>
        <v>Current Liabilities (as reported on the Balance Sheet)
Exclude all deferred inflows. 
Include advance from(long-term portion of interfund loans)</v>
      </c>
      <c r="D42" s="86"/>
      <c r="E42" s="92">
        <f>'Unit Data from Audit Worksheet'!F53</f>
        <v>0</v>
      </c>
      <c r="F42" s="21">
        <f t="shared" ref="F42:F46" si="5">IF(L42&lt;0,"Error: Enter as a positive.",)</f>
        <v>0</v>
      </c>
      <c r="G42" s="45"/>
      <c r="H42" s="162"/>
      <c r="I42" s="22"/>
      <c r="J42" s="23">
        <v>4</v>
      </c>
      <c r="K42" s="160" t="s">
        <v>38</v>
      </c>
      <c r="L42" s="204">
        <f t="shared" si="4"/>
        <v>0</v>
      </c>
      <c r="P42" s="143"/>
    </row>
    <row r="43" spans="1:28" ht="131.25" customHeight="1" x14ac:dyDescent="0.3">
      <c r="A43" s="152">
        <f>'Unit Data from Audit Worksheet'!A54</f>
        <v>5</v>
      </c>
      <c r="B43" s="33" t="str">
        <f>'Unit Data from Audit Worksheet'!C54</f>
        <v>General Fund-Balance Sheet</v>
      </c>
      <c r="C43" s="203" t="str">
        <f>'Unit Data from Audit Worksheet'!D54</f>
        <v>General fund deferred inflows derived from cash receipts. 
 Prepaid taxes is a common item listed.  Deferred inflows on the face of the statements can include cash and non-cash.  You may have to refer to the note disclosure where the cash and non-cash is broken out.</v>
      </c>
      <c r="D43" s="86"/>
      <c r="E43" s="92">
        <f>'Unit Data from Audit Worksheet'!F54</f>
        <v>0</v>
      </c>
      <c r="F43" s="21">
        <f t="shared" si="5"/>
        <v>0</v>
      </c>
      <c r="G43" s="45"/>
      <c r="H43" s="162"/>
      <c r="I43" s="22"/>
      <c r="J43" s="23">
        <v>5</v>
      </c>
      <c r="K43" s="160" t="s">
        <v>39</v>
      </c>
      <c r="L43" s="204">
        <f t="shared" si="4"/>
        <v>0</v>
      </c>
      <c r="P43" s="143"/>
    </row>
    <row r="44" spans="1:28" ht="104.25" customHeight="1" x14ac:dyDescent="0.3">
      <c r="A44" s="152">
        <f>'Unit Data from Audit Worksheet'!A55</f>
        <v>380</v>
      </c>
      <c r="B44" s="164" t="str">
        <f>'Unit Data from Audit Worksheet'!C55</f>
        <v>General Fund-Balance Sheet</v>
      </c>
      <c r="C44" s="151" t="str">
        <f>'Unit Data from Audit Worksheet'!D55</f>
        <v>Total Deferred inflows not derived from cash receipts.  Deferred inflows on the face of the statements can include cash and non-cash.  You may have to refer to the note disclosure where the cash and non-cash is broken out.</v>
      </c>
      <c r="D44" s="86"/>
      <c r="E44" s="168">
        <f>'Unit Data from Audit Worksheet'!F55</f>
        <v>0</v>
      </c>
      <c r="F44" s="163">
        <f t="shared" si="5"/>
        <v>0</v>
      </c>
      <c r="G44" s="165"/>
      <c r="H44" s="162"/>
      <c r="I44" s="22"/>
      <c r="J44" s="161">
        <v>380</v>
      </c>
      <c r="K44" s="160" t="s">
        <v>40</v>
      </c>
      <c r="L44" s="195">
        <f t="shared" si="4"/>
        <v>0</v>
      </c>
      <c r="P44" s="143"/>
    </row>
    <row r="45" spans="1:28" ht="41.25" customHeight="1" x14ac:dyDescent="0.3">
      <c r="A45" s="152">
        <f>'Unit Data from Audit Worksheet'!A56</f>
        <v>391</v>
      </c>
      <c r="B45" s="164" t="str">
        <f>'Unit Data from Audit Worksheet'!C56</f>
        <v>General Fund-Balance Sheet</v>
      </c>
      <c r="C45" s="151" t="str">
        <f>'Unit Data from Audit Worksheet'!D56</f>
        <v xml:space="preserve">Fund balance, Restricted for Stabilization by State Statute </v>
      </c>
      <c r="D45" s="86"/>
      <c r="E45" s="168">
        <f>'Unit Data from Audit Worksheet'!F56</f>
        <v>0</v>
      </c>
      <c r="F45" s="163">
        <f t="shared" si="5"/>
        <v>0</v>
      </c>
      <c r="G45" s="165"/>
      <c r="H45" s="162"/>
      <c r="I45" s="22"/>
      <c r="J45" s="161">
        <v>391</v>
      </c>
      <c r="K45" s="160" t="s">
        <v>84</v>
      </c>
      <c r="L45" s="195">
        <f t="shared" si="4"/>
        <v>0</v>
      </c>
      <c r="P45" s="143"/>
    </row>
    <row r="46" spans="1:28" ht="43.2" customHeight="1" x14ac:dyDescent="0.3">
      <c r="A46" s="152">
        <f>'Unit Data from Audit Worksheet'!A57</f>
        <v>7</v>
      </c>
      <c r="B46" s="33" t="str">
        <f>'Unit Data from Audit Worksheet'!C57</f>
        <v>General Fund-Balance Sheet</v>
      </c>
      <c r="C46" s="203" t="str">
        <f>'Unit Data from Audit Worksheet'!D57</f>
        <v>Fund balance, Nonspendable-  inventory/prepaids/etc.</v>
      </c>
      <c r="D46" s="86"/>
      <c r="E46" s="92">
        <f>'Unit Data from Audit Worksheet'!F57</f>
        <v>0</v>
      </c>
      <c r="F46" s="21">
        <f t="shared" si="5"/>
        <v>0</v>
      </c>
      <c r="G46" s="45"/>
      <c r="H46" s="162"/>
      <c r="I46" s="22"/>
      <c r="J46" s="23">
        <v>7</v>
      </c>
      <c r="K46" s="160" t="s">
        <v>85</v>
      </c>
      <c r="L46" s="204">
        <f t="shared" si="4"/>
        <v>0</v>
      </c>
      <c r="P46" s="143"/>
    </row>
    <row r="47" spans="1:28" s="16" customFormat="1" ht="48.75" customHeight="1" x14ac:dyDescent="0.3">
      <c r="A47" s="138">
        <f>'Unit Data from Audit Worksheet'!A58</f>
        <v>645</v>
      </c>
      <c r="B47" s="171" t="str">
        <f>'Unit Data from Audit Worksheet'!C58</f>
        <v>General Fund-Balance Sheet</v>
      </c>
      <c r="C47" s="138" t="str">
        <f>'Unit Data from Audit Worksheet'!D58</f>
        <v>Fund balance, Assigned (total of all assigned components)</v>
      </c>
      <c r="D47" s="72"/>
      <c r="E47" s="170">
        <f>'Unit Data from Audit Worksheet'!F58</f>
        <v>0</v>
      </c>
      <c r="F47" s="158">
        <f>IF(L47&lt;0,"Error: Enter as a positive.",)</f>
        <v>0</v>
      </c>
      <c r="G47" s="149"/>
      <c r="H47" s="158"/>
      <c r="I47" s="205"/>
      <c r="J47" s="157">
        <v>645</v>
      </c>
      <c r="K47" s="138" t="s">
        <v>143</v>
      </c>
      <c r="L47" s="206">
        <f t="shared" si="4"/>
        <v>0</v>
      </c>
      <c r="M47"/>
      <c r="N47" s="198"/>
      <c r="O47" s="198"/>
      <c r="P47" s="143"/>
      <c r="Q47"/>
      <c r="R47"/>
      <c r="S47"/>
      <c r="T47"/>
      <c r="U47"/>
      <c r="V47"/>
      <c r="W47"/>
      <c r="X47"/>
      <c r="Y47"/>
      <c r="Z47"/>
      <c r="AA47"/>
      <c r="AB47"/>
    </row>
    <row r="48" spans="1:28" s="16" customFormat="1" ht="45.75" customHeight="1" x14ac:dyDescent="0.3">
      <c r="A48" s="138">
        <f>'Unit Data from Audit Worksheet'!A59</f>
        <v>646</v>
      </c>
      <c r="B48" s="171" t="str">
        <f>'Unit Data from Audit Worksheet'!C59</f>
        <v>General Fund-Balance Sheet</v>
      </c>
      <c r="C48" s="138" t="str">
        <f>'Unit Data from Audit Worksheet'!D59</f>
        <v>Fund Balance, Unassigned</v>
      </c>
      <c r="D48" s="72"/>
      <c r="E48" s="170">
        <f>'Unit Data from Audit Worksheet'!F59</f>
        <v>0</v>
      </c>
      <c r="F48" s="158">
        <f>IF(L48&lt;0,"Error: Enter as a positive.",)</f>
        <v>0</v>
      </c>
      <c r="G48" s="149"/>
      <c r="H48" s="158"/>
      <c r="I48" s="205"/>
      <c r="J48" s="157">
        <v>646</v>
      </c>
      <c r="K48" s="138" t="s">
        <v>144</v>
      </c>
      <c r="L48" s="206">
        <f t="shared" si="4"/>
        <v>0</v>
      </c>
      <c r="M48"/>
      <c r="N48" s="198"/>
      <c r="O48" s="198"/>
      <c r="P48" s="143"/>
      <c r="Q48"/>
      <c r="R48"/>
      <c r="S48"/>
      <c r="T48"/>
      <c r="U48"/>
      <c r="V48"/>
      <c r="W48"/>
      <c r="X48"/>
      <c r="Y48"/>
      <c r="Z48"/>
      <c r="AA48"/>
      <c r="AB48"/>
    </row>
    <row r="49" spans="1:28" ht="55.5" customHeight="1" x14ac:dyDescent="0.3">
      <c r="A49" s="193">
        <f>'Unit Data from Audit Worksheet'!A60</f>
        <v>9</v>
      </c>
      <c r="B49" s="73" t="str">
        <f>'Unit Data from Audit Worksheet'!C60</f>
        <v>General Fund-Balance Sheet</v>
      </c>
      <c r="C49" s="207" t="str">
        <f>'Unit Data from Audit Worksheet'!D60</f>
        <v>Total Fund balance (enter fund deficits as negative)</v>
      </c>
      <c r="D49" s="86"/>
      <c r="E49" s="91">
        <f>'Unit Data from Audit Worksheet'!F60</f>
        <v>0</v>
      </c>
      <c r="F49" s="74">
        <f>IF(L41-L42-L43-L44-L49=0,,"Error: Total assets less total liabilities do not equal Acct +379-4-5-380-9=0")</f>
        <v>0</v>
      </c>
      <c r="G49" s="75">
        <f>L41-L42-L43-L44-L49</f>
        <v>0</v>
      </c>
      <c r="H49" s="162"/>
      <c r="I49" s="22"/>
      <c r="J49" s="76">
        <v>9</v>
      </c>
      <c r="K49" s="31" t="s">
        <v>86</v>
      </c>
      <c r="L49" s="204">
        <f t="shared" si="4"/>
        <v>0</v>
      </c>
      <c r="O49" s="201" t="e">
        <f>'Unit Data from Audit Worksheet'!E60</f>
        <v>#N/A</v>
      </c>
      <c r="P49" s="143"/>
    </row>
    <row r="50" spans="1:28" s="16" customFormat="1" ht="73.5" customHeight="1" x14ac:dyDescent="0.3">
      <c r="A50" s="152">
        <f>'Unit Data from Audit Worksheet'!A61</f>
        <v>1052</v>
      </c>
      <c r="B50" s="164" t="str">
        <f>'Unit Data from Audit Worksheet'!C61</f>
        <v>General Fund-Rev, Exp. Change in Fund Balance</v>
      </c>
      <c r="C50" s="151" t="str">
        <f>'Unit Data from Audit Worksheet'!D61</f>
        <v>Mark to Market unrealized losses in the General Fund. (enter as a negative number)</v>
      </c>
      <c r="D50" s="86"/>
      <c r="E50" s="168">
        <f>'Unit Data from Audit Worksheet'!F61</f>
        <v>0</v>
      </c>
      <c r="F50" s="163"/>
      <c r="G50" s="165"/>
      <c r="H50" s="162"/>
      <c r="I50" s="22"/>
      <c r="J50" s="161">
        <v>1052</v>
      </c>
      <c r="K50" s="160" t="s">
        <v>444</v>
      </c>
      <c r="L50" s="200">
        <f t="shared" ref="L50:L84" si="6">IF(D50="",E50,D50)</f>
        <v>0</v>
      </c>
      <c r="M50"/>
      <c r="P50" s="143"/>
      <c r="Q50"/>
      <c r="R50"/>
      <c r="S50"/>
      <c r="T50"/>
      <c r="U50"/>
      <c r="V50"/>
      <c r="W50"/>
      <c r="X50"/>
      <c r="Y50"/>
      <c r="Z50"/>
      <c r="AA50"/>
      <c r="AB50"/>
    </row>
    <row r="51" spans="1:28" s="16" customFormat="1" ht="63.6" customHeight="1" x14ac:dyDescent="0.3">
      <c r="A51" s="152">
        <f>'Unit Data from Audit Worksheet'!A63</f>
        <v>16</v>
      </c>
      <c r="B51" s="152" t="str">
        <f>'Unit Data from Audit Worksheet'!C63</f>
        <v>General Fund-Rev, Exp. Change in Fund Balance</v>
      </c>
      <c r="C51" s="152" t="str">
        <f>'Unit Data from Audit Worksheet'!D63</f>
        <v>Total revenues</v>
      </c>
      <c r="D51" s="86"/>
      <c r="E51" s="168">
        <f>'Unit Data from Audit Worksheet'!F63</f>
        <v>0</v>
      </c>
      <c r="F51" s="163"/>
      <c r="G51" s="165"/>
      <c r="H51" s="162"/>
      <c r="I51" s="22"/>
      <c r="J51" s="154">
        <v>16</v>
      </c>
      <c r="K51" s="152" t="s">
        <v>87</v>
      </c>
      <c r="L51" s="200">
        <f t="shared" si="6"/>
        <v>0</v>
      </c>
      <c r="M51"/>
      <c r="P51" s="143"/>
      <c r="Q51"/>
      <c r="R51"/>
      <c r="S51"/>
      <c r="T51"/>
      <c r="U51"/>
      <c r="V51"/>
      <c r="W51"/>
      <c r="X51"/>
      <c r="Y51"/>
      <c r="Z51"/>
      <c r="AA51"/>
      <c r="AB51"/>
    </row>
    <row r="52" spans="1:28" s="16" customFormat="1" ht="58.2" customHeight="1" x14ac:dyDescent="0.3">
      <c r="A52" s="152">
        <f>'Unit Data from Audit Worksheet'!A64</f>
        <v>532</v>
      </c>
      <c r="B52" s="152" t="str">
        <f>'Unit Data from Audit Worksheet'!C64</f>
        <v>General Fund-Rev, Exp. Change in Fund Balance</v>
      </c>
      <c r="C52" s="152" t="str">
        <f>'Unit Data from Audit Worksheet'!D64</f>
        <v xml:space="preserve">Total expenditures  
Exclude expenditures in the "other financing sources (uses)" section.
</v>
      </c>
      <c r="D52" s="86"/>
      <c r="E52" s="168">
        <f>'Unit Data from Audit Worksheet'!F64</f>
        <v>0</v>
      </c>
      <c r="F52" s="163"/>
      <c r="G52" s="165"/>
      <c r="H52" s="162"/>
      <c r="I52" s="22"/>
      <c r="J52" s="154">
        <v>532</v>
      </c>
      <c r="K52" s="152" t="s">
        <v>447</v>
      </c>
      <c r="L52" s="200">
        <f t="shared" si="6"/>
        <v>0</v>
      </c>
      <c r="M52"/>
      <c r="P52" s="143"/>
      <c r="Q52"/>
      <c r="R52"/>
      <c r="S52"/>
      <c r="T52"/>
      <c r="U52"/>
      <c r="V52"/>
      <c r="W52"/>
      <c r="X52"/>
      <c r="Y52"/>
      <c r="Z52"/>
      <c r="AA52"/>
      <c r="AB52"/>
    </row>
    <row r="53" spans="1:28" s="16" customFormat="1" ht="64.2" customHeight="1" x14ac:dyDescent="0.3">
      <c r="A53" s="152">
        <f>'Unit Data from Audit Worksheet'!A65</f>
        <v>17</v>
      </c>
      <c r="B53" s="152" t="str">
        <f>'Unit Data from Audit Worksheet'!C65</f>
        <v>General Fund-Rev, Exp. Change in Fund Balance</v>
      </c>
      <c r="C53" s="152" t="str">
        <f>'Unit Data from Audit Worksheet'!D65</f>
        <v>Total Transfers in    (Preference is that transfers-in  are not netted against transfers-out)</v>
      </c>
      <c r="D53" s="86"/>
      <c r="E53" s="168">
        <f>'Unit Data from Audit Worksheet'!F65</f>
        <v>0</v>
      </c>
      <c r="F53" s="163"/>
      <c r="G53" s="165"/>
      <c r="H53" s="162"/>
      <c r="I53" s="22"/>
      <c r="J53" s="154">
        <v>17</v>
      </c>
      <c r="K53" s="152" t="s">
        <v>88</v>
      </c>
      <c r="L53" s="200">
        <f t="shared" si="6"/>
        <v>0</v>
      </c>
      <c r="M53"/>
      <c r="P53" s="143"/>
      <c r="Q53"/>
      <c r="R53"/>
      <c r="S53"/>
      <c r="T53"/>
      <c r="U53"/>
      <c r="V53"/>
      <c r="W53"/>
      <c r="X53"/>
      <c r="Y53"/>
      <c r="Z53"/>
      <c r="AA53"/>
      <c r="AB53"/>
    </row>
    <row r="54" spans="1:28" s="16" customFormat="1" ht="58.8" customHeight="1" x14ac:dyDescent="0.3">
      <c r="A54" s="152">
        <f>'Unit Data from Audit Worksheet'!A66</f>
        <v>20</v>
      </c>
      <c r="B54" s="152" t="str">
        <f>'Unit Data from Audit Worksheet'!C66</f>
        <v>General Fund-Rev, Exp. Change in Fund Balance</v>
      </c>
      <c r="C54" s="152" t="str">
        <f>'Unit Data from Audit Worksheet'!D66</f>
        <v>Total Transfers out    (Preference is that transfers-in  are not netted against transfers-out)</v>
      </c>
      <c r="D54" s="86"/>
      <c r="E54" s="168">
        <f>'Unit Data from Audit Worksheet'!F66</f>
        <v>0</v>
      </c>
      <c r="F54" s="163"/>
      <c r="G54" s="165"/>
      <c r="H54" s="162"/>
      <c r="I54" s="22"/>
      <c r="J54" s="154">
        <v>20</v>
      </c>
      <c r="K54" s="152" t="s">
        <v>89</v>
      </c>
      <c r="L54" s="200">
        <f t="shared" si="6"/>
        <v>0</v>
      </c>
      <c r="M54"/>
      <c r="P54" s="143"/>
      <c r="Q54"/>
      <c r="R54"/>
      <c r="S54"/>
      <c r="T54"/>
      <c r="U54"/>
      <c r="V54"/>
      <c r="W54"/>
      <c r="X54"/>
      <c r="Y54"/>
      <c r="Z54"/>
      <c r="AA54"/>
      <c r="AB54"/>
    </row>
    <row r="55" spans="1:28" s="16" customFormat="1" ht="69.599999999999994" customHeight="1" x14ac:dyDescent="0.3">
      <c r="A55" s="152">
        <f>'Unit Data from Audit Worksheet'!A67</f>
        <v>533</v>
      </c>
      <c r="B55" s="152" t="str">
        <f>'Unit Data from Audit Worksheet'!C67</f>
        <v>General Fund-Rev, Exp. Change in Fund Balance</v>
      </c>
      <c r="C55" s="152" t="str">
        <f>'Unit Data from Audit Worksheet'!D67</f>
        <v>Total Proceeds from all long-term debt issuances 
Exclude proceeds from refundings</v>
      </c>
      <c r="D55" s="86"/>
      <c r="E55" s="168">
        <f>'Unit Data from Audit Worksheet'!F67</f>
        <v>0</v>
      </c>
      <c r="F55" s="163"/>
      <c r="G55" s="165"/>
      <c r="H55" s="162"/>
      <c r="I55" s="22"/>
      <c r="J55" s="154">
        <v>533</v>
      </c>
      <c r="K55" s="152" t="s">
        <v>448</v>
      </c>
      <c r="L55" s="200">
        <f t="shared" si="6"/>
        <v>0</v>
      </c>
      <c r="M55"/>
      <c r="P55" s="143"/>
      <c r="Q55"/>
      <c r="R55"/>
      <c r="S55"/>
      <c r="T55"/>
      <c r="U55"/>
      <c r="V55"/>
      <c r="W55"/>
      <c r="X55"/>
      <c r="Y55"/>
      <c r="Z55"/>
      <c r="AA55"/>
      <c r="AB55"/>
    </row>
    <row r="56" spans="1:28" s="16" customFormat="1" ht="78.599999999999994" customHeight="1" x14ac:dyDescent="0.3">
      <c r="A56" s="152">
        <f>'Unit Data from Audit Worksheet'!A68</f>
        <v>22</v>
      </c>
      <c r="B56" s="152" t="str">
        <f>'Unit Data from Audit Worksheet'!C68</f>
        <v>General Fund-Rev, Exp. Change in Fund Balance</v>
      </c>
      <c r="C56" s="152" t="str">
        <f>'Unit Data from Audit Worksheet'!D68</f>
        <v xml:space="preserve">All other items on this statement that were not included in total revenues, total expenditures, transfers in or out, or proceeds from long-term debt above.  </v>
      </c>
      <c r="D56" s="86"/>
      <c r="E56" s="168">
        <f>'Unit Data from Audit Worksheet'!F68</f>
        <v>0</v>
      </c>
      <c r="F56" s="163"/>
      <c r="G56" s="165"/>
      <c r="H56" s="162"/>
      <c r="I56" s="22"/>
      <c r="J56" s="154">
        <v>22</v>
      </c>
      <c r="K56" s="152" t="s">
        <v>90</v>
      </c>
      <c r="L56" s="200">
        <f t="shared" si="6"/>
        <v>0</v>
      </c>
      <c r="M56"/>
      <c r="P56" s="143"/>
      <c r="Q56"/>
      <c r="R56"/>
      <c r="S56"/>
      <c r="T56"/>
      <c r="U56"/>
      <c r="V56"/>
      <c r="W56"/>
      <c r="X56"/>
      <c r="Y56"/>
      <c r="Z56"/>
      <c r="AA56"/>
      <c r="AB56"/>
    </row>
    <row r="57" spans="1:28" s="16" customFormat="1" ht="85.2" customHeight="1" x14ac:dyDescent="0.3">
      <c r="A57" s="152">
        <f>'Unit Data from Audit Worksheet'!A69</f>
        <v>23</v>
      </c>
      <c r="B57" s="152" t="str">
        <f>'Unit Data from Audit Worksheet'!C69</f>
        <v>General Fund-Rev, Exp. Change in Fund Balance</v>
      </c>
      <c r="C57" s="152" t="str">
        <f>'Unit Data from Audit Worksheet'!D69</f>
        <v>Change in fund balance - (Increase in Fund balance is recorded as a positive and a decrease in fund balance is recorded as a negative)</v>
      </c>
      <c r="D57" s="86"/>
      <c r="E57" s="168">
        <f>'Unit Data from Audit Worksheet'!F69</f>
        <v>0</v>
      </c>
      <c r="F57" s="163"/>
      <c r="G57" s="165"/>
      <c r="H57" s="162"/>
      <c r="I57" s="22"/>
      <c r="J57" s="154">
        <v>23</v>
      </c>
      <c r="K57" s="152" t="s">
        <v>91</v>
      </c>
      <c r="L57" s="200">
        <f t="shared" si="6"/>
        <v>0</v>
      </c>
      <c r="M57"/>
      <c r="P57" s="143"/>
      <c r="Q57"/>
      <c r="R57"/>
      <c r="S57"/>
      <c r="T57"/>
      <c r="U57"/>
      <c r="V57"/>
      <c r="W57"/>
      <c r="X57"/>
      <c r="Y57"/>
      <c r="Z57"/>
      <c r="AA57"/>
      <c r="AB57"/>
    </row>
    <row r="58" spans="1:28" s="16" customFormat="1" ht="108.6" customHeight="1" x14ac:dyDescent="0.3">
      <c r="A58" s="152">
        <f>'Unit Data from Audit Worksheet'!A70</f>
        <v>507</v>
      </c>
      <c r="B58" s="152" t="str">
        <f>'Unit Data from Audit Worksheet'!C70</f>
        <v>General Fund-Rev, Exp. Change in Fund Balance</v>
      </c>
      <c r="C58" s="152" t="str">
        <f>'Unit Data from Audit Worksheet'!D70</f>
        <v>Any adjustment to beginning fund balance including rounding, prior period adjustments and restatements.   (Amounts that increase fund balance are recorded as positive and amounts that decrease fund balance are recorded as negative)</v>
      </c>
      <c r="D58" s="86"/>
      <c r="E58" s="168">
        <f>'Unit Data from Audit Worksheet'!F70</f>
        <v>0</v>
      </c>
      <c r="F58" s="163"/>
      <c r="G58" s="640" t="e">
        <f>L49-L57-L58-O49</f>
        <v>#N/A</v>
      </c>
      <c r="H58" s="162"/>
      <c r="I58" s="22"/>
      <c r="J58" s="154">
        <v>507</v>
      </c>
      <c r="K58" s="152" t="s">
        <v>449</v>
      </c>
      <c r="L58" s="200">
        <f t="shared" si="6"/>
        <v>0</v>
      </c>
      <c r="M58"/>
      <c r="P58" s="143"/>
      <c r="Q58"/>
      <c r="R58"/>
      <c r="S58"/>
      <c r="T58"/>
      <c r="U58"/>
      <c r="V58"/>
      <c r="W58"/>
      <c r="X58"/>
      <c r="Y58"/>
      <c r="Z58"/>
      <c r="AA58"/>
      <c r="AB58"/>
    </row>
    <row r="59" spans="1:28" s="16" customFormat="1" ht="78.599999999999994" customHeight="1" x14ac:dyDescent="0.3">
      <c r="A59" s="152">
        <f>'Unit Data from Audit Worksheet'!A72</f>
        <v>512</v>
      </c>
      <c r="B59" s="164" t="str">
        <f>'Unit Data from Audit Worksheet'!C72</f>
        <v>Fiduciary Statements</v>
      </c>
      <c r="C59" s="151" t="str">
        <f>'Unit Data from Audit Worksheet'!D72</f>
        <v>Cash and investments.  
Include:  unrestricted and restricted.  
                   cash and investments held 
                   by a third party</v>
      </c>
      <c r="D59" s="86"/>
      <c r="E59" s="168">
        <f>'Unit Data from Audit Worksheet'!F72</f>
        <v>0</v>
      </c>
      <c r="F59" s="163"/>
      <c r="G59" s="165"/>
      <c r="H59" s="162"/>
      <c r="I59" s="22"/>
      <c r="J59" s="161">
        <v>512</v>
      </c>
      <c r="K59" s="160" t="s">
        <v>92</v>
      </c>
      <c r="L59" s="200">
        <f t="shared" si="6"/>
        <v>0</v>
      </c>
      <c r="M59"/>
      <c r="P59" s="143"/>
      <c r="Q59"/>
      <c r="R59"/>
      <c r="S59"/>
      <c r="T59"/>
      <c r="U59"/>
      <c r="V59"/>
      <c r="W59"/>
      <c r="X59"/>
      <c r="Y59"/>
      <c r="Z59"/>
      <c r="AA59"/>
      <c r="AB59"/>
    </row>
    <row r="60" spans="1:28" ht="87" customHeight="1" x14ac:dyDescent="0.3">
      <c r="A60" s="152">
        <f>'Unit Data from Audit Worksheet'!A74</f>
        <v>622</v>
      </c>
      <c r="B60" s="164" t="str">
        <f>'Unit Data from Audit Worksheet'!C74</f>
        <v>FS., Pension note or RSI</v>
      </c>
      <c r="C60" s="164" t="str">
        <f>'Unit Data from Audit Worksheet'!D74</f>
        <v xml:space="preserve">Unit's Share of Net Pension Liability ($s)
- unit of government is a participating employer in the State's TSERS (Teachers' and State Employees' Retirement System) or the LGERS (Local Governmental Employees' Retirement System).  </v>
      </c>
      <c r="D60" s="167"/>
      <c r="E60" s="168">
        <f>'Unit Data from Audit Worksheet'!F74</f>
        <v>0</v>
      </c>
      <c r="F60" s="163"/>
      <c r="G60" s="165"/>
      <c r="H60" s="162"/>
      <c r="I60" s="22"/>
      <c r="J60" s="161">
        <v>622</v>
      </c>
      <c r="K60" s="166" t="s">
        <v>134</v>
      </c>
      <c r="L60" s="200">
        <f t="shared" si="6"/>
        <v>0</v>
      </c>
      <c r="P60" s="143"/>
    </row>
    <row r="61" spans="1:28" ht="151.80000000000001" customHeight="1" x14ac:dyDescent="0.3">
      <c r="A61" s="152">
        <f>'Unit Data from Audit Worksheet'!A75</f>
        <v>577</v>
      </c>
      <c r="B61" s="164" t="str">
        <f>'Unit Data from Audit Worksheet'!C75</f>
        <v>Pension Notes</v>
      </c>
      <c r="C61" s="164" t="str">
        <f>'Unit Data from Audit Worksheet'!D75</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from drop down list.
</v>
      </c>
      <c r="D61" s="167"/>
      <c r="E61" s="168">
        <f>'Unit Data from Audit Worksheet'!F75</f>
        <v>0</v>
      </c>
      <c r="F61" s="163"/>
      <c r="G61" s="165"/>
      <c r="H61" s="162"/>
      <c r="I61" s="22"/>
      <c r="J61" s="161">
        <v>577</v>
      </c>
      <c r="K61" s="166" t="s">
        <v>122</v>
      </c>
      <c r="L61" s="200">
        <f t="shared" si="6"/>
        <v>0</v>
      </c>
      <c r="P61" s="143"/>
    </row>
    <row r="62" spans="1:28" s="268" customFormat="1" ht="90.6" customHeight="1" x14ac:dyDescent="0.3">
      <c r="A62" s="152">
        <f>'Unit Data from Audit Worksheet'!A77</f>
        <v>621</v>
      </c>
      <c r="B62" s="164" t="str">
        <f>'Unit Data from Audit Worksheet'!C77</f>
        <v>FS., OPEB note or RSI</v>
      </c>
      <c r="C62" s="164" t="str">
        <f>'Unit Data from Audit Worksheet'!D77</f>
        <v xml:space="preserve">Unit's share of Retirement Health Benefit Fund Net OPEB Liability ($s)
- unit of government is a participating employer in the State's RHBF </v>
      </c>
      <c r="D62" s="167"/>
      <c r="E62" s="509">
        <f>'Unit Data from Audit Worksheet'!F77</f>
        <v>0</v>
      </c>
      <c r="F62" s="163"/>
      <c r="G62" s="165"/>
      <c r="H62" s="162"/>
      <c r="I62" s="22"/>
      <c r="J62" s="161">
        <v>621</v>
      </c>
      <c r="K62" s="166" t="s">
        <v>427</v>
      </c>
      <c r="L62" s="200">
        <f>IF(D62="",E62,D62)</f>
        <v>0</v>
      </c>
      <c r="M62"/>
      <c r="P62" s="144"/>
      <c r="Q62"/>
      <c r="R62"/>
      <c r="S62"/>
      <c r="T62"/>
      <c r="U62"/>
      <c r="V62"/>
      <c r="W62"/>
      <c r="X62"/>
      <c r="Y62"/>
      <c r="Z62"/>
      <c r="AA62"/>
      <c r="AB62"/>
    </row>
    <row r="63" spans="1:28" s="16" customFormat="1" ht="127.2" customHeight="1" x14ac:dyDescent="0.3">
      <c r="A63" s="211">
        <f>'Unit Data from Audit Worksheet'!A78</f>
        <v>547</v>
      </c>
      <c r="B63" s="164" t="str">
        <f>'Unit Data from Audit Worksheet'!C78</f>
        <v>OPEB Note</v>
      </c>
      <c r="C63" s="164" t="str">
        <f>'Unit Data from Audit Worksheet'!D78</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v>
      </c>
      <c r="D63" s="58"/>
      <c r="E63" s="509">
        <f>'Unit Data from Audit Worksheet'!F78</f>
        <v>0</v>
      </c>
      <c r="F63" s="163"/>
      <c r="G63" s="165"/>
      <c r="H63" s="62"/>
      <c r="I63" s="22"/>
      <c r="J63" s="161">
        <v>547</v>
      </c>
      <c r="K63" s="213" t="s">
        <v>102</v>
      </c>
      <c r="L63" s="200">
        <f t="shared" si="6"/>
        <v>0</v>
      </c>
      <c r="M63"/>
      <c r="P63" s="144"/>
      <c r="Q63"/>
      <c r="R63"/>
      <c r="S63"/>
      <c r="T63"/>
      <c r="U63"/>
      <c r="V63"/>
      <c r="W63"/>
      <c r="X63"/>
      <c r="Y63"/>
      <c r="Z63"/>
      <c r="AA63"/>
      <c r="AB63"/>
    </row>
    <row r="64" spans="1:28" s="16" customFormat="1" ht="99" customHeight="1" x14ac:dyDescent="0.3">
      <c r="A64" s="152">
        <f>'Unit Data from Audit Worksheet'!A79</f>
        <v>659</v>
      </c>
      <c r="B64" s="164" t="str">
        <f>'Unit Data from Audit Worksheet'!C79</f>
        <v>OPEB
 Note or RSI</v>
      </c>
      <c r="C64" s="151" t="str">
        <f>'Unit Data from Audit Worksheet'!D79</f>
        <v>Total OPEB benefits - total OPEB liability
If you do not provide benefit, please enter 0</v>
      </c>
      <c r="D64" s="58"/>
      <c r="E64" s="509">
        <f>'Unit Data from Audit Worksheet'!F79</f>
        <v>0</v>
      </c>
      <c r="F64" s="163"/>
      <c r="G64" s="214" t="s">
        <v>442</v>
      </c>
      <c r="H64" s="162"/>
      <c r="I64" s="22"/>
      <c r="J64" s="154">
        <v>659</v>
      </c>
      <c r="K64" s="153" t="s">
        <v>162</v>
      </c>
      <c r="L64" s="200">
        <f t="shared" si="6"/>
        <v>0</v>
      </c>
      <c r="M64"/>
      <c r="P64" s="144"/>
      <c r="Q64"/>
      <c r="R64"/>
      <c r="S64"/>
      <c r="T64"/>
      <c r="U64"/>
      <c r="V64"/>
      <c r="W64"/>
      <c r="X64"/>
      <c r="Y64"/>
      <c r="Z64"/>
      <c r="AA64"/>
      <c r="AB64"/>
    </row>
    <row r="65" spans="1:28" s="16" customFormat="1" ht="109.2" customHeight="1" x14ac:dyDescent="0.3">
      <c r="A65" s="152">
        <f>'Unit Data from Audit Worksheet'!A80</f>
        <v>660</v>
      </c>
      <c r="B65" s="164" t="str">
        <f>'Unit Data from Audit Worksheet'!C80</f>
        <v>OPEB
 Note or RSI</v>
      </c>
      <c r="C65" s="151" t="str">
        <f>'Unit Data from Audit Worksheet'!D80</f>
        <v>Total OPEB benefits- OPEB plan fiduciary net position
If no fiduciary net position, enter 0</v>
      </c>
      <c r="D65" s="167"/>
      <c r="E65" s="509">
        <f>'Unit Data from Audit Worksheet'!F80</f>
        <v>0</v>
      </c>
      <c r="F65" s="163"/>
      <c r="G65" s="214" t="s">
        <v>442</v>
      </c>
      <c r="H65" s="162"/>
      <c r="I65" s="22"/>
      <c r="J65" s="154">
        <v>660</v>
      </c>
      <c r="K65" s="153" t="s">
        <v>163</v>
      </c>
      <c r="L65" s="200">
        <f t="shared" si="6"/>
        <v>0</v>
      </c>
      <c r="M65"/>
      <c r="P65" s="144"/>
      <c r="Q65"/>
      <c r="R65"/>
      <c r="S65"/>
      <c r="T65"/>
      <c r="U65"/>
      <c r="V65"/>
      <c r="W65"/>
      <c r="X65"/>
      <c r="Y65"/>
      <c r="Z65"/>
      <c r="AA65"/>
      <c r="AB65"/>
    </row>
    <row r="66" spans="1:28" ht="134.25" customHeight="1" x14ac:dyDescent="0.3">
      <c r="A66" s="152">
        <f>'Unit Data from Audit Worksheet'!A81</f>
        <v>661</v>
      </c>
      <c r="B66" s="164" t="str">
        <f>'Unit Data from Audit Worksheet'!C81</f>
        <v>OPEB
RSI</v>
      </c>
      <c r="C66" s="151" t="str">
        <f>'Unit Data from Audit Worksheet'!D81</f>
        <v>Total OPEB benefits - What is the plan’s fiduciary net position as a percentage of the total OPEB liability?  Please enter as percentage value; for example, 83.5% should be entered as 83.5.  If assets have not been set aside in a trust, please enter 0.0</v>
      </c>
      <c r="D66" s="167"/>
      <c r="E66" s="499">
        <f>'Unit Data from Audit Worksheet'!F81</f>
        <v>0</v>
      </c>
      <c r="F66" s="163"/>
      <c r="G66" s="214" t="s">
        <v>442</v>
      </c>
      <c r="H66" s="162"/>
      <c r="I66" s="22"/>
      <c r="J66" s="154">
        <v>661</v>
      </c>
      <c r="K66" s="166" t="s">
        <v>164</v>
      </c>
      <c r="L66" s="510">
        <f t="shared" si="6"/>
        <v>0</v>
      </c>
      <c r="P66" s="144"/>
    </row>
    <row r="67" spans="1:28" ht="84.75" customHeight="1" x14ac:dyDescent="0.3">
      <c r="A67" s="215">
        <f>'Unit Data from Audit Worksheet'!A84</f>
        <v>6</v>
      </c>
      <c r="B67" s="33" t="str">
        <f>'Unit Data from Audit Worksheet'!C84</f>
        <v>Fund Balance Note</v>
      </c>
      <c r="C67" s="203" t="str">
        <f>'Unit Data from Audit Worksheet'!D84</f>
        <v>General Fund -  Total Encumbrances.  You will probably have to refer to the note disclosure where the amount of encumbrances is listed.</v>
      </c>
      <c r="D67" s="468"/>
      <c r="E67" s="168">
        <f>'Unit Data from Audit Worksheet'!F84</f>
        <v>0</v>
      </c>
      <c r="F67" s="163"/>
      <c r="G67" s="165"/>
      <c r="H67" s="162"/>
      <c r="I67" s="22"/>
      <c r="J67" s="23">
        <v>6</v>
      </c>
      <c r="K67" s="80" t="s">
        <v>93</v>
      </c>
      <c r="L67" s="200">
        <f t="shared" si="6"/>
        <v>0</v>
      </c>
      <c r="P67" s="146"/>
    </row>
    <row r="68" spans="1:28" ht="87.75" customHeight="1" x14ac:dyDescent="0.3">
      <c r="A68" s="152">
        <f>'TD Info Completed by Auditor'!A9</f>
        <v>906</v>
      </c>
      <c r="B68" s="79" t="s">
        <v>203</v>
      </c>
      <c r="C68" s="152" t="str">
        <f>'TD Info Completed by Auditor'!B9</f>
        <v>Is the Independent Auditor's Report Opinion Unmodified?</v>
      </c>
      <c r="D68" s="167"/>
      <c r="E68" s="154">
        <f>IF(+'TD Info Completed by Auditor'!C9="Yes",1,IF(+'TD Info Completed by Auditor'!C9="No",2,IF(+'TD Info Completed by Auditor'!C9="N/A",3,0)))</f>
        <v>0</v>
      </c>
      <c r="F68" s="163"/>
      <c r="G68" s="165"/>
      <c r="H68" s="162"/>
      <c r="I68" s="22"/>
      <c r="J68" s="131">
        <v>906</v>
      </c>
      <c r="K68" s="37" t="s">
        <v>196</v>
      </c>
      <c r="L68" s="200">
        <f t="shared" si="6"/>
        <v>0</v>
      </c>
      <c r="N68" s="175" t="s">
        <v>216</v>
      </c>
      <c r="P68" s="142"/>
    </row>
    <row r="69" spans="1:28" ht="87.75" customHeight="1" x14ac:dyDescent="0.3">
      <c r="A69" s="152">
        <f>'TD Info Completed by Auditor'!A10</f>
        <v>907</v>
      </c>
      <c r="B69" s="79" t="s">
        <v>203</v>
      </c>
      <c r="C69" s="152" t="str">
        <f>'TD Info Completed by Auditor'!B10</f>
        <v xml:space="preserve">Is there a finding for lack of segregation of duties at this unit? </v>
      </c>
      <c r="D69" s="167"/>
      <c r="E69" s="154">
        <f>IF(+'TD Info Completed by Auditor'!C10="Yes",1,IF(+'TD Info Completed by Auditor'!C10="No",2,IF(+'TD Info Completed by Auditor'!C10="N/A",3,0)))</f>
        <v>0</v>
      </c>
      <c r="F69" s="163"/>
      <c r="G69" s="165"/>
      <c r="H69" s="162"/>
      <c r="I69" s="22"/>
      <c r="J69" s="131">
        <v>907</v>
      </c>
      <c r="K69" s="37" t="s">
        <v>197</v>
      </c>
      <c r="L69" s="200">
        <f t="shared" si="6"/>
        <v>0</v>
      </c>
      <c r="N69" s="175" t="s">
        <v>216</v>
      </c>
      <c r="P69" s="143"/>
    </row>
    <row r="70" spans="1:28" s="268" customFormat="1" ht="87.75" customHeight="1" x14ac:dyDescent="0.3">
      <c r="A70" s="152">
        <f>'TD Info Completed by Auditor'!A11</f>
        <v>1058</v>
      </c>
      <c r="B70" s="79"/>
      <c r="C70" s="152" t="str">
        <f>'TD Info Completed by Auditor'!B11</f>
        <v>Did your audit disclose as a finding any statutory violations? (not including budget violations) (Yes or No) If the answer  is "Yes", review whether this needs to be disclosed in the Stewardship, Compliance and Accountability Note</v>
      </c>
      <c r="D70" s="167"/>
      <c r="E70" s="154">
        <f>IF(+'TD Info Completed by Auditor'!C11="Yes",1,IF(+'TD Info Completed by Auditor'!C11="No",2,IF(+'TD Info Completed by Auditor'!C11="N/A",3,0)))</f>
        <v>0</v>
      </c>
      <c r="F70" s="163"/>
      <c r="G70" s="165"/>
      <c r="H70" s="162"/>
      <c r="I70" s="22"/>
      <c r="J70" s="131">
        <v>1058</v>
      </c>
      <c r="K70" s="516" t="s">
        <v>450</v>
      </c>
      <c r="L70" s="200">
        <f t="shared" si="6"/>
        <v>0</v>
      </c>
      <c r="M70"/>
      <c r="N70" s="175"/>
      <c r="P70" s="144"/>
      <c r="Q70"/>
      <c r="R70"/>
      <c r="S70"/>
      <c r="T70"/>
      <c r="U70"/>
      <c r="V70"/>
      <c r="W70"/>
      <c r="X70"/>
      <c r="Y70"/>
      <c r="Z70"/>
      <c r="AA70"/>
      <c r="AB70"/>
    </row>
    <row r="71" spans="1:28" s="268" customFormat="1" ht="150.6" customHeight="1" x14ac:dyDescent="0.3">
      <c r="A71" s="152">
        <f>'TD Info Completed by Auditor'!A12</f>
        <v>1059</v>
      </c>
      <c r="B71" s="79"/>
      <c r="C71" s="152" t="str">
        <f>'TD Info Completed by Auditor'!B12</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71" s="167"/>
      <c r="E71" s="154">
        <f>IF(+'TD Info Completed by Auditor'!C12="Yes",1,IF(+'TD Info Completed by Auditor'!C12="No",2,IF(+'TD Info Completed by Auditor'!C12="N/A",3,0)))</f>
        <v>0</v>
      </c>
      <c r="F71" s="163"/>
      <c r="G71" s="165"/>
      <c r="H71" s="162"/>
      <c r="I71" s="22"/>
      <c r="J71" s="131">
        <v>1059</v>
      </c>
      <c r="K71" s="516" t="s">
        <v>451</v>
      </c>
      <c r="L71" s="200">
        <f t="shared" si="6"/>
        <v>0</v>
      </c>
      <c r="M71"/>
      <c r="N71" s="175"/>
      <c r="P71" s="144"/>
      <c r="Q71"/>
      <c r="R71"/>
      <c r="S71"/>
      <c r="T71"/>
      <c r="U71"/>
      <c r="V71"/>
      <c r="W71"/>
      <c r="X71"/>
      <c r="Y71"/>
      <c r="Z71"/>
      <c r="AA71"/>
      <c r="AB71"/>
    </row>
    <row r="72" spans="1:28" s="268" customFormat="1" ht="153" customHeight="1" x14ac:dyDescent="0.3">
      <c r="A72" s="152">
        <f>'TD Info Completed by Auditor'!A13</f>
        <v>1078</v>
      </c>
      <c r="B72" s="686"/>
      <c r="C72" s="152" t="str">
        <f>'TD Info Completed by Auditor'!B13</f>
        <v>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72" s="167"/>
      <c r="E72" s="154">
        <f>IF(+'TD Info Completed by Auditor'!C13="Yes",1,IF(+'TD Info Completed by Auditor'!C13="No",2,IF(+'TD Info Completed by Auditor'!C13="N/A",3,0)))</f>
        <v>0</v>
      </c>
      <c r="F72" s="163"/>
      <c r="G72" s="165"/>
      <c r="H72" s="162"/>
      <c r="I72" s="22"/>
      <c r="J72" s="146">
        <v>1078</v>
      </c>
      <c r="K72" s="687" t="s">
        <v>592</v>
      </c>
      <c r="L72" s="200">
        <f t="shared" si="6"/>
        <v>0</v>
      </c>
      <c r="M72" s="129"/>
      <c r="N72" s="175"/>
      <c r="P72" s="144"/>
      <c r="Q72" s="129"/>
      <c r="R72" s="129"/>
      <c r="S72" s="129"/>
      <c r="T72" s="129"/>
      <c r="U72" s="129"/>
      <c r="V72" s="129"/>
      <c r="W72" s="129"/>
      <c r="X72" s="129"/>
      <c r="Y72" s="129"/>
      <c r="Z72" s="129"/>
      <c r="AA72" s="129"/>
      <c r="AB72" s="129"/>
    </row>
    <row r="73" spans="1:28" s="268" customFormat="1" ht="148.80000000000001" customHeight="1" x14ac:dyDescent="0.3">
      <c r="A73" s="152">
        <f>'TD Info Completed by Auditor'!A14</f>
        <v>1067</v>
      </c>
      <c r="B73" s="686"/>
      <c r="C73" s="152" t="str">
        <f>'TD Info Completed by Auditor'!B14</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73" s="167"/>
      <c r="E73" s="154">
        <f>IF(+'TD Info Completed by Auditor'!C14="Yes",1,IF(+'TD Info Completed by Auditor'!C14="No",2,IF(+'TD Info Completed by Auditor'!C14="N/A",3,0)))</f>
        <v>0</v>
      </c>
      <c r="F73" s="163"/>
      <c r="G73" s="165"/>
      <c r="H73" s="162"/>
      <c r="I73" s="22"/>
      <c r="J73" s="146">
        <v>1067</v>
      </c>
      <c r="K73" s="687" t="s">
        <v>593</v>
      </c>
      <c r="L73" s="200">
        <f t="shared" si="6"/>
        <v>0</v>
      </c>
      <c r="M73" s="129"/>
      <c r="N73" s="175"/>
      <c r="P73" s="144"/>
      <c r="Q73" s="129"/>
      <c r="R73" s="129"/>
      <c r="S73" s="129"/>
      <c r="T73" s="129"/>
      <c r="U73" s="129"/>
      <c r="V73" s="129"/>
      <c r="W73" s="129"/>
      <c r="X73" s="129"/>
      <c r="Y73" s="129"/>
      <c r="Z73" s="129"/>
      <c r="AA73" s="129"/>
      <c r="AB73" s="129"/>
    </row>
    <row r="74" spans="1:28" s="268" customFormat="1" ht="87.75" customHeight="1" x14ac:dyDescent="0.3">
      <c r="A74" s="152">
        <f>'TD Info Completed by Auditor'!A15</f>
        <v>951</v>
      </c>
      <c r="B74" s="16"/>
      <c r="C74" s="152" t="str">
        <f>'TD Info Completed by Auditor'!B15</f>
        <v>Is there a finding for lack of technical skills, knowledge and experience (SKE) at this unit?</v>
      </c>
      <c r="D74" s="167"/>
      <c r="E74" s="154">
        <f>IF(+'TD Info Completed by Auditor'!C15="Yes",1,IF(+'TD Info Completed by Auditor'!C15="No",2,IF(+'TD Info Completed by Auditor'!C15="N/A",3,0)))</f>
        <v>0</v>
      </c>
      <c r="F74" s="163"/>
      <c r="G74" s="165"/>
      <c r="H74" s="162"/>
      <c r="I74" s="22"/>
      <c r="J74" s="131">
        <v>951</v>
      </c>
      <c r="K74" s="516" t="s">
        <v>443</v>
      </c>
      <c r="L74" s="200">
        <f t="shared" si="6"/>
        <v>0</v>
      </c>
      <c r="M74"/>
      <c r="N74" s="175"/>
      <c r="P74" s="144"/>
      <c r="Q74"/>
      <c r="R74"/>
      <c r="S74"/>
      <c r="T74"/>
      <c r="U74"/>
      <c r="V74"/>
      <c r="W74"/>
      <c r="X74"/>
      <c r="Y74"/>
      <c r="Z74"/>
      <c r="AA74"/>
      <c r="AB74"/>
    </row>
    <row r="75" spans="1:28" ht="87.75" customHeight="1" x14ac:dyDescent="0.3">
      <c r="A75" s="152">
        <f>'TD Info Completed by Auditor'!A16</f>
        <v>953</v>
      </c>
      <c r="B75" s="79" t="s">
        <v>203</v>
      </c>
      <c r="C75" s="152" t="str">
        <f>'TD Info Completed by Auditor'!B16</f>
        <v xml:space="preserve">Is there is a going concern noted in the audit report? </v>
      </c>
      <c r="D75" s="167"/>
      <c r="E75" s="154">
        <f>IF(+'TD Info Completed by Auditor'!C16="Yes",1,IF(+'TD Info Completed by Auditor'!C16="No",2,IF(+'TD Info Completed by Auditor'!C16="N/A",3,0)))</f>
        <v>0</v>
      </c>
      <c r="F75" s="163"/>
      <c r="G75" s="165"/>
      <c r="H75" s="162"/>
      <c r="I75" s="22"/>
      <c r="J75" s="131">
        <v>953</v>
      </c>
      <c r="K75" s="37" t="s">
        <v>594</v>
      </c>
      <c r="L75" s="200">
        <f t="shared" si="6"/>
        <v>0</v>
      </c>
      <c r="N75" s="175" t="s">
        <v>216</v>
      </c>
      <c r="P75" s="144"/>
    </row>
    <row r="76" spans="1:28" ht="87.75" customHeight="1" x14ac:dyDescent="0.3">
      <c r="A76" s="152">
        <f>'TD Info Completed by Auditor'!A17</f>
        <v>955</v>
      </c>
      <c r="B76" s="79" t="s">
        <v>203</v>
      </c>
      <c r="C76" s="152" t="str">
        <f>'TD Info Completed by Auditor'!B17</f>
        <v>Number of significant deficiency findings (financial statement findings only)
Exclude findings reported in questions 907, 951</v>
      </c>
      <c r="D76" s="167"/>
      <c r="E76" s="154">
        <f>'TD Info Completed by Auditor'!C17</f>
        <v>0</v>
      </c>
      <c r="F76" s="163"/>
      <c r="G76" s="165"/>
      <c r="H76" s="162"/>
      <c r="I76" s="22"/>
      <c r="J76" s="131">
        <v>955</v>
      </c>
      <c r="K76" s="37" t="s">
        <v>445</v>
      </c>
      <c r="L76" s="200">
        <f t="shared" si="6"/>
        <v>0</v>
      </c>
      <c r="N76" s="175" t="s">
        <v>216</v>
      </c>
      <c r="P76" s="144"/>
    </row>
    <row r="77" spans="1:28" ht="87.75" customHeight="1" x14ac:dyDescent="0.3">
      <c r="A77" s="152">
        <f>'TD Info Completed by Auditor'!A18</f>
        <v>957</v>
      </c>
      <c r="B77" s="79" t="s">
        <v>203</v>
      </c>
      <c r="C77" s="152" t="str">
        <f>'TD Info Completed by Auditor'!B18</f>
        <v xml:space="preserve">Number of material weaknesses findings (financial statements findings only)
Exclude findings reported in questions 907, 951 </v>
      </c>
      <c r="D77" s="167"/>
      <c r="E77" s="154">
        <f>'TD Info Completed by Auditor'!C18</f>
        <v>0</v>
      </c>
      <c r="F77" s="163"/>
      <c r="G77" s="165"/>
      <c r="H77" s="162"/>
      <c r="I77" s="22"/>
      <c r="J77" s="131">
        <v>957</v>
      </c>
      <c r="K77" s="37" t="s">
        <v>446</v>
      </c>
      <c r="L77" s="200">
        <f t="shared" si="6"/>
        <v>0</v>
      </c>
      <c r="N77" s="175" t="s">
        <v>216</v>
      </c>
      <c r="P77" s="144"/>
    </row>
    <row r="78" spans="1:28" s="268" customFormat="1" ht="208.8" customHeight="1" x14ac:dyDescent="0.3">
      <c r="A78" s="152">
        <f>'TD Info Completed by Auditor'!A19</f>
        <v>973</v>
      </c>
      <c r="B78" s="79" t="s">
        <v>203</v>
      </c>
      <c r="C78" s="152" t="str">
        <f>'TD Info Completed by Auditor'!B19</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78" s="167"/>
      <c r="E78" s="154">
        <f>'TD Info Completed by Auditor'!C19</f>
        <v>0</v>
      </c>
      <c r="F78" s="163"/>
      <c r="G78" s="165"/>
      <c r="H78" s="162"/>
      <c r="I78" s="22"/>
      <c r="J78" s="131">
        <v>973</v>
      </c>
      <c r="K78" s="37" t="s">
        <v>438</v>
      </c>
      <c r="L78" s="200">
        <f t="shared" si="6"/>
        <v>0</v>
      </c>
      <c r="M78"/>
      <c r="N78" s="175"/>
      <c r="P78" s="144"/>
      <c r="Q78"/>
      <c r="R78"/>
      <c r="S78"/>
      <c r="T78"/>
      <c r="U78"/>
      <c r="V78"/>
      <c r="W78"/>
      <c r="X78"/>
      <c r="Y78"/>
      <c r="Z78"/>
      <c r="AA78"/>
      <c r="AB78"/>
    </row>
    <row r="79" spans="1:28" ht="94.2" customHeight="1" x14ac:dyDescent="0.3">
      <c r="A79" s="152">
        <f>'TD Info Completed by Auditor'!A20</f>
        <v>959</v>
      </c>
      <c r="B79" s="79" t="s">
        <v>203</v>
      </c>
      <c r="C79" s="152" t="str">
        <f>'TD Info Completed by Auditor'!B20</f>
        <v>Did the Unit have debt service payments deferred or restructured in this fiscal year? (does not include refinancings designed to take advantage of lower interest rates)  Select Yes, No, or NA</v>
      </c>
      <c r="D79" s="167"/>
      <c r="E79" s="154">
        <f>IF(+'TD Info Completed by Auditor'!C20="Yes",1,IF(+'TD Info Completed by Auditor'!C20="No",2,IF(+'TD Info Completed by Auditor'!C20="N/A",3,0)))</f>
        <v>0</v>
      </c>
      <c r="F79" s="163"/>
      <c r="G79" s="165"/>
      <c r="H79" s="162"/>
      <c r="I79" s="22"/>
      <c r="J79" s="131">
        <v>959</v>
      </c>
      <c r="K79" s="37" t="s">
        <v>218</v>
      </c>
      <c r="L79" s="200">
        <f t="shared" si="6"/>
        <v>0</v>
      </c>
      <c r="N79" s="175" t="s">
        <v>216</v>
      </c>
      <c r="P79" s="144"/>
    </row>
    <row r="80" spans="1:28" ht="100.2" customHeight="1" x14ac:dyDescent="0.3">
      <c r="A80" s="152">
        <f>'TD Info Completed by Auditor'!A27</f>
        <v>975</v>
      </c>
      <c r="B80" s="79" t="s">
        <v>203</v>
      </c>
      <c r="C80" s="151" t="str">
        <f>'TD Info Completed by Auditor'!B27</f>
        <v>Does the Performance Indicator Print worksheet in this workbook have a red shaded cell?</v>
      </c>
      <c r="D80" s="167"/>
      <c r="E80" s="154">
        <f>IF(+'TD Info Completed by Auditor'!C27="Yes",1,IF(+'TD Info Completed by Auditor'!C27="No",2,IF(+'TD Info Completed by Auditor'!C27="N/A",3,0)))</f>
        <v>0</v>
      </c>
      <c r="F80" s="163"/>
      <c r="G80" s="165"/>
      <c r="H80" s="162"/>
      <c r="I80" s="22"/>
      <c r="J80" s="131">
        <v>975</v>
      </c>
      <c r="K80" s="37" t="s">
        <v>204</v>
      </c>
      <c r="L80" s="200">
        <f t="shared" si="6"/>
        <v>0</v>
      </c>
      <c r="N80" s="175" t="s">
        <v>216</v>
      </c>
      <c r="P80" s="147"/>
    </row>
    <row r="81" spans="1:28" s="268" customFormat="1" ht="100.2" customHeight="1" x14ac:dyDescent="0.3">
      <c r="A81" s="152">
        <f>'TD Info Completed by Auditor'!A29</f>
        <v>1068</v>
      </c>
      <c r="B81" s="79"/>
      <c r="C81" s="516" t="str">
        <f>'TD Info Completed by Auditor'!B29</f>
        <v xml:space="preserve">Does the unit have a self-insurance fund? </v>
      </c>
      <c r="D81" s="167"/>
      <c r="E81" s="154">
        <f>IF(+'TD Info Completed by Auditor'!C29="Yes",1,IF(+'TD Info Completed by Auditor'!C29="No",2,IF(+'TD Info Completed by Auditor'!C29="N/A",3,0)))</f>
        <v>0</v>
      </c>
      <c r="F81" s="163"/>
      <c r="G81" s="165"/>
      <c r="H81" s="162"/>
      <c r="I81" s="22"/>
      <c r="J81" s="146">
        <v>1068</v>
      </c>
      <c r="K81" s="688" t="s">
        <v>595</v>
      </c>
      <c r="L81" s="200">
        <f t="shared" si="6"/>
        <v>0</v>
      </c>
      <c r="M81" s="129"/>
      <c r="N81" s="175"/>
      <c r="P81" s="147"/>
      <c r="Q81" s="129"/>
      <c r="R81" s="129"/>
      <c r="S81" s="129"/>
      <c r="T81" s="129"/>
      <c r="U81" s="129"/>
      <c r="V81" s="129"/>
      <c r="W81" s="129"/>
      <c r="X81" s="129"/>
      <c r="Y81" s="129"/>
      <c r="Z81" s="129"/>
      <c r="AA81" s="129"/>
      <c r="AB81" s="129"/>
    </row>
    <row r="82" spans="1:28" s="268" customFormat="1" ht="100.2" customHeight="1" x14ac:dyDescent="0.3">
      <c r="A82" s="152">
        <f>'TD Info Completed by Auditor'!A30</f>
        <v>1069</v>
      </c>
      <c r="B82" s="79"/>
      <c r="C82" s="516" t="str">
        <f>'TD Info Completed by Auditor'!B30</f>
        <v>If the unit is self-insured for employee health care, does the unit use a qualified consultant to establish rates and appropriate reserve levels?</v>
      </c>
      <c r="D82" s="167"/>
      <c r="E82" s="154">
        <f>IF(+'TD Info Completed by Auditor'!C30="Yes",1,IF(+'TD Info Completed by Auditor'!C30="No",2,IF(+'TD Info Completed by Auditor'!C30="N/A",3,0)))</f>
        <v>0</v>
      </c>
      <c r="F82" s="163"/>
      <c r="G82" s="165"/>
      <c r="H82" s="162"/>
      <c r="I82" s="22"/>
      <c r="J82" s="146">
        <v>1069</v>
      </c>
      <c r="K82" s="688" t="s">
        <v>596</v>
      </c>
      <c r="L82" s="200">
        <f t="shared" si="6"/>
        <v>0</v>
      </c>
      <c r="M82" s="129"/>
      <c r="N82" s="175"/>
      <c r="P82" s="147"/>
      <c r="Q82" s="129"/>
      <c r="R82" s="129"/>
      <c r="S82" s="129"/>
      <c r="T82" s="129"/>
      <c r="U82" s="129"/>
      <c r="V82" s="129"/>
      <c r="W82" s="129"/>
      <c r="X82" s="129"/>
      <c r="Y82" s="129"/>
      <c r="Z82" s="129"/>
      <c r="AA82" s="129"/>
      <c r="AB82" s="129"/>
    </row>
    <row r="83" spans="1:28" s="268" customFormat="1" ht="100.2" customHeight="1" x14ac:dyDescent="0.3">
      <c r="A83" s="152">
        <f>'TD Info Completed by Auditor'!A31</f>
        <v>1070</v>
      </c>
      <c r="B83" s="79"/>
      <c r="C83" s="516" t="str">
        <f>'TD Info Completed by Auditor'!B31</f>
        <v>Does the Unit have a non-state administered pension plan?
(Note - OPEB is not a pension plan.)</v>
      </c>
      <c r="D83" s="167"/>
      <c r="E83" s="154">
        <f>IF(+'TD Info Completed by Auditor'!C31="Yes",1,IF(+'TD Info Completed by Auditor'!C31="No",2,IF(+'TD Info Completed by Auditor'!C31="N/A",3,0)))</f>
        <v>0</v>
      </c>
      <c r="F83" s="163"/>
      <c r="G83" s="165"/>
      <c r="H83" s="162"/>
      <c r="I83" s="22"/>
      <c r="J83" s="146">
        <v>1070</v>
      </c>
      <c r="K83" s="688" t="s">
        <v>604</v>
      </c>
      <c r="L83" s="200">
        <f t="shared" si="6"/>
        <v>0</v>
      </c>
      <c r="M83" s="129"/>
      <c r="N83" s="175"/>
      <c r="P83" s="147"/>
      <c r="Q83" s="129"/>
      <c r="R83" s="129"/>
      <c r="S83" s="129"/>
      <c r="T83" s="129"/>
      <c r="U83" s="129"/>
      <c r="V83" s="129"/>
      <c r="W83" s="129"/>
      <c r="X83" s="129"/>
      <c r="Y83" s="129"/>
      <c r="Z83" s="129"/>
      <c r="AA83" s="129"/>
      <c r="AB83" s="129"/>
    </row>
    <row r="84" spans="1:28" s="268" customFormat="1" ht="100.2" customHeight="1" x14ac:dyDescent="0.3">
      <c r="A84" s="152">
        <f>'TD Info Completed by Auditor'!A32</f>
        <v>1071</v>
      </c>
      <c r="B84" s="79"/>
      <c r="C84" s="516" t="str">
        <f>'TD Info Completed by Auditor'!B32</f>
        <v>Please list the amount of ARPA funds expended in total this fiscal year for non-capital purposes.  Enter "0" if no ARPA funds expended for this fiscal year for non-capital purposes.</v>
      </c>
      <c r="D84" s="167"/>
      <c r="E84" s="641">
        <f>'TD Info Completed by Auditor'!C32</f>
        <v>0</v>
      </c>
      <c r="F84" s="163"/>
      <c r="G84" s="165"/>
      <c r="H84" s="162"/>
      <c r="I84" s="22"/>
      <c r="J84" s="146">
        <v>1071</v>
      </c>
      <c r="K84" s="688" t="s">
        <v>597</v>
      </c>
      <c r="L84" s="200">
        <f t="shared" si="6"/>
        <v>0</v>
      </c>
      <c r="M84" s="129"/>
      <c r="N84" s="175"/>
      <c r="P84" s="147"/>
      <c r="Q84" s="129"/>
      <c r="R84" s="129"/>
      <c r="S84" s="129"/>
      <c r="T84" s="129"/>
      <c r="U84" s="129"/>
      <c r="V84" s="129"/>
      <c r="W84" s="129"/>
      <c r="X84" s="129"/>
      <c r="Y84" s="129"/>
      <c r="Z84" s="129"/>
      <c r="AA84" s="129"/>
      <c r="AB84" s="129"/>
    </row>
    <row r="85" spans="1:28" ht="127.8" customHeight="1" x14ac:dyDescent="0.3">
      <c r="A85" s="216">
        <v>336</v>
      </c>
      <c r="B85" s="172"/>
      <c r="C85" s="217" t="s">
        <v>220</v>
      </c>
      <c r="D85" s="218" t="s">
        <v>211</v>
      </c>
      <c r="E85" s="219" t="s">
        <v>437</v>
      </c>
      <c r="F85" s="173" t="s">
        <v>359</v>
      </c>
      <c r="G85" s="165"/>
      <c r="H85" s="162"/>
      <c r="I85" s="22"/>
      <c r="J85" s="653">
        <v>336</v>
      </c>
      <c r="K85" s="493" t="s">
        <v>213</v>
      </c>
      <c r="L85" s="495">
        <f>L10-L11-L12-L13-L14-L15</f>
        <v>0</v>
      </c>
      <c r="N85" s="176" t="s">
        <v>212</v>
      </c>
      <c r="P85" s="147"/>
    </row>
    <row r="86" spans="1:28" ht="113.4" customHeight="1" x14ac:dyDescent="0.3">
      <c r="A86" s="220"/>
      <c r="B86" s="60"/>
      <c r="C86" s="221"/>
      <c r="D86" s="82"/>
      <c r="E86" s="89"/>
      <c r="F86" s="40"/>
      <c r="G86" s="83"/>
      <c r="H86" s="84"/>
      <c r="I86" s="22"/>
      <c r="J86" s="653">
        <v>998</v>
      </c>
      <c r="K86" s="493" t="s">
        <v>96</v>
      </c>
      <c r="L86" s="495" t="e">
        <f>VLOOKUP('Unit Data from Audit Worksheet'!D2,'Unit Names(H)'!$A$2:$C$8,3,FALSE)</f>
        <v>#N/A</v>
      </c>
      <c r="N86" s="176" t="s">
        <v>214</v>
      </c>
      <c r="P86" s="147"/>
    </row>
    <row r="87" spans="1:28" ht="80.400000000000006" customHeight="1" x14ac:dyDescent="0.3">
      <c r="A87" s="220"/>
      <c r="B87" s="60"/>
      <c r="C87" s="221"/>
      <c r="D87" s="222"/>
      <c r="E87" s="223"/>
      <c r="F87" s="224"/>
      <c r="G87" s="225"/>
      <c r="H87" s="226"/>
      <c r="I87" s="22"/>
      <c r="J87" s="494">
        <v>554</v>
      </c>
      <c r="K87" s="228" t="s">
        <v>111</v>
      </c>
      <c r="L87" s="210"/>
      <c r="N87"/>
      <c r="P87" s="147"/>
    </row>
    <row r="88" spans="1:28" ht="69.599999999999994" customHeight="1" x14ac:dyDescent="0.3">
      <c r="A88" s="220"/>
      <c r="B88" s="60"/>
      <c r="C88" s="221"/>
      <c r="D88" s="222"/>
      <c r="E88" s="223"/>
      <c r="F88" s="224"/>
      <c r="G88" s="225"/>
      <c r="H88" s="226"/>
      <c r="I88" s="22"/>
      <c r="J88" s="109">
        <v>555</v>
      </c>
      <c r="K88" s="228" t="s">
        <v>112</v>
      </c>
      <c r="L88" s="210"/>
      <c r="N88"/>
      <c r="P88" s="147"/>
    </row>
    <row r="89" spans="1:28" ht="57" customHeight="1" x14ac:dyDescent="0.3">
      <c r="A89" s="220"/>
      <c r="B89" s="60"/>
      <c r="C89" s="221"/>
      <c r="D89" s="222"/>
      <c r="E89" s="223"/>
      <c r="F89" s="224"/>
      <c r="G89" s="225"/>
      <c r="H89" s="227"/>
      <c r="I89" s="22"/>
      <c r="J89" s="109">
        <v>556</v>
      </c>
      <c r="K89" s="228" t="s">
        <v>113</v>
      </c>
      <c r="L89" s="210"/>
      <c r="N89" s="229"/>
      <c r="P89" s="147"/>
    </row>
    <row r="90" spans="1:28" ht="61.8" customHeight="1" x14ac:dyDescent="0.3">
      <c r="A90" s="220"/>
      <c r="B90" s="60"/>
      <c r="C90" s="221"/>
      <c r="D90" s="222"/>
      <c r="E90" s="223"/>
      <c r="F90" s="224"/>
      <c r="G90" s="225"/>
      <c r="H90" s="227"/>
      <c r="I90" s="22"/>
      <c r="J90" s="109">
        <v>557</v>
      </c>
      <c r="K90" s="228" t="s">
        <v>114</v>
      </c>
      <c r="L90" s="210"/>
      <c r="N90" s="229"/>
      <c r="P90" s="147"/>
    </row>
    <row r="91" spans="1:28" ht="61.2" customHeight="1" x14ac:dyDescent="0.3">
      <c r="A91" s="220"/>
      <c r="B91" s="60"/>
      <c r="C91" s="221"/>
      <c r="D91" s="222"/>
      <c r="E91" s="223"/>
      <c r="F91" s="224"/>
      <c r="G91" s="225"/>
      <c r="H91" s="227"/>
      <c r="I91" s="22"/>
      <c r="J91" s="109">
        <v>606</v>
      </c>
      <c r="K91" s="228" t="s">
        <v>178</v>
      </c>
      <c r="L91" s="210"/>
      <c r="N91" s="229"/>
      <c r="P91" s="147"/>
    </row>
    <row r="92" spans="1:28" ht="60" customHeight="1" x14ac:dyDescent="0.3">
      <c r="A92" s="220"/>
      <c r="B92" s="60"/>
      <c r="C92" s="221"/>
      <c r="D92" s="222"/>
      <c r="E92" s="223"/>
      <c r="F92" s="224"/>
      <c r="G92" s="225"/>
      <c r="H92" s="227"/>
      <c r="I92" s="22"/>
      <c r="J92" s="85"/>
      <c r="K92" s="231"/>
      <c r="L92" s="232"/>
      <c r="N92" s="229"/>
      <c r="P92" s="148"/>
    </row>
    <row r="93" spans="1:28" ht="79.95" customHeight="1" x14ac:dyDescent="0.3">
      <c r="A93" s="152">
        <f>'Unit Data from Audit Worksheet'!A86</f>
        <v>947</v>
      </c>
      <c r="B93" s="79"/>
      <c r="C93" s="151" t="str">
        <f>'Unit Data from Audit Worksheet'!D86</f>
        <v>First name of finance officer or interim finance officer (please enter “vacant” for first name if the position is currently vacant)</v>
      </c>
      <c r="D93" s="169"/>
      <c r="E93" s="483">
        <f>'Unit Data from Audit Worksheet'!F86</f>
        <v>0</v>
      </c>
      <c r="F93" s="163" t="str">
        <f>'Unit Data from Audit Worksheet'!G86</f>
        <v>Please do not leave blank</v>
      </c>
      <c r="G93" s="165"/>
      <c r="H93" s="162"/>
      <c r="I93" s="22"/>
      <c r="J93" s="111">
        <v>947</v>
      </c>
      <c r="K93" s="233" t="s">
        <v>154</v>
      </c>
      <c r="L93" s="234">
        <f t="shared" ref="L93:L103" si="7">IF(D93="",E93,D93)</f>
        <v>0</v>
      </c>
      <c r="N93" s="229"/>
      <c r="P93" s="148"/>
    </row>
    <row r="94" spans="1:28" s="16" customFormat="1" ht="75" customHeight="1" x14ac:dyDescent="0.3">
      <c r="A94" s="152">
        <f>'Unit Data from Audit Worksheet'!A87</f>
        <v>948</v>
      </c>
      <c r="B94" s="79"/>
      <c r="C94" s="151" t="str">
        <f>'Unit Data from Audit Worksheet'!D87</f>
        <v>Last name of finance officer or interim finance officer (please enter “vacant” for last name if the position is currently vacant)</v>
      </c>
      <c r="D94" s="169"/>
      <c r="E94" s="235">
        <f>'Unit Data from Audit Worksheet'!F87</f>
        <v>0</v>
      </c>
      <c r="F94" s="163" t="str">
        <f>'Unit Data from Audit Worksheet'!G87</f>
        <v>Please do not leave blank</v>
      </c>
      <c r="G94" s="165"/>
      <c r="H94" s="162"/>
      <c r="I94" s="22"/>
      <c r="J94" s="111">
        <v>948</v>
      </c>
      <c r="K94" s="233" t="s">
        <v>155</v>
      </c>
      <c r="L94" s="234">
        <f t="shared" si="7"/>
        <v>0</v>
      </c>
      <c r="M94"/>
      <c r="N94" s="175"/>
      <c r="P94" s="148"/>
      <c r="Q94"/>
      <c r="R94"/>
      <c r="S94"/>
      <c r="T94"/>
      <c r="U94"/>
      <c r="V94"/>
      <c r="W94"/>
      <c r="X94"/>
      <c r="Y94"/>
      <c r="Z94"/>
      <c r="AA94"/>
      <c r="AB94"/>
    </row>
    <row r="95" spans="1:28" ht="99" customHeight="1" x14ac:dyDescent="0.3">
      <c r="A95" s="152">
        <f>'Unit Data from Audit Worksheet'!A88</f>
        <v>949</v>
      </c>
      <c r="B95" s="79"/>
      <c r="C95" s="151" t="str">
        <f>'Unit Data from Audit Worksheet'!D88</f>
        <v>Is the finance officer serving in a permanent role or an interim role? (select permanent/interim/vacant)</v>
      </c>
      <c r="D95" s="169"/>
      <c r="E95" s="122">
        <f>'Unit Data from Audit Worksheet'!F88</f>
        <v>0</v>
      </c>
      <c r="F95" s="163" t="str">
        <f>'Unit Data from Audit Worksheet'!G88</f>
        <v>Please do not leave blank</v>
      </c>
      <c r="G95" s="165"/>
      <c r="H95" s="162"/>
      <c r="I95" s="22"/>
      <c r="J95" s="111">
        <v>949</v>
      </c>
      <c r="K95" s="233" t="s">
        <v>174</v>
      </c>
      <c r="L95" s="234">
        <f t="shared" si="7"/>
        <v>0</v>
      </c>
      <c r="N95" s="229"/>
      <c r="P95" s="148"/>
    </row>
    <row r="96" spans="1:28" ht="128.25" customHeight="1" x14ac:dyDescent="0.3">
      <c r="A96" s="152">
        <f>'Unit Data from Audit Worksheet'!A89</f>
        <v>950</v>
      </c>
      <c r="B96" s="79"/>
      <c r="C96" s="151" t="str">
        <f>'Unit Data from Audit Worksheet'!D89</f>
        <v>Has the finance officer been formally appointed by the local government, public authority, or designated official?  (Y/N)</v>
      </c>
      <c r="D96" s="169"/>
      <c r="E96" s="122">
        <f>'Unit Data from Audit Worksheet'!F89</f>
        <v>0</v>
      </c>
      <c r="F96" s="163" t="str">
        <f>'Unit Data from Audit Worksheet'!G89</f>
        <v>Please do not leave blank</v>
      </c>
      <c r="G96" s="165"/>
      <c r="H96" s="162"/>
      <c r="I96" s="22"/>
      <c r="J96" s="111">
        <v>950</v>
      </c>
      <c r="K96" s="233" t="s">
        <v>175</v>
      </c>
      <c r="L96" s="234">
        <f t="shared" si="7"/>
        <v>0</v>
      </c>
      <c r="N96" s="229"/>
      <c r="P96" s="148"/>
    </row>
    <row r="97" spans="1:28" ht="115.2" customHeight="1" x14ac:dyDescent="0.3">
      <c r="A97" s="152">
        <f>'Unit Data from Audit Worksheet'!A90</f>
        <v>952</v>
      </c>
      <c r="B97" s="79"/>
      <c r="C97" s="151" t="str">
        <f>'Unit Data from Audit Worksheet'!D90</f>
        <v>Date on which the local government, public authority, or designated official appointed the finance officer?     Date Format  MM/DD/YYYY</v>
      </c>
      <c r="D97" s="169"/>
      <c r="E97" s="478" t="str">
        <f>IF('Unit Data from Audit Worksheet'!F90&gt;0,'Unit Data from Audit Worksheet'!F90," ")</f>
        <v xml:space="preserve"> </v>
      </c>
      <c r="F97" s="163" t="str">
        <f>'Unit Data from Audit Worksheet'!G90</f>
        <v>Leave blank if data not available</v>
      </c>
      <c r="G97" s="165"/>
      <c r="H97" s="162"/>
      <c r="I97" s="22"/>
      <c r="J97" s="111">
        <v>952</v>
      </c>
      <c r="K97" s="233" t="s">
        <v>176</v>
      </c>
      <c r="L97" s="236" t="str">
        <f t="shared" si="7"/>
        <v xml:space="preserve"> </v>
      </c>
      <c r="N97" s="229"/>
      <c r="P97" s="148"/>
    </row>
    <row r="98" spans="1:28" ht="41.4" customHeight="1" x14ac:dyDescent="0.3">
      <c r="A98" s="237">
        <f>'Unit Data from Audit Worksheet'!A98</f>
        <v>960</v>
      </c>
      <c r="B98" s="118"/>
      <c r="C98" s="119" t="str">
        <f>'Unit Data from Audit Worksheet'!B98</f>
        <v>Name of Finance Officer</v>
      </c>
      <c r="D98" s="169"/>
      <c r="E98" s="238">
        <f>'Unit Data from Audit Worksheet'!D98</f>
        <v>0</v>
      </c>
      <c r="F98" s="239" t="str">
        <f>'Unit Data from Audit Worksheet'!F98</f>
        <v>Required</v>
      </c>
      <c r="G98" s="165"/>
      <c r="H98" s="162"/>
      <c r="I98" s="22"/>
      <c r="J98" s="121">
        <v>960</v>
      </c>
      <c r="K98" s="240" t="s">
        <v>170</v>
      </c>
      <c r="L98" s="241">
        <f t="shared" si="7"/>
        <v>0</v>
      </c>
      <c r="N98" s="229"/>
      <c r="P98" s="148"/>
    </row>
    <row r="99" spans="1:28" ht="33" customHeight="1" x14ac:dyDescent="0.3">
      <c r="A99" s="237">
        <f>'Unit Data from Audit Worksheet'!A99</f>
        <v>962</v>
      </c>
      <c r="B99" s="118"/>
      <c r="C99" s="119" t="str">
        <f>'Unit Data from Audit Worksheet'!B99</f>
        <v>Title of Official</v>
      </c>
      <c r="D99" s="169"/>
      <c r="E99" s="238">
        <f>'Unit Data from Audit Worksheet'!D99</f>
        <v>0</v>
      </c>
      <c r="F99" s="239" t="str">
        <f>'Unit Data from Audit Worksheet'!F99</f>
        <v>Required</v>
      </c>
      <c r="G99" s="165"/>
      <c r="H99" s="162"/>
      <c r="I99" s="22"/>
      <c r="J99" s="121">
        <v>962</v>
      </c>
      <c r="K99" s="240" t="s">
        <v>150</v>
      </c>
      <c r="L99" s="241">
        <f t="shared" si="7"/>
        <v>0</v>
      </c>
      <c r="N99" s="229"/>
      <c r="P99" s="148"/>
    </row>
    <row r="100" spans="1:28" ht="30.75" customHeight="1" x14ac:dyDescent="0.3">
      <c r="A100" s="237">
        <f>'Unit Data from Audit Worksheet'!A100</f>
        <v>964</v>
      </c>
      <c r="B100" s="118"/>
      <c r="C100" s="120" t="str">
        <f>'Unit Data from Audit Worksheet'!B100</f>
        <v>Date                        (Enter as "MM/DD/YYYY")</v>
      </c>
      <c r="D100" s="169"/>
      <c r="E100" s="242" t="str">
        <f>IF('Unit Data from Audit Worksheet'!D100&gt;0,'Unit Data from Audit Worksheet'!D100," ")</f>
        <v xml:space="preserve"> </v>
      </c>
      <c r="F100" s="239" t="str">
        <f>'Unit Data from Audit Worksheet'!F100</f>
        <v>Required</v>
      </c>
      <c r="G100" s="420"/>
      <c r="H100" s="162"/>
      <c r="I100" s="22"/>
      <c r="J100" s="121">
        <v>964</v>
      </c>
      <c r="K100" s="240" t="s">
        <v>186</v>
      </c>
      <c r="L100" s="243" t="str">
        <f t="shared" si="7"/>
        <v xml:space="preserve"> </v>
      </c>
      <c r="N100" s="209"/>
      <c r="P100" s="148"/>
    </row>
    <row r="101" spans="1:28" ht="30.75" customHeight="1" x14ac:dyDescent="0.3">
      <c r="A101" s="237">
        <f>'Unit Data from Audit Worksheet'!A101</f>
        <v>966</v>
      </c>
      <c r="B101" s="118"/>
      <c r="C101" s="119" t="s">
        <v>360</v>
      </c>
      <c r="D101" s="169"/>
      <c r="E101" s="419" t="str">
        <f>_xlfn.TEXTJOIN(",",,TEXT('Unit Data from Audit Worksheet'!D101,"###-###-####")," "&amp;'Unit Data from Audit Worksheet'!D102)</f>
        <v xml:space="preserve">--, </v>
      </c>
      <c r="F101" s="239" t="str">
        <f>'Unit Data from Audit Worksheet'!F101</f>
        <v>Required</v>
      </c>
      <c r="G101" s="165"/>
      <c r="H101" s="162"/>
      <c r="I101" s="22"/>
      <c r="J101" s="121">
        <v>966</v>
      </c>
      <c r="K101" s="240" t="s">
        <v>152</v>
      </c>
      <c r="L101" s="241" t="str">
        <f t="shared" si="7"/>
        <v xml:space="preserve">--, </v>
      </c>
      <c r="N101" s="209"/>
      <c r="P101" s="148"/>
    </row>
    <row r="102" spans="1:28" ht="30.75" customHeight="1" x14ac:dyDescent="0.3">
      <c r="A102" s="237">
        <f>'Unit Data from Audit Worksheet'!A103</f>
        <v>968</v>
      </c>
      <c r="B102" s="118"/>
      <c r="C102" s="119" t="str">
        <f>'Unit Data from Audit Worksheet'!B103</f>
        <v>E-mail address</v>
      </c>
      <c r="D102" s="169"/>
      <c r="E102" s="238">
        <f>'Unit Data from Audit Worksheet'!D103</f>
        <v>0</v>
      </c>
      <c r="F102" s="239" t="str">
        <f>'Unit Data from Audit Worksheet'!F103</f>
        <v>Required</v>
      </c>
      <c r="G102" s="165"/>
      <c r="H102" s="162"/>
      <c r="I102" s="22"/>
      <c r="J102" s="121">
        <v>968</v>
      </c>
      <c r="K102" s="240" t="s">
        <v>153</v>
      </c>
      <c r="L102" s="241">
        <f t="shared" si="7"/>
        <v>0</v>
      </c>
      <c r="N102" s="209"/>
      <c r="P102" s="148"/>
    </row>
    <row r="103" spans="1:28" ht="103.2" customHeight="1" x14ac:dyDescent="0.3">
      <c r="A103" s="244">
        <v>980</v>
      </c>
      <c r="B103" s="172" t="s">
        <v>203</v>
      </c>
      <c r="C103" s="511" t="str">
        <f>'TD Info Completed by Auditor'!B26</f>
        <v>Date the auditor presented or plans to present Financial Performance Indicators of Concern (FPIC) to the Governing Board.  If there are no FPICs to present to the governing board,  enter "7/1/2024" to indicate that a FPIC response is not required.</v>
      </c>
      <c r="D103" s="169"/>
      <c r="E103" s="512" t="str">
        <f>IF('TD Info Completed by Auditor'!C26&gt;0,'TD Info Completed by Auditor'!C26," ")</f>
        <v xml:space="preserve"> </v>
      </c>
      <c r="F103" s="245" t="s">
        <v>215</v>
      </c>
      <c r="G103" s="165"/>
      <c r="H103" s="162"/>
      <c r="I103" s="22"/>
      <c r="J103" s="177">
        <v>980</v>
      </c>
      <c r="K103" s="178" t="s">
        <v>201</v>
      </c>
      <c r="L103" s="246" t="str">
        <f t="shared" si="7"/>
        <v xml:space="preserve"> </v>
      </c>
      <c r="N103" s="209"/>
      <c r="P103" s="148"/>
    </row>
    <row r="104" spans="1:28" s="268" customFormat="1" ht="103.2" customHeight="1" x14ac:dyDescent="0.3">
      <c r="A104" s="622">
        <f>'TD Info Completed by Auditor'!A25</f>
        <v>1079</v>
      </c>
      <c r="B104" s="172"/>
      <c r="C104" s="511" t="str">
        <f>'TD Info Completed by Auditor'!B25</f>
        <v>What date was the audit report submitted to the LGC?  (Note audit reports are due four months after fiscal year end regardless of the contract submission date.)</v>
      </c>
      <c r="D104" s="169"/>
      <c r="E104" s="512">
        <f>'TD Info Completed by Auditor'!C25</f>
        <v>0</v>
      </c>
      <c r="F104" s="245"/>
      <c r="G104" s="165"/>
      <c r="H104" s="162"/>
      <c r="I104" s="22"/>
      <c r="J104" s="177">
        <v>1079</v>
      </c>
      <c r="K104" s="178" t="s">
        <v>599</v>
      </c>
      <c r="L104" s="623">
        <f>E104</f>
        <v>0</v>
      </c>
      <c r="M104" s="129"/>
      <c r="N104" s="209"/>
      <c r="P104" s="148"/>
      <c r="Q104" s="129"/>
      <c r="R104" s="129"/>
      <c r="S104" s="129"/>
      <c r="T104" s="129"/>
      <c r="U104" s="129"/>
      <c r="V104" s="129"/>
      <c r="W104" s="129"/>
      <c r="X104" s="129"/>
      <c r="Y104" s="129"/>
      <c r="Z104" s="129"/>
      <c r="AA104" s="129"/>
      <c r="AB104" s="129"/>
    </row>
    <row r="105" spans="1:28" ht="63.6" customHeight="1" x14ac:dyDescent="0.3">
      <c r="A105" s="220"/>
      <c r="B105" s="60"/>
      <c r="C105" s="221"/>
      <c r="D105" s="222"/>
      <c r="E105" s="223"/>
      <c r="F105" s="224"/>
      <c r="G105" s="225"/>
      <c r="H105" s="226"/>
      <c r="I105" s="22"/>
      <c r="J105" s="111">
        <v>999</v>
      </c>
      <c r="K105" s="233" t="s">
        <v>97</v>
      </c>
      <c r="L105" s="513" t="e">
        <f>'Unit Data from Audit Worksheet'!D3</f>
        <v>#N/A</v>
      </c>
      <c r="N105" s="247" t="s">
        <v>605</v>
      </c>
      <c r="P105" s="148"/>
    </row>
    <row r="106" spans="1:28" customFormat="1" ht="33" customHeight="1" x14ac:dyDescent="0.3"/>
    <row r="107" spans="1:28" customFormat="1" ht="33" customHeight="1" x14ac:dyDescent="0.3"/>
    <row r="108" spans="1:28" ht="29.4" customHeight="1" x14ac:dyDescent="0.3">
      <c r="C108" s="470"/>
      <c r="D108" s="249"/>
      <c r="E108" s="250"/>
      <c r="F108" s="250"/>
      <c r="G108" s="251"/>
      <c r="H108" s="250"/>
      <c r="I108" s="136"/>
      <c r="K108" s="484" t="s">
        <v>376</v>
      </c>
      <c r="L108" s="485" t="e">
        <f>SUM(L4:L91)</f>
        <v>#N/A</v>
      </c>
      <c r="N108" s="3"/>
      <c r="P108" s="148"/>
    </row>
    <row r="109" spans="1:28" s="268" customFormat="1" ht="27.6" customHeight="1" x14ac:dyDescent="0.35">
      <c r="A109" s="101" t="s">
        <v>133</v>
      </c>
      <c r="B109" s="102"/>
      <c r="C109" s="103"/>
      <c r="D109" s="104"/>
      <c r="E109" s="105"/>
      <c r="F109" s="250"/>
      <c r="G109" s="251"/>
      <c r="H109" s="250"/>
      <c r="I109" s="136"/>
      <c r="J109" s="4"/>
      <c r="K109" s="486" t="s">
        <v>372</v>
      </c>
      <c r="L109" s="485"/>
      <c r="M109"/>
      <c r="N109" s="3"/>
      <c r="P109" s="148"/>
      <c r="Q109"/>
      <c r="R109"/>
      <c r="S109"/>
      <c r="T109"/>
      <c r="U109"/>
      <c r="V109"/>
      <c r="W109"/>
      <c r="X109"/>
      <c r="Y109"/>
      <c r="Z109"/>
      <c r="AA109"/>
      <c r="AB109"/>
    </row>
    <row r="110" spans="1:28" ht="36.6" x14ac:dyDescent="0.7">
      <c r="A110" s="152"/>
      <c r="B110" s="152"/>
      <c r="C110" s="53"/>
      <c r="D110" s="52"/>
      <c r="E110" s="63"/>
      <c r="F110" s="52"/>
      <c r="G110" s="251"/>
      <c r="H110" s="250"/>
      <c r="I110" s="252"/>
      <c r="J110" s="95"/>
      <c r="K110" s="94"/>
      <c r="L110" s="485" t="e">
        <f>L108-L109</f>
        <v>#N/A</v>
      </c>
      <c r="N110" s="3"/>
      <c r="P110" s="148"/>
    </row>
    <row r="111" spans="1:28" x14ac:dyDescent="0.3">
      <c r="A111" s="136"/>
      <c r="B111" s="136"/>
      <c r="C111" s="136"/>
      <c r="D111" s="136"/>
      <c r="E111" s="136"/>
      <c r="F111" s="250"/>
      <c r="G111" s="251"/>
      <c r="H111" s="250"/>
      <c r="I111" s="252"/>
      <c r="K111" s="8"/>
      <c r="L111" s="253"/>
      <c r="N111" s="3"/>
      <c r="P111" s="148"/>
    </row>
    <row r="112" spans="1:28" ht="117" customHeight="1" x14ac:dyDescent="0.3">
      <c r="A112" s="136"/>
      <c r="B112" s="136"/>
      <c r="C112" s="136"/>
      <c r="D112" s="136"/>
      <c r="E112" s="136"/>
      <c r="F112" s="250"/>
      <c r="G112" s="251"/>
      <c r="H112" s="250"/>
      <c r="I112" s="252"/>
      <c r="K112" s="8"/>
      <c r="L112" s="253"/>
      <c r="N112" s="3"/>
      <c r="P112" s="148"/>
    </row>
    <row r="113" spans="1:16" ht="25.2" customHeight="1" x14ac:dyDescent="0.3">
      <c r="A113" s="136"/>
      <c r="B113" s="136"/>
      <c r="C113" s="136"/>
      <c r="D113" s="136"/>
      <c r="E113" s="136"/>
      <c r="F113" s="250"/>
      <c r="G113" s="251"/>
      <c r="H113" s="250"/>
      <c r="I113" s="252"/>
      <c r="K113" s="8"/>
      <c r="L113" s="253"/>
      <c r="P113" s="148"/>
    </row>
    <row r="114" spans="1:16" x14ac:dyDescent="0.3">
      <c r="A114" s="136"/>
      <c r="B114" s="136"/>
      <c r="C114" s="136"/>
      <c r="D114" s="136"/>
      <c r="E114" s="136"/>
      <c r="F114" s="250"/>
      <c r="G114" s="251"/>
      <c r="H114" s="250"/>
      <c r="I114" s="252"/>
      <c r="K114" s="8"/>
      <c r="L114" s="253"/>
      <c r="P114" s="148"/>
    </row>
    <row r="115" spans="1:16" ht="18.75" customHeight="1" x14ac:dyDescent="0.3">
      <c r="A115" s="136"/>
      <c r="B115" s="136"/>
      <c r="C115" s="136"/>
      <c r="D115" s="136"/>
      <c r="E115" s="136"/>
      <c r="F115" s="250"/>
      <c r="G115" s="251"/>
      <c r="H115" s="250"/>
      <c r="I115" s="252"/>
      <c r="K115" s="8"/>
      <c r="L115" s="253"/>
      <c r="P115" s="148"/>
    </row>
    <row r="116" spans="1:16" ht="30.75" customHeight="1" x14ac:dyDescent="0.3">
      <c r="A116" s="136"/>
      <c r="B116" s="136"/>
      <c r="C116" s="136"/>
      <c r="D116" s="136"/>
      <c r="E116" s="136"/>
      <c r="F116" s="250"/>
      <c r="G116" s="251"/>
      <c r="H116" s="250"/>
      <c r="I116" s="252"/>
      <c r="K116" s="8"/>
      <c r="L116" s="253"/>
      <c r="P116" s="148"/>
    </row>
    <row r="117" spans="1:16" ht="30.75" customHeight="1" x14ac:dyDescent="0.3">
      <c r="A117" s="136"/>
      <c r="B117" s="136"/>
      <c r="C117" s="136"/>
      <c r="D117" s="136"/>
      <c r="E117" s="136"/>
      <c r="F117" s="250"/>
      <c r="G117" s="251"/>
      <c r="H117" s="250"/>
      <c r="I117" s="252"/>
      <c r="K117" s="8"/>
      <c r="L117" s="253"/>
      <c r="P117" s="148"/>
    </row>
    <row r="118" spans="1:16" ht="30.75" customHeight="1" x14ac:dyDescent="0.3">
      <c r="A118" s="136"/>
      <c r="B118" s="136"/>
      <c r="C118" s="136"/>
      <c r="D118" s="136"/>
      <c r="E118" s="136"/>
      <c r="F118" s="250"/>
      <c r="G118" s="251"/>
      <c r="H118" s="250"/>
      <c r="I118" s="252"/>
      <c r="K118" s="8"/>
      <c r="L118" s="253"/>
      <c r="P118" s="148"/>
    </row>
    <row r="119" spans="1:16" ht="30.75" customHeight="1" x14ac:dyDescent="0.3">
      <c r="A119" s="136"/>
      <c r="B119" s="136"/>
      <c r="C119" s="136"/>
      <c r="D119" s="136"/>
      <c r="E119" s="136"/>
      <c r="I119" s="252"/>
      <c r="K119" s="8"/>
      <c r="L119" s="253"/>
      <c r="P119" s="148"/>
    </row>
    <row r="120" spans="1:16" ht="30.75" customHeight="1" x14ac:dyDescent="0.3">
      <c r="A120" s="136"/>
      <c r="B120" s="136"/>
      <c r="C120" s="136"/>
      <c r="D120" s="136"/>
      <c r="E120" s="136"/>
      <c r="I120" s="252"/>
      <c r="L120" s="253"/>
      <c r="P120" s="148"/>
    </row>
    <row r="121" spans="1:16" x14ac:dyDescent="0.3">
      <c r="A121" s="4"/>
      <c r="B121" s="254"/>
      <c r="C121" s="19"/>
      <c r="D121" s="51"/>
      <c r="I121" s="252"/>
      <c r="L121" s="253"/>
      <c r="P121" s="148"/>
    </row>
    <row r="122" spans="1:16" x14ac:dyDescent="0.3">
      <c r="A122" s="4"/>
      <c r="B122" s="254"/>
      <c r="C122" s="19"/>
      <c r="D122" s="51"/>
      <c r="I122" s="252"/>
      <c r="L122" s="253"/>
      <c r="P122" s="148"/>
    </row>
    <row r="123" spans="1:16" x14ac:dyDescent="0.3">
      <c r="D123" s="51"/>
      <c r="I123" s="252"/>
      <c r="P123" s="148"/>
    </row>
    <row r="124" spans="1:16" x14ac:dyDescent="0.3">
      <c r="D124" s="51"/>
      <c r="P124" s="148"/>
    </row>
    <row r="125" spans="1:16" x14ac:dyDescent="0.3">
      <c r="D125" s="51"/>
      <c r="P125" s="148"/>
    </row>
    <row r="126" spans="1:16" x14ac:dyDescent="0.3">
      <c r="D126" s="51"/>
      <c r="P126" s="148"/>
    </row>
    <row r="127" spans="1:16" x14ac:dyDescent="0.3">
      <c r="A127" s="4"/>
      <c r="B127" s="254"/>
      <c r="C127" s="19"/>
      <c r="D127" s="51"/>
      <c r="P127" s="148"/>
    </row>
    <row r="128" spans="1:16" x14ac:dyDescent="0.3">
      <c r="A128" s="4"/>
      <c r="B128" s="254"/>
      <c r="C128" s="19"/>
      <c r="D128" s="51"/>
      <c r="P128" s="148"/>
    </row>
    <row r="129" spans="1:16" x14ac:dyDescent="0.3">
      <c r="D129" s="51"/>
      <c r="P129" s="148"/>
    </row>
    <row r="130" spans="1:16" x14ac:dyDescent="0.3">
      <c r="D130" s="51"/>
      <c r="P130" s="148"/>
    </row>
    <row r="131" spans="1:16" x14ac:dyDescent="0.3">
      <c r="D131" s="51"/>
      <c r="P131" s="148"/>
    </row>
    <row r="132" spans="1:16" x14ac:dyDescent="0.3">
      <c r="D132" s="51"/>
      <c r="P132" s="148"/>
    </row>
    <row r="133" spans="1:16" x14ac:dyDescent="0.3">
      <c r="A133" s="4"/>
      <c r="B133" s="254"/>
      <c r="C133" s="19"/>
      <c r="D133" s="51"/>
      <c r="P133" s="148"/>
    </row>
    <row r="134" spans="1:16" x14ac:dyDescent="0.3">
      <c r="A134" s="4"/>
      <c r="B134" s="254"/>
      <c r="C134" s="19"/>
      <c r="D134" s="51"/>
      <c r="P134" s="148"/>
    </row>
    <row r="135" spans="1:16" x14ac:dyDescent="0.3">
      <c r="D135" s="51"/>
      <c r="P135" s="148"/>
    </row>
    <row r="136" spans="1:16" x14ac:dyDescent="0.3">
      <c r="D136" s="51"/>
      <c r="P136" s="148"/>
    </row>
    <row r="137" spans="1:16" x14ac:dyDescent="0.3">
      <c r="D137" s="51"/>
      <c r="P137" s="148"/>
    </row>
    <row r="138" spans="1:16" x14ac:dyDescent="0.3">
      <c r="D138" s="51"/>
      <c r="P138" s="148"/>
    </row>
    <row r="139" spans="1:16" x14ac:dyDescent="0.3">
      <c r="A139" s="4"/>
      <c r="B139" s="254"/>
      <c r="C139" s="19"/>
      <c r="D139" s="51"/>
      <c r="P139" s="148"/>
    </row>
    <row r="140" spans="1:16" x14ac:dyDescent="0.3">
      <c r="A140" s="4"/>
      <c r="B140" s="254"/>
      <c r="C140" s="19"/>
      <c r="D140" s="51"/>
      <c r="P140" s="148"/>
    </row>
    <row r="141" spans="1:16" x14ac:dyDescent="0.3">
      <c r="A141" s="4"/>
      <c r="B141" s="254"/>
      <c r="C141" s="19"/>
      <c r="D141" s="51"/>
      <c r="P141" s="148"/>
    </row>
    <row r="142" spans="1:16" x14ac:dyDescent="0.3">
      <c r="A142" s="4"/>
      <c r="B142" s="254"/>
      <c r="C142" s="19"/>
      <c r="D142" s="51"/>
      <c r="P142" s="148"/>
    </row>
    <row r="143" spans="1:16" x14ac:dyDescent="0.3">
      <c r="D143" s="51"/>
      <c r="P143" s="148"/>
    </row>
    <row r="144" spans="1:16" x14ac:dyDescent="0.3">
      <c r="D144" s="51"/>
      <c r="P144" s="148"/>
    </row>
    <row r="145" spans="1:16" x14ac:dyDescent="0.3">
      <c r="D145" s="51"/>
      <c r="P145" s="148"/>
    </row>
    <row r="146" spans="1:16" x14ac:dyDescent="0.3">
      <c r="A146" s="4"/>
      <c r="B146" s="254"/>
      <c r="C146" s="19"/>
      <c r="D146" s="51"/>
      <c r="P146" s="148"/>
    </row>
    <row r="147" spans="1:16" x14ac:dyDescent="0.3">
      <c r="A147" s="4"/>
      <c r="B147" s="254"/>
      <c r="C147" s="19"/>
      <c r="D147" s="51"/>
      <c r="P147" s="148"/>
    </row>
    <row r="148" spans="1:16" x14ac:dyDescent="0.3">
      <c r="A148" s="4"/>
      <c r="B148" s="254"/>
      <c r="C148" s="19"/>
      <c r="D148" s="51"/>
      <c r="P148" s="148"/>
    </row>
    <row r="149" spans="1:16" x14ac:dyDescent="0.3">
      <c r="A149" s="4"/>
      <c r="B149" s="254"/>
      <c r="C149" s="19"/>
      <c r="D149" s="51"/>
      <c r="P149" s="148"/>
    </row>
    <row r="150" spans="1:16" x14ac:dyDescent="0.3">
      <c r="A150" s="4"/>
      <c r="B150" s="254"/>
      <c r="C150" s="19"/>
      <c r="D150" s="51"/>
      <c r="P150" s="148"/>
    </row>
    <row r="151" spans="1:16" x14ac:dyDescent="0.3">
      <c r="A151" s="4"/>
      <c r="B151" s="254"/>
      <c r="C151" s="19"/>
      <c r="D151" s="51"/>
      <c r="P151" s="148"/>
    </row>
    <row r="152" spans="1:16" x14ac:dyDescent="0.3">
      <c r="A152" s="4"/>
      <c r="B152" s="254"/>
      <c r="C152" s="19"/>
      <c r="D152" s="51"/>
      <c r="P152" s="148"/>
    </row>
    <row r="153" spans="1:16" x14ac:dyDescent="0.3">
      <c r="A153" s="4"/>
      <c r="B153" s="254"/>
      <c r="C153" s="19"/>
      <c r="D153" s="51"/>
      <c r="P153" s="148"/>
    </row>
    <row r="154" spans="1:16" x14ac:dyDescent="0.3">
      <c r="A154" s="4"/>
      <c r="B154" s="254"/>
      <c r="C154" s="19"/>
      <c r="D154" s="51"/>
      <c r="P154" s="148"/>
    </row>
    <row r="155" spans="1:16" x14ac:dyDescent="0.3">
      <c r="A155" s="4"/>
      <c r="B155" s="254"/>
      <c r="C155" s="19"/>
      <c r="D155" s="51"/>
      <c r="P155" s="148"/>
    </row>
    <row r="156" spans="1:16" x14ac:dyDescent="0.3">
      <c r="A156" s="4"/>
      <c r="B156" s="254"/>
      <c r="C156" s="19"/>
      <c r="D156" s="51"/>
      <c r="P156" s="148"/>
    </row>
    <row r="157" spans="1:16" x14ac:dyDescent="0.3">
      <c r="A157" s="4"/>
      <c r="B157" s="254"/>
      <c r="C157" s="19"/>
      <c r="D157" s="51"/>
      <c r="P157" s="148"/>
    </row>
    <row r="158" spans="1:16" x14ac:dyDescent="0.3">
      <c r="A158" s="4"/>
      <c r="B158" s="254"/>
      <c r="C158" s="19"/>
      <c r="D158" s="51"/>
      <c r="P158" s="148"/>
    </row>
    <row r="159" spans="1:16" x14ac:dyDescent="0.3">
      <c r="A159" s="4"/>
      <c r="B159" s="254"/>
      <c r="C159" s="19"/>
      <c r="D159" s="51"/>
      <c r="P159" s="148"/>
    </row>
    <row r="160" spans="1:16" x14ac:dyDescent="0.3">
      <c r="A160" s="4"/>
      <c r="B160" s="254"/>
      <c r="C160" s="19"/>
      <c r="D160" s="51"/>
      <c r="P160" s="148"/>
    </row>
    <row r="161" spans="1:16" x14ac:dyDescent="0.3">
      <c r="A161" s="4"/>
      <c r="B161" s="254"/>
      <c r="C161" s="19"/>
      <c r="D161" s="51"/>
      <c r="P161" s="148"/>
    </row>
    <row r="162" spans="1:16" x14ac:dyDescent="0.3">
      <c r="A162" s="4"/>
      <c r="B162" s="254"/>
      <c r="C162" s="19"/>
      <c r="D162" s="51"/>
      <c r="P162" s="148"/>
    </row>
    <row r="163" spans="1:16" x14ac:dyDescent="0.3">
      <c r="A163" s="4"/>
      <c r="B163" s="254"/>
      <c r="C163" s="19"/>
      <c r="D163" s="51"/>
      <c r="P163" s="148"/>
    </row>
    <row r="164" spans="1:16" x14ac:dyDescent="0.3">
      <c r="A164" s="4"/>
      <c r="B164" s="254"/>
      <c r="C164" s="19"/>
      <c r="D164" s="51"/>
      <c r="P164" s="148"/>
    </row>
    <row r="165" spans="1:16" x14ac:dyDescent="0.3">
      <c r="A165" s="4"/>
      <c r="B165" s="254"/>
      <c r="C165" s="19"/>
      <c r="D165" s="51"/>
      <c r="P165" s="148"/>
    </row>
    <row r="166" spans="1:16" x14ac:dyDescent="0.3">
      <c r="A166" s="4"/>
      <c r="B166" s="254"/>
      <c r="C166" s="19"/>
      <c r="D166" s="51"/>
      <c r="P166" s="148"/>
    </row>
    <row r="167" spans="1:16" x14ac:dyDescent="0.3">
      <c r="A167" s="4"/>
      <c r="B167" s="254"/>
      <c r="C167" s="19"/>
      <c r="D167" s="51"/>
      <c r="P167" s="148"/>
    </row>
    <row r="168" spans="1:16" x14ac:dyDescent="0.3">
      <c r="A168" s="4"/>
      <c r="B168" s="254"/>
      <c r="C168" s="19"/>
      <c r="D168" s="51"/>
      <c r="P168" s="148"/>
    </row>
    <row r="169" spans="1:16" x14ac:dyDescent="0.3">
      <c r="A169" s="4"/>
      <c r="B169" s="254"/>
      <c r="C169" s="19"/>
      <c r="D169" s="51"/>
      <c r="P169" s="148"/>
    </row>
    <row r="170" spans="1:16" x14ac:dyDescent="0.3">
      <c r="A170" s="4"/>
      <c r="B170" s="254"/>
      <c r="C170" s="19"/>
      <c r="D170" s="51"/>
      <c r="P170" s="148"/>
    </row>
    <row r="171" spans="1:16" x14ac:dyDescent="0.3">
      <c r="A171" s="4"/>
      <c r="B171" s="254"/>
      <c r="C171" s="19"/>
      <c r="D171" s="51"/>
      <c r="P171" s="148"/>
    </row>
    <row r="172" spans="1:16" x14ac:dyDescent="0.3">
      <c r="A172" s="4"/>
      <c r="B172" s="254"/>
      <c r="C172" s="19"/>
      <c r="D172" s="51"/>
      <c r="P172" s="148"/>
    </row>
    <row r="173" spans="1:16" x14ac:dyDescent="0.3">
      <c r="A173" s="4"/>
      <c r="B173" s="254"/>
      <c r="C173" s="19"/>
      <c r="D173" s="51"/>
      <c r="P173" s="148"/>
    </row>
    <row r="174" spans="1:16" x14ac:dyDescent="0.3">
      <c r="A174" s="4"/>
      <c r="B174" s="254"/>
      <c r="C174" s="19"/>
      <c r="D174" s="51"/>
      <c r="P174" s="148"/>
    </row>
    <row r="175" spans="1:16" x14ac:dyDescent="0.3">
      <c r="A175" s="4"/>
      <c r="B175" s="254"/>
      <c r="C175" s="19"/>
      <c r="D175" s="51"/>
      <c r="P175" s="148"/>
    </row>
    <row r="176" spans="1:16" x14ac:dyDescent="0.3">
      <c r="A176" s="4"/>
      <c r="B176" s="254"/>
      <c r="C176" s="19"/>
      <c r="D176" s="51"/>
      <c r="P176" s="148"/>
    </row>
    <row r="177" spans="1:16" x14ac:dyDescent="0.3">
      <c r="A177" s="4"/>
      <c r="B177" s="254"/>
      <c r="C177" s="19"/>
      <c r="D177" s="51"/>
      <c r="P177" s="148"/>
    </row>
    <row r="178" spans="1:16" x14ac:dyDescent="0.3">
      <c r="A178" s="4"/>
      <c r="B178" s="254"/>
      <c r="C178" s="19"/>
      <c r="D178" s="51"/>
      <c r="P178" s="148"/>
    </row>
    <row r="179" spans="1:16" x14ac:dyDescent="0.3">
      <c r="A179" s="4"/>
      <c r="B179" s="254"/>
      <c r="C179" s="19"/>
      <c r="D179" s="51"/>
      <c r="P179" s="148"/>
    </row>
    <row r="180" spans="1:16" x14ac:dyDescent="0.3">
      <c r="A180" s="4"/>
      <c r="B180" s="254"/>
      <c r="C180" s="19"/>
      <c r="D180" s="51"/>
      <c r="P180" s="148"/>
    </row>
    <row r="181" spans="1:16" x14ac:dyDescent="0.3">
      <c r="A181" s="4"/>
      <c r="B181" s="254"/>
      <c r="C181" s="19"/>
      <c r="D181" s="51"/>
      <c r="P181" s="148"/>
    </row>
    <row r="182" spans="1:16" x14ac:dyDescent="0.3">
      <c r="A182" s="4"/>
      <c r="B182" s="254"/>
      <c r="C182" s="19"/>
      <c r="D182" s="51"/>
      <c r="P182" s="148"/>
    </row>
    <row r="183" spans="1:16" x14ac:dyDescent="0.3">
      <c r="A183" s="4"/>
      <c r="B183" s="254"/>
      <c r="C183" s="19"/>
      <c r="D183" s="51"/>
      <c r="P183" s="148"/>
    </row>
    <row r="184" spans="1:16" x14ac:dyDescent="0.3">
      <c r="A184" s="4"/>
      <c r="B184" s="254"/>
      <c r="C184" s="19"/>
      <c r="D184" s="51"/>
      <c r="P184" s="148"/>
    </row>
    <row r="185" spans="1:16" x14ac:dyDescent="0.3">
      <c r="A185" s="4"/>
      <c r="B185" s="254"/>
      <c r="C185" s="19"/>
      <c r="D185" s="51"/>
      <c r="P185" s="148"/>
    </row>
    <row r="186" spans="1:16" x14ac:dyDescent="0.3">
      <c r="A186" s="4"/>
      <c r="B186" s="254"/>
      <c r="C186" s="19"/>
      <c r="D186" s="51"/>
      <c r="P186" s="148"/>
    </row>
    <row r="187" spans="1:16" x14ac:dyDescent="0.3">
      <c r="A187" s="4"/>
      <c r="B187" s="254"/>
      <c r="C187" s="19"/>
      <c r="D187" s="51"/>
      <c r="P187" s="148"/>
    </row>
    <row r="188" spans="1:16" x14ac:dyDescent="0.3">
      <c r="A188" s="4"/>
      <c r="B188" s="254"/>
      <c r="C188" s="19"/>
      <c r="D188" s="51"/>
      <c r="P188" s="148"/>
    </row>
    <row r="189" spans="1:16" x14ac:dyDescent="0.3">
      <c r="A189" s="4"/>
      <c r="B189" s="254"/>
      <c r="C189" s="19"/>
      <c r="D189" s="51"/>
      <c r="P189" s="148"/>
    </row>
    <row r="190" spans="1:16" x14ac:dyDescent="0.3">
      <c r="A190" s="4"/>
      <c r="B190" s="254"/>
      <c r="C190" s="19"/>
      <c r="D190" s="51"/>
      <c r="P190" s="148"/>
    </row>
    <row r="191" spans="1:16" x14ac:dyDescent="0.3">
      <c r="A191" s="4"/>
      <c r="B191" s="254"/>
      <c r="C191" s="19"/>
      <c r="D191" s="51"/>
      <c r="P191" s="148"/>
    </row>
    <row r="192" spans="1:16" x14ac:dyDescent="0.3">
      <c r="A192" s="4"/>
      <c r="B192" s="254"/>
      <c r="C192" s="19"/>
      <c r="D192" s="51"/>
      <c r="P192" s="148"/>
    </row>
    <row r="193" spans="1:16" x14ac:dyDescent="0.3">
      <c r="A193" s="4"/>
      <c r="B193" s="254"/>
      <c r="C193" s="19"/>
      <c r="D193" s="51"/>
      <c r="P193" s="148"/>
    </row>
    <row r="194" spans="1:16" x14ac:dyDescent="0.3">
      <c r="A194" s="4"/>
      <c r="B194" s="254"/>
      <c r="C194" s="19"/>
      <c r="D194" s="51"/>
      <c r="P194" s="148"/>
    </row>
    <row r="195" spans="1:16" x14ac:dyDescent="0.3">
      <c r="A195" s="4"/>
      <c r="B195" s="254"/>
      <c r="C195" s="19"/>
      <c r="D195" s="51"/>
      <c r="P195" s="148"/>
    </row>
    <row r="196" spans="1:16" x14ac:dyDescent="0.3">
      <c r="A196" s="4"/>
      <c r="B196" s="254"/>
      <c r="C196" s="19"/>
      <c r="D196" s="51"/>
      <c r="P196" s="148"/>
    </row>
    <row r="197" spans="1:16" x14ac:dyDescent="0.3">
      <c r="A197" s="4"/>
      <c r="B197" s="254"/>
      <c r="C197" s="19"/>
      <c r="D197" s="51"/>
      <c r="P197" s="148"/>
    </row>
    <row r="198" spans="1:16" x14ac:dyDescent="0.3">
      <c r="A198" s="4"/>
      <c r="B198" s="254"/>
      <c r="C198" s="19"/>
      <c r="D198" s="51"/>
      <c r="P198" s="148"/>
    </row>
    <row r="199" spans="1:16" x14ac:dyDescent="0.3">
      <c r="A199" s="4"/>
      <c r="B199" s="254"/>
      <c r="C199" s="19"/>
      <c r="D199" s="51"/>
      <c r="P199" s="148"/>
    </row>
    <row r="200" spans="1:16" x14ac:dyDescent="0.3">
      <c r="A200" s="4"/>
      <c r="B200" s="254"/>
      <c r="C200" s="19"/>
      <c r="D200" s="51"/>
      <c r="P200" s="148"/>
    </row>
    <row r="201" spans="1:16" x14ac:dyDescent="0.3">
      <c r="A201" s="4"/>
      <c r="B201" s="254"/>
      <c r="C201" s="19"/>
      <c r="D201" s="51"/>
      <c r="P201" s="148"/>
    </row>
    <row r="202" spans="1:16" x14ac:dyDescent="0.3">
      <c r="A202" s="4"/>
      <c r="B202" s="254"/>
      <c r="C202" s="19"/>
      <c r="D202" s="51"/>
      <c r="P202" s="148"/>
    </row>
    <row r="203" spans="1:16" x14ac:dyDescent="0.3">
      <c r="A203" s="4"/>
      <c r="B203" s="254"/>
      <c r="C203" s="19"/>
      <c r="D203" s="51"/>
      <c r="P203" s="148"/>
    </row>
    <row r="204" spans="1:16" x14ac:dyDescent="0.3">
      <c r="A204" s="4"/>
      <c r="B204" s="254"/>
      <c r="C204" s="19"/>
      <c r="D204" s="51"/>
      <c r="P204" s="148"/>
    </row>
    <row r="205" spans="1:16" x14ac:dyDescent="0.3">
      <c r="A205" s="4"/>
      <c r="B205" s="254"/>
      <c r="C205" s="19"/>
      <c r="D205" s="51"/>
      <c r="P205" s="148"/>
    </row>
    <row r="206" spans="1:16" x14ac:dyDescent="0.3">
      <c r="A206" s="4"/>
      <c r="B206" s="254"/>
      <c r="C206" s="19"/>
      <c r="D206" s="51"/>
      <c r="P206" s="148"/>
    </row>
    <row r="207" spans="1:16" x14ac:dyDescent="0.3">
      <c r="A207" s="4"/>
      <c r="B207" s="254"/>
      <c r="C207" s="19"/>
      <c r="D207" s="51"/>
      <c r="P207" s="148"/>
    </row>
    <row r="208" spans="1:16" x14ac:dyDescent="0.3">
      <c r="A208" s="4"/>
      <c r="B208" s="254"/>
      <c r="C208" s="19"/>
      <c r="D208" s="51"/>
      <c r="P208" s="148"/>
    </row>
    <row r="209" spans="1:16" x14ac:dyDescent="0.3">
      <c r="A209" s="4"/>
      <c r="B209" s="254"/>
      <c r="C209" s="19"/>
      <c r="D209" s="51"/>
      <c r="P209" s="148"/>
    </row>
    <row r="210" spans="1:16" x14ac:dyDescent="0.3">
      <c r="A210" s="4"/>
      <c r="B210" s="254"/>
      <c r="C210" s="19"/>
      <c r="D210" s="51"/>
      <c r="P210" s="148"/>
    </row>
    <row r="211" spans="1:16" x14ac:dyDescent="0.3">
      <c r="A211" s="4"/>
      <c r="B211" s="254"/>
      <c r="C211" s="19"/>
      <c r="D211" s="51"/>
      <c r="P211" s="148"/>
    </row>
    <row r="212" spans="1:16" x14ac:dyDescent="0.3">
      <c r="A212" s="4"/>
      <c r="B212" s="254"/>
      <c r="C212" s="19"/>
      <c r="D212" s="51"/>
      <c r="P212" s="148"/>
    </row>
    <row r="213" spans="1:16" x14ac:dyDescent="0.3">
      <c r="A213" s="4"/>
      <c r="B213" s="254"/>
      <c r="C213" s="19"/>
      <c r="D213" s="51"/>
      <c r="P213" s="148"/>
    </row>
    <row r="214" spans="1:16" x14ac:dyDescent="0.3">
      <c r="A214" s="4"/>
      <c r="B214" s="254"/>
      <c r="C214" s="19"/>
      <c r="D214" s="51"/>
      <c r="P214" s="148"/>
    </row>
    <row r="215" spans="1:16" x14ac:dyDescent="0.3">
      <c r="A215" s="4"/>
      <c r="B215" s="254"/>
      <c r="C215" s="19"/>
      <c r="D215" s="51"/>
      <c r="P215" s="148"/>
    </row>
    <row r="216" spans="1:16" x14ac:dyDescent="0.3">
      <c r="A216" s="4"/>
      <c r="B216" s="254"/>
      <c r="C216" s="19"/>
      <c r="D216" s="51"/>
      <c r="P216" s="148"/>
    </row>
    <row r="217" spans="1:16" x14ac:dyDescent="0.3">
      <c r="A217" s="4"/>
      <c r="B217" s="254"/>
      <c r="C217" s="19"/>
      <c r="D217" s="51"/>
      <c r="P217" s="148"/>
    </row>
    <row r="218" spans="1:16" x14ac:dyDescent="0.3">
      <c r="A218" s="4"/>
      <c r="B218" s="254"/>
      <c r="C218" s="19"/>
      <c r="D218" s="51"/>
      <c r="P218" s="148"/>
    </row>
    <row r="219" spans="1:16" x14ac:dyDescent="0.3">
      <c r="A219" s="4"/>
      <c r="B219" s="254"/>
      <c r="C219" s="19"/>
      <c r="D219" s="51"/>
      <c r="P219" s="148"/>
    </row>
    <row r="220" spans="1:16" x14ac:dyDescent="0.3">
      <c r="A220" s="4"/>
      <c r="B220" s="254"/>
      <c r="C220" s="19"/>
      <c r="D220" s="51"/>
      <c r="P220" s="148"/>
    </row>
    <row r="221" spans="1:16" x14ac:dyDescent="0.3">
      <c r="A221" s="4"/>
      <c r="B221" s="254"/>
      <c r="C221" s="19"/>
      <c r="D221" s="51"/>
      <c r="P221" s="148"/>
    </row>
    <row r="222" spans="1:16" x14ac:dyDescent="0.3">
      <c r="A222" s="4"/>
      <c r="B222" s="254"/>
      <c r="C222" s="19"/>
      <c r="D222" s="51"/>
      <c r="P222" s="148"/>
    </row>
    <row r="223" spans="1:16" x14ac:dyDescent="0.3">
      <c r="A223" s="4"/>
      <c r="B223" s="254"/>
      <c r="C223" s="19"/>
      <c r="D223" s="51"/>
      <c r="P223" s="148"/>
    </row>
    <row r="224" spans="1:16" x14ac:dyDescent="0.3">
      <c r="A224" s="4"/>
      <c r="B224" s="254"/>
      <c r="C224" s="19"/>
      <c r="D224" s="51"/>
      <c r="P224" s="148"/>
    </row>
    <row r="225" spans="1:16" x14ac:dyDescent="0.3">
      <c r="A225" s="4"/>
      <c r="B225" s="254"/>
      <c r="C225" s="19"/>
      <c r="D225" s="51"/>
      <c r="P225" s="148"/>
    </row>
    <row r="226" spans="1:16" x14ac:dyDescent="0.3">
      <c r="A226" s="4"/>
      <c r="B226" s="254"/>
      <c r="C226" s="19"/>
      <c r="D226" s="51"/>
    </row>
    <row r="227" spans="1:16" x14ac:dyDescent="0.3">
      <c r="A227" s="4"/>
      <c r="B227" s="254"/>
      <c r="C227" s="19"/>
      <c r="D227" s="51"/>
      <c r="P227" s="148"/>
    </row>
    <row r="228" spans="1:16" x14ac:dyDescent="0.3">
      <c r="A228" s="4"/>
      <c r="B228" s="254"/>
      <c r="C228" s="19"/>
      <c r="D228" s="51"/>
    </row>
    <row r="229" spans="1:16" x14ac:dyDescent="0.3">
      <c r="A229" s="4"/>
      <c r="B229" s="254"/>
      <c r="C229" s="19"/>
      <c r="D229" s="51"/>
    </row>
    <row r="230" spans="1:16" x14ac:dyDescent="0.3">
      <c r="A230" s="4"/>
      <c r="B230" s="254"/>
      <c r="C230" s="19"/>
      <c r="D230" s="51"/>
    </row>
    <row r="231" spans="1:16" x14ac:dyDescent="0.3">
      <c r="A231" s="4"/>
      <c r="B231" s="254"/>
      <c r="C231" s="19"/>
      <c r="D231" s="51"/>
    </row>
    <row r="232" spans="1:16" x14ac:dyDescent="0.3">
      <c r="A232" s="4"/>
      <c r="B232" s="254"/>
      <c r="C232" s="19"/>
      <c r="D232" s="51"/>
    </row>
    <row r="233" spans="1:16" x14ac:dyDescent="0.3">
      <c r="A233" s="4"/>
      <c r="B233" s="254"/>
      <c r="C233" s="19"/>
      <c r="D233" s="51"/>
    </row>
    <row r="234" spans="1:16" x14ac:dyDescent="0.3">
      <c r="A234" s="4"/>
      <c r="B234" s="254"/>
      <c r="C234" s="19"/>
      <c r="D234" s="51"/>
    </row>
    <row r="235" spans="1:16" x14ac:dyDescent="0.3">
      <c r="A235" s="4"/>
      <c r="B235" s="254"/>
      <c r="C235" s="19"/>
      <c r="D235" s="51"/>
    </row>
    <row r="236" spans="1:16" x14ac:dyDescent="0.3">
      <c r="A236" s="4"/>
      <c r="B236" s="254"/>
      <c r="C236" s="19"/>
      <c r="D236" s="51"/>
    </row>
    <row r="237" spans="1:16" x14ac:dyDescent="0.3">
      <c r="A237" s="4"/>
      <c r="B237" s="254"/>
      <c r="C237" s="19"/>
      <c r="D237" s="51"/>
    </row>
    <row r="238" spans="1:16" x14ac:dyDescent="0.3">
      <c r="A238" s="4"/>
      <c r="B238" s="254"/>
      <c r="C238" s="19"/>
      <c r="D238" s="51"/>
    </row>
    <row r="239" spans="1:16" x14ac:dyDescent="0.3">
      <c r="A239" s="4"/>
      <c r="B239" s="254"/>
      <c r="C239" s="19"/>
      <c r="D239" s="51"/>
    </row>
    <row r="240" spans="1:16" x14ac:dyDescent="0.3">
      <c r="A240" s="4"/>
      <c r="B240" s="254"/>
      <c r="C240" s="19"/>
      <c r="D240" s="51"/>
    </row>
    <row r="241" spans="1:4" x14ac:dyDescent="0.3">
      <c r="A241" s="4"/>
      <c r="B241" s="254"/>
      <c r="C241" s="19"/>
      <c r="D241" s="51"/>
    </row>
    <row r="242" spans="1:4" x14ac:dyDescent="0.3">
      <c r="A242" s="4"/>
      <c r="B242" s="254"/>
      <c r="C242" s="19"/>
      <c r="D242" s="51"/>
    </row>
    <row r="243" spans="1:4" x14ac:dyDescent="0.3">
      <c r="A243" s="4"/>
      <c r="B243" s="254"/>
      <c r="C243" s="19"/>
      <c r="D243" s="51"/>
    </row>
    <row r="244" spans="1:4" x14ac:dyDescent="0.3">
      <c r="A244" s="4"/>
      <c r="B244" s="254"/>
      <c r="C244" s="19"/>
      <c r="D244" s="51"/>
    </row>
    <row r="245" spans="1:4" x14ac:dyDescent="0.3">
      <c r="A245" s="4"/>
      <c r="B245" s="254"/>
      <c r="C245" s="19"/>
      <c r="D245" s="51"/>
    </row>
    <row r="246" spans="1:4" x14ac:dyDescent="0.3">
      <c r="A246" s="4"/>
      <c r="B246" s="254"/>
      <c r="C246" s="19"/>
      <c r="D246" s="51"/>
    </row>
    <row r="247" spans="1:4" x14ac:dyDescent="0.3">
      <c r="A247" s="4"/>
      <c r="B247" s="254"/>
      <c r="C247" s="19"/>
      <c r="D247" s="51"/>
    </row>
    <row r="248" spans="1:4" x14ac:dyDescent="0.3">
      <c r="A248" s="4"/>
      <c r="B248" s="254"/>
      <c r="C248" s="19"/>
      <c r="D248" s="51"/>
    </row>
    <row r="249" spans="1:4" x14ac:dyDescent="0.3">
      <c r="A249" s="4"/>
      <c r="B249" s="254"/>
      <c r="C249" s="19"/>
      <c r="D249" s="51"/>
    </row>
    <row r="250" spans="1:4" x14ac:dyDescent="0.3">
      <c r="A250" s="4"/>
      <c r="B250" s="254"/>
      <c r="C250" s="19"/>
      <c r="D250" s="51"/>
    </row>
    <row r="251" spans="1:4" x14ac:dyDescent="0.3">
      <c r="A251" s="4"/>
      <c r="B251" s="254"/>
      <c r="C251" s="19"/>
      <c r="D251" s="51"/>
    </row>
    <row r="252" spans="1:4" x14ac:dyDescent="0.3">
      <c r="A252" s="4"/>
      <c r="B252" s="254"/>
      <c r="C252" s="19"/>
      <c r="D252" s="51"/>
    </row>
    <row r="253" spans="1:4" x14ac:dyDescent="0.3">
      <c r="A253" s="4"/>
      <c r="B253" s="254"/>
      <c r="C253" s="19"/>
      <c r="D253" s="51"/>
    </row>
    <row r="254" spans="1:4" x14ac:dyDescent="0.3">
      <c r="A254" s="4"/>
      <c r="B254" s="254"/>
      <c r="C254" s="19"/>
      <c r="D254" s="51"/>
    </row>
    <row r="255" spans="1:4" x14ac:dyDescent="0.3">
      <c r="A255" s="4"/>
      <c r="B255" s="254"/>
      <c r="C255" s="19"/>
      <c r="D255" s="51"/>
    </row>
    <row r="256" spans="1:4" x14ac:dyDescent="0.3">
      <c r="A256" s="4"/>
      <c r="B256" s="254"/>
      <c r="C256" s="19"/>
      <c r="D256" s="51"/>
    </row>
    <row r="257" spans="1:4" x14ac:dyDescent="0.3">
      <c r="A257" s="4"/>
      <c r="B257" s="254"/>
      <c r="C257" s="19"/>
      <c r="D257" s="51"/>
    </row>
    <row r="258" spans="1:4" x14ac:dyDescent="0.3">
      <c r="D258" s="51"/>
    </row>
    <row r="259" spans="1:4" x14ac:dyDescent="0.3">
      <c r="D259" s="51"/>
    </row>
    <row r="260" spans="1:4" x14ac:dyDescent="0.3">
      <c r="D260" s="51"/>
    </row>
    <row r="261" spans="1:4" x14ac:dyDescent="0.3">
      <c r="D261" s="51"/>
    </row>
    <row r="262" spans="1:4" x14ac:dyDescent="0.3">
      <c r="D262" s="51"/>
    </row>
    <row r="263" spans="1:4" x14ac:dyDescent="0.3">
      <c r="D263" s="51"/>
    </row>
    <row r="264" spans="1:4" x14ac:dyDescent="0.3">
      <c r="D264" s="51"/>
    </row>
    <row r="265" spans="1:4" x14ac:dyDescent="0.3">
      <c r="D265" s="51"/>
    </row>
    <row r="266" spans="1:4" x14ac:dyDescent="0.3">
      <c r="D266" s="51"/>
    </row>
    <row r="267" spans="1:4" x14ac:dyDescent="0.3">
      <c r="D267" s="51"/>
    </row>
    <row r="268" spans="1:4" x14ac:dyDescent="0.3">
      <c r="D268" s="51"/>
    </row>
    <row r="269" spans="1:4" x14ac:dyDescent="0.3">
      <c r="D269" s="51"/>
    </row>
    <row r="270" spans="1:4" x14ac:dyDescent="0.3">
      <c r="D270" s="51"/>
    </row>
    <row r="271" spans="1:4" x14ac:dyDescent="0.3">
      <c r="D271" s="51"/>
    </row>
    <row r="272" spans="1:4" x14ac:dyDescent="0.3">
      <c r="D272" s="51"/>
    </row>
    <row r="273" spans="4:4" x14ac:dyDescent="0.3">
      <c r="D273" s="51"/>
    </row>
    <row r="274" spans="4:4" x14ac:dyDescent="0.3">
      <c r="D274" s="51"/>
    </row>
    <row r="275" spans="4:4" x14ac:dyDescent="0.3">
      <c r="D275" s="51"/>
    </row>
    <row r="276" spans="4:4" x14ac:dyDescent="0.3">
      <c r="D276" s="51"/>
    </row>
    <row r="277" spans="4:4" x14ac:dyDescent="0.3">
      <c r="D277" s="51"/>
    </row>
    <row r="278" spans="4:4" x14ac:dyDescent="0.3">
      <c r="D278" s="51"/>
    </row>
    <row r="279" spans="4:4" x14ac:dyDescent="0.3">
      <c r="D279" s="51"/>
    </row>
    <row r="280" spans="4:4" x14ac:dyDescent="0.3">
      <c r="D280" s="51"/>
    </row>
    <row r="281" spans="4:4" x14ac:dyDescent="0.3">
      <c r="D281" s="51"/>
    </row>
    <row r="282" spans="4:4" x14ac:dyDescent="0.3">
      <c r="D282" s="51"/>
    </row>
    <row r="283" spans="4:4" x14ac:dyDescent="0.3">
      <c r="D283" s="51"/>
    </row>
    <row r="284" spans="4:4" x14ac:dyDescent="0.3">
      <c r="D284" s="51"/>
    </row>
    <row r="285" spans="4:4" x14ac:dyDescent="0.3">
      <c r="D285" s="51"/>
    </row>
    <row r="286" spans="4:4" x14ac:dyDescent="0.3">
      <c r="D286" s="51"/>
    </row>
    <row r="287" spans="4:4" x14ac:dyDescent="0.3">
      <c r="D287" s="51"/>
    </row>
    <row r="288" spans="4:4" x14ac:dyDescent="0.3">
      <c r="D288" s="51"/>
    </row>
    <row r="289" spans="4:4" x14ac:dyDescent="0.3">
      <c r="D289" s="51"/>
    </row>
    <row r="290" spans="4:4" x14ac:dyDescent="0.3">
      <c r="D290" s="51"/>
    </row>
    <row r="291" spans="4:4" x14ac:dyDescent="0.3">
      <c r="D291" s="51"/>
    </row>
    <row r="292" spans="4:4" x14ac:dyDescent="0.3">
      <c r="D292" s="51"/>
    </row>
    <row r="293" spans="4:4" x14ac:dyDescent="0.3">
      <c r="D293" s="51"/>
    </row>
    <row r="294" spans="4:4" x14ac:dyDescent="0.3">
      <c r="D294" s="51"/>
    </row>
    <row r="295" spans="4:4" x14ac:dyDescent="0.3">
      <c r="D295" s="51"/>
    </row>
    <row r="296" spans="4:4" x14ac:dyDescent="0.3">
      <c r="D296" s="51"/>
    </row>
    <row r="297" spans="4:4" x14ac:dyDescent="0.3">
      <c r="D297" s="51"/>
    </row>
    <row r="298" spans="4:4" x14ac:dyDescent="0.3">
      <c r="D298" s="51"/>
    </row>
    <row r="299" spans="4:4" x14ac:dyDescent="0.3">
      <c r="D299" s="51"/>
    </row>
    <row r="300" spans="4:4" x14ac:dyDescent="0.3">
      <c r="D300" s="51"/>
    </row>
    <row r="301" spans="4:4" x14ac:dyDescent="0.3">
      <c r="D301" s="51"/>
    </row>
    <row r="302" spans="4:4" x14ac:dyDescent="0.3">
      <c r="D302" s="51"/>
    </row>
    <row r="303" spans="4:4" x14ac:dyDescent="0.3">
      <c r="D303" s="51"/>
    </row>
    <row r="304" spans="4:4" x14ac:dyDescent="0.3">
      <c r="D304" s="51"/>
    </row>
    <row r="305" spans="4:4" x14ac:dyDescent="0.3">
      <c r="D305" s="51"/>
    </row>
    <row r="306" spans="4:4" x14ac:dyDescent="0.3">
      <c r="D306" s="51"/>
    </row>
    <row r="307" spans="4:4" x14ac:dyDescent="0.3">
      <c r="D307" s="51"/>
    </row>
    <row r="308" spans="4:4" x14ac:dyDescent="0.3">
      <c r="D308" s="51"/>
    </row>
    <row r="309" spans="4:4" x14ac:dyDescent="0.3">
      <c r="D309" s="51"/>
    </row>
    <row r="310" spans="4:4" x14ac:dyDescent="0.3">
      <c r="D310" s="51"/>
    </row>
    <row r="311" spans="4:4" x14ac:dyDescent="0.3">
      <c r="D311" s="51"/>
    </row>
    <row r="312" spans="4:4" x14ac:dyDescent="0.3">
      <c r="D312" s="51"/>
    </row>
    <row r="313" spans="4:4" x14ac:dyDescent="0.3">
      <c r="D313" s="51"/>
    </row>
    <row r="314" spans="4:4" x14ac:dyDescent="0.3">
      <c r="D314" s="51"/>
    </row>
    <row r="315" spans="4:4" x14ac:dyDescent="0.3">
      <c r="D315" s="51"/>
    </row>
    <row r="316" spans="4:4" x14ac:dyDescent="0.3">
      <c r="D316" s="51"/>
    </row>
    <row r="317" spans="4:4" x14ac:dyDescent="0.3">
      <c r="D317" s="51"/>
    </row>
    <row r="318" spans="4:4" x14ac:dyDescent="0.3">
      <c r="D318" s="51"/>
    </row>
    <row r="319" spans="4:4" x14ac:dyDescent="0.3">
      <c r="D319" s="51"/>
    </row>
    <row r="320" spans="4:4" x14ac:dyDescent="0.3">
      <c r="D320" s="51"/>
    </row>
    <row r="321" spans="4:4" x14ac:dyDescent="0.3">
      <c r="D321" s="51"/>
    </row>
    <row r="322" spans="4:4" x14ac:dyDescent="0.3">
      <c r="D322" s="51"/>
    </row>
    <row r="323" spans="4:4" x14ac:dyDescent="0.3">
      <c r="D323" s="51"/>
    </row>
    <row r="324" spans="4:4" x14ac:dyDescent="0.3">
      <c r="D324" s="51"/>
    </row>
    <row r="325" spans="4:4" x14ac:dyDescent="0.3">
      <c r="D325" s="51"/>
    </row>
    <row r="326" spans="4:4" x14ac:dyDescent="0.3">
      <c r="D326" s="51"/>
    </row>
    <row r="327" spans="4:4" x14ac:dyDescent="0.3">
      <c r="D327" s="51"/>
    </row>
    <row r="328" spans="4:4" x14ac:dyDescent="0.3">
      <c r="D328" s="51"/>
    </row>
    <row r="329" spans="4:4" x14ac:dyDescent="0.3">
      <c r="D329" s="51"/>
    </row>
    <row r="330" spans="4:4" x14ac:dyDescent="0.3">
      <c r="D330" s="51"/>
    </row>
    <row r="331" spans="4:4" x14ac:dyDescent="0.3">
      <c r="D331" s="51"/>
    </row>
    <row r="332" spans="4:4" x14ac:dyDescent="0.3">
      <c r="D332" s="51"/>
    </row>
    <row r="333" spans="4:4" x14ac:dyDescent="0.3">
      <c r="D333" s="51"/>
    </row>
    <row r="334" spans="4:4" x14ac:dyDescent="0.3">
      <c r="D334" s="51"/>
    </row>
    <row r="335" spans="4:4" x14ac:dyDescent="0.3">
      <c r="D335" s="51"/>
    </row>
    <row r="336" spans="4:4" x14ac:dyDescent="0.3">
      <c r="D336" s="51"/>
    </row>
    <row r="337" spans="4:4" x14ac:dyDescent="0.3">
      <c r="D337" s="51"/>
    </row>
    <row r="338" spans="4:4" x14ac:dyDescent="0.3">
      <c r="D338" s="51"/>
    </row>
    <row r="339" spans="4:4" x14ac:dyDescent="0.3">
      <c r="D339" s="51"/>
    </row>
    <row r="340" spans="4:4" x14ac:dyDescent="0.3">
      <c r="D340" s="51"/>
    </row>
    <row r="341" spans="4:4" x14ac:dyDescent="0.3">
      <c r="D341" s="51"/>
    </row>
    <row r="342" spans="4:4" x14ac:dyDescent="0.3">
      <c r="D342" s="51"/>
    </row>
    <row r="343" spans="4:4" x14ac:dyDescent="0.3">
      <c r="D343" s="51"/>
    </row>
    <row r="344" spans="4:4" x14ac:dyDescent="0.3">
      <c r="D344" s="51"/>
    </row>
    <row r="345" spans="4:4" x14ac:dyDescent="0.3">
      <c r="D345" s="51"/>
    </row>
    <row r="346" spans="4:4" x14ac:dyDescent="0.3">
      <c r="D346" s="51"/>
    </row>
    <row r="347" spans="4:4" x14ac:dyDescent="0.3">
      <c r="D347" s="51"/>
    </row>
    <row r="348" spans="4:4" x14ac:dyDescent="0.3">
      <c r="D348" s="51"/>
    </row>
    <row r="349" spans="4:4" x14ac:dyDescent="0.3">
      <c r="D349" s="51"/>
    </row>
    <row r="350" spans="4:4" x14ac:dyDescent="0.3">
      <c r="D350" s="51"/>
    </row>
    <row r="351" spans="4:4" x14ac:dyDescent="0.3">
      <c r="D351" s="51"/>
    </row>
    <row r="352" spans="4:4" x14ac:dyDescent="0.3">
      <c r="D352" s="51"/>
    </row>
    <row r="353" spans="4:4" x14ac:dyDescent="0.3">
      <c r="D353" s="51"/>
    </row>
    <row r="354" spans="4:4" x14ac:dyDescent="0.3">
      <c r="D354" s="51"/>
    </row>
    <row r="355" spans="4:4" x14ac:dyDescent="0.3">
      <c r="D355" s="51"/>
    </row>
    <row r="356" spans="4:4" x14ac:dyDescent="0.3">
      <c r="D356" s="51"/>
    </row>
    <row r="357" spans="4:4" x14ac:dyDescent="0.3">
      <c r="D357" s="51"/>
    </row>
    <row r="358" spans="4:4" x14ac:dyDescent="0.3">
      <c r="D358" s="51"/>
    </row>
    <row r="359" spans="4:4" x14ac:dyDescent="0.3">
      <c r="D359" s="51"/>
    </row>
    <row r="360" spans="4:4" x14ac:dyDescent="0.3">
      <c r="D360" s="51"/>
    </row>
    <row r="361" spans="4:4" x14ac:dyDescent="0.3">
      <c r="D361" s="51"/>
    </row>
    <row r="362" spans="4:4" x14ac:dyDescent="0.3">
      <c r="D362" s="51"/>
    </row>
    <row r="363" spans="4:4" x14ac:dyDescent="0.3">
      <c r="D363" s="51"/>
    </row>
    <row r="364" spans="4:4" x14ac:dyDescent="0.3">
      <c r="D364" s="51"/>
    </row>
    <row r="365" spans="4:4" x14ac:dyDescent="0.3">
      <c r="D365" s="51"/>
    </row>
    <row r="366" spans="4:4" x14ac:dyDescent="0.3">
      <c r="D366" s="51"/>
    </row>
    <row r="367" spans="4:4" x14ac:dyDescent="0.3">
      <c r="D367" s="51"/>
    </row>
    <row r="368" spans="4:4" x14ac:dyDescent="0.3">
      <c r="D368" s="51"/>
    </row>
    <row r="369" spans="4:4" x14ac:dyDescent="0.3">
      <c r="D369" s="51"/>
    </row>
    <row r="370" spans="4:4" x14ac:dyDescent="0.3">
      <c r="D370" s="51"/>
    </row>
    <row r="371" spans="4:4" x14ac:dyDescent="0.3">
      <c r="D371" s="51"/>
    </row>
    <row r="372" spans="4:4" x14ac:dyDescent="0.3">
      <c r="D372" s="51"/>
    </row>
    <row r="373" spans="4:4" x14ac:dyDescent="0.3">
      <c r="D373" s="51"/>
    </row>
    <row r="374" spans="4:4" x14ac:dyDescent="0.3">
      <c r="D374" s="51"/>
    </row>
    <row r="375" spans="4:4" x14ac:dyDescent="0.3">
      <c r="D375" s="51"/>
    </row>
    <row r="376" spans="4:4" x14ac:dyDescent="0.3">
      <c r="D376" s="51"/>
    </row>
    <row r="377" spans="4:4" x14ac:dyDescent="0.3">
      <c r="D377" s="51"/>
    </row>
    <row r="378" spans="4:4" x14ac:dyDescent="0.3">
      <c r="D378" s="51"/>
    </row>
    <row r="379" spans="4:4" x14ac:dyDescent="0.3">
      <c r="D379" s="51"/>
    </row>
    <row r="380" spans="4:4" x14ac:dyDescent="0.3">
      <c r="D380" s="51"/>
    </row>
    <row r="381" spans="4:4" x14ac:dyDescent="0.3">
      <c r="D381" s="51"/>
    </row>
    <row r="382" spans="4:4" x14ac:dyDescent="0.3">
      <c r="D382" s="51"/>
    </row>
    <row r="383" spans="4:4" x14ac:dyDescent="0.3">
      <c r="D383" s="51"/>
    </row>
    <row r="384" spans="4:4" x14ac:dyDescent="0.3">
      <c r="D384" s="51"/>
    </row>
    <row r="385" spans="4:4" x14ac:dyDescent="0.3">
      <c r="D385" s="51"/>
    </row>
    <row r="386" spans="4:4" x14ac:dyDescent="0.3">
      <c r="D386" s="51"/>
    </row>
    <row r="387" spans="4:4" x14ac:dyDescent="0.3">
      <c r="D387" s="51"/>
    </row>
    <row r="388" spans="4:4" x14ac:dyDescent="0.3">
      <c r="D388" s="51"/>
    </row>
    <row r="389" spans="4:4" x14ac:dyDescent="0.3">
      <c r="D389" s="51"/>
    </row>
    <row r="390" spans="4:4" x14ac:dyDescent="0.3">
      <c r="D390" s="51"/>
    </row>
    <row r="391" spans="4:4" x14ac:dyDescent="0.3">
      <c r="D391" s="51"/>
    </row>
    <row r="392" spans="4:4" x14ac:dyDescent="0.3">
      <c r="D392" s="51"/>
    </row>
    <row r="393" spans="4:4" x14ac:dyDescent="0.3">
      <c r="D393" s="51"/>
    </row>
    <row r="394" spans="4:4" x14ac:dyDescent="0.3">
      <c r="D394" s="51"/>
    </row>
    <row r="395" spans="4:4" x14ac:dyDescent="0.3">
      <c r="D395" s="51"/>
    </row>
    <row r="396" spans="4:4" x14ac:dyDescent="0.3">
      <c r="D396" s="51"/>
    </row>
    <row r="397" spans="4:4" x14ac:dyDescent="0.3">
      <c r="D397" s="51"/>
    </row>
    <row r="398" spans="4:4" x14ac:dyDescent="0.3">
      <c r="D398" s="51"/>
    </row>
    <row r="399" spans="4:4" x14ac:dyDescent="0.3">
      <c r="D399" s="51"/>
    </row>
    <row r="400" spans="4:4" x14ac:dyDescent="0.3">
      <c r="D400" s="51"/>
    </row>
    <row r="401" spans="4:4" x14ac:dyDescent="0.3">
      <c r="D401" s="51"/>
    </row>
    <row r="402" spans="4:4" x14ac:dyDescent="0.3">
      <c r="D402" s="51"/>
    </row>
    <row r="403" spans="4:4" x14ac:dyDescent="0.3">
      <c r="D403" s="51"/>
    </row>
    <row r="404" spans="4:4" x14ac:dyDescent="0.3">
      <c r="D404" s="51"/>
    </row>
    <row r="405" spans="4:4" x14ac:dyDescent="0.3">
      <c r="D405" s="51"/>
    </row>
    <row r="406" spans="4:4" x14ac:dyDescent="0.3">
      <c r="D406" s="51"/>
    </row>
    <row r="407" spans="4:4" x14ac:dyDescent="0.3">
      <c r="D407" s="51"/>
    </row>
    <row r="408" spans="4:4" x14ac:dyDescent="0.3">
      <c r="D408" s="51"/>
    </row>
    <row r="409" spans="4:4" x14ac:dyDescent="0.3">
      <c r="D409" s="51"/>
    </row>
    <row r="410" spans="4:4" x14ac:dyDescent="0.3">
      <c r="D410" s="51"/>
    </row>
    <row r="411" spans="4:4" x14ac:dyDescent="0.3">
      <c r="D411" s="51"/>
    </row>
    <row r="412" spans="4:4" x14ac:dyDescent="0.3">
      <c r="D412" s="51"/>
    </row>
    <row r="413" spans="4:4" x14ac:dyDescent="0.3">
      <c r="D413" s="51"/>
    </row>
    <row r="414" spans="4:4" x14ac:dyDescent="0.3">
      <c r="D414" s="51"/>
    </row>
    <row r="415" spans="4:4" x14ac:dyDescent="0.3">
      <c r="D415" s="51"/>
    </row>
    <row r="416" spans="4:4" x14ac:dyDescent="0.3">
      <c r="D416" s="51"/>
    </row>
    <row r="417" spans="4:4" x14ac:dyDescent="0.3">
      <c r="D417" s="51"/>
    </row>
    <row r="418" spans="4:4" x14ac:dyDescent="0.3">
      <c r="D418" s="51"/>
    </row>
    <row r="419" spans="4:4" x14ac:dyDescent="0.3">
      <c r="D419" s="51"/>
    </row>
    <row r="420" spans="4:4" x14ac:dyDescent="0.3">
      <c r="D420" s="51"/>
    </row>
    <row r="421" spans="4:4" x14ac:dyDescent="0.3">
      <c r="D421" s="51"/>
    </row>
    <row r="422" spans="4:4" x14ac:dyDescent="0.3">
      <c r="D422" s="51"/>
    </row>
    <row r="423" spans="4:4" x14ac:dyDescent="0.3">
      <c r="D423" s="51"/>
    </row>
    <row r="424" spans="4:4" x14ac:dyDescent="0.3">
      <c r="D424" s="51"/>
    </row>
    <row r="425" spans="4:4" x14ac:dyDescent="0.3">
      <c r="D425" s="51"/>
    </row>
    <row r="426" spans="4:4" x14ac:dyDescent="0.3">
      <c r="D426" s="51"/>
    </row>
    <row r="427" spans="4:4" x14ac:dyDescent="0.3">
      <c r="D427" s="51"/>
    </row>
    <row r="428" spans="4:4" x14ac:dyDescent="0.3">
      <c r="D428" s="51"/>
    </row>
    <row r="429" spans="4:4" x14ac:dyDescent="0.3">
      <c r="D429" s="51"/>
    </row>
    <row r="430" spans="4:4" x14ac:dyDescent="0.3">
      <c r="D430" s="51"/>
    </row>
    <row r="431" spans="4:4" x14ac:dyDescent="0.3">
      <c r="D431" s="51"/>
    </row>
    <row r="432" spans="4:4" x14ac:dyDescent="0.3">
      <c r="D432" s="51"/>
    </row>
    <row r="433" spans="4:4" x14ac:dyDescent="0.3">
      <c r="D433" s="51"/>
    </row>
    <row r="434" spans="4:4" x14ac:dyDescent="0.3">
      <c r="D434" s="51"/>
    </row>
    <row r="435" spans="4:4" x14ac:dyDescent="0.3">
      <c r="D435" s="51"/>
    </row>
    <row r="436" spans="4:4" x14ac:dyDescent="0.3">
      <c r="D436" s="51"/>
    </row>
    <row r="437" spans="4:4" x14ac:dyDescent="0.3">
      <c r="D437" s="51"/>
    </row>
    <row r="438" spans="4:4" x14ac:dyDescent="0.3">
      <c r="D438" s="51"/>
    </row>
    <row r="439" spans="4:4" x14ac:dyDescent="0.3">
      <c r="D439" s="51"/>
    </row>
    <row r="440" spans="4:4" x14ac:dyDescent="0.3">
      <c r="D440" s="51"/>
    </row>
    <row r="441" spans="4:4" x14ac:dyDescent="0.3">
      <c r="D441" s="51"/>
    </row>
    <row r="442" spans="4:4" x14ac:dyDescent="0.3">
      <c r="D442" s="51"/>
    </row>
    <row r="443" spans="4:4" x14ac:dyDescent="0.3">
      <c r="D443" s="51"/>
    </row>
    <row r="444" spans="4:4" x14ac:dyDescent="0.3">
      <c r="D444" s="51"/>
    </row>
    <row r="445" spans="4:4" x14ac:dyDescent="0.3">
      <c r="D445" s="51"/>
    </row>
    <row r="446" spans="4:4" x14ac:dyDescent="0.3">
      <c r="D446" s="51"/>
    </row>
    <row r="447" spans="4:4" x14ac:dyDescent="0.3">
      <c r="D447" s="51"/>
    </row>
    <row r="448" spans="4:4" x14ac:dyDescent="0.3">
      <c r="D448" s="51"/>
    </row>
    <row r="449" spans="4:4" x14ac:dyDescent="0.3">
      <c r="D449" s="51"/>
    </row>
    <row r="450" spans="4:4" x14ac:dyDescent="0.3">
      <c r="D450" s="51"/>
    </row>
    <row r="451" spans="4:4" x14ac:dyDescent="0.3">
      <c r="D451" s="51"/>
    </row>
    <row r="452" spans="4:4" x14ac:dyDescent="0.3">
      <c r="D452" s="51"/>
    </row>
    <row r="453" spans="4:4" x14ac:dyDescent="0.3">
      <c r="D453" s="51"/>
    </row>
    <row r="454" spans="4:4" x14ac:dyDescent="0.3">
      <c r="D454" s="51"/>
    </row>
    <row r="455" spans="4:4" x14ac:dyDescent="0.3">
      <c r="D455" s="51"/>
    </row>
    <row r="456" spans="4:4" x14ac:dyDescent="0.3">
      <c r="D456" s="51"/>
    </row>
    <row r="457" spans="4:4" x14ac:dyDescent="0.3">
      <c r="D457" s="51"/>
    </row>
    <row r="458" spans="4:4" x14ac:dyDescent="0.3">
      <c r="D458" s="51"/>
    </row>
    <row r="459" spans="4:4" x14ac:dyDescent="0.3">
      <c r="D459" s="51"/>
    </row>
    <row r="460" spans="4:4" x14ac:dyDescent="0.3">
      <c r="D460" s="51"/>
    </row>
    <row r="461" spans="4:4" x14ac:dyDescent="0.3">
      <c r="D461" s="51"/>
    </row>
    <row r="462" spans="4:4" x14ac:dyDescent="0.3">
      <c r="D462" s="51"/>
    </row>
    <row r="463" spans="4:4" x14ac:dyDescent="0.3">
      <c r="D463" s="51"/>
    </row>
    <row r="464" spans="4:4" x14ac:dyDescent="0.3">
      <c r="D464" s="51"/>
    </row>
    <row r="465" spans="4:4" x14ac:dyDescent="0.3">
      <c r="D465" s="51"/>
    </row>
    <row r="466" spans="4:4" x14ac:dyDescent="0.3">
      <c r="D466" s="51"/>
    </row>
    <row r="467" spans="4:4" x14ac:dyDescent="0.3">
      <c r="D467" s="51"/>
    </row>
    <row r="468" spans="4:4" x14ac:dyDescent="0.3">
      <c r="D468" s="51"/>
    </row>
    <row r="469" spans="4:4" x14ac:dyDescent="0.3">
      <c r="D469" s="51"/>
    </row>
    <row r="470" spans="4:4" x14ac:dyDescent="0.3">
      <c r="D470" s="51"/>
    </row>
    <row r="471" spans="4:4" x14ac:dyDescent="0.3">
      <c r="D471" s="51"/>
    </row>
    <row r="472" spans="4:4" x14ac:dyDescent="0.3">
      <c r="D472" s="51"/>
    </row>
    <row r="473" spans="4:4" x14ac:dyDescent="0.3">
      <c r="D473" s="51"/>
    </row>
    <row r="474" spans="4:4" x14ac:dyDescent="0.3">
      <c r="D474" s="51"/>
    </row>
    <row r="475" spans="4:4" x14ac:dyDescent="0.3">
      <c r="D475" s="51"/>
    </row>
    <row r="476" spans="4:4" x14ac:dyDescent="0.3">
      <c r="D476" s="51"/>
    </row>
    <row r="477" spans="4:4" x14ac:dyDescent="0.3">
      <c r="D477" s="51"/>
    </row>
    <row r="478" spans="4:4" x14ac:dyDescent="0.3">
      <c r="D478" s="51"/>
    </row>
    <row r="479" spans="4:4" x14ac:dyDescent="0.3">
      <c r="D479" s="51"/>
    </row>
    <row r="480" spans="4:4" x14ac:dyDescent="0.3">
      <c r="D480" s="51"/>
    </row>
    <row r="481" spans="4:4" x14ac:dyDescent="0.3">
      <c r="D481" s="51"/>
    </row>
    <row r="482" spans="4:4" x14ac:dyDescent="0.3">
      <c r="D482" s="51"/>
    </row>
    <row r="483" spans="4:4" x14ac:dyDescent="0.3">
      <c r="D483" s="51"/>
    </row>
    <row r="484" spans="4:4" x14ac:dyDescent="0.3">
      <c r="D484" s="51"/>
    </row>
    <row r="485" spans="4:4" x14ac:dyDescent="0.3">
      <c r="D485" s="51"/>
    </row>
    <row r="486" spans="4:4" x14ac:dyDescent="0.3">
      <c r="D486" s="51"/>
    </row>
    <row r="487" spans="4:4" x14ac:dyDescent="0.3">
      <c r="D487" s="51"/>
    </row>
    <row r="488" spans="4:4" x14ac:dyDescent="0.3">
      <c r="D488" s="51"/>
    </row>
    <row r="489" spans="4:4" x14ac:dyDescent="0.3">
      <c r="D489" s="51"/>
    </row>
    <row r="490" spans="4:4" x14ac:dyDescent="0.3">
      <c r="D490" s="51"/>
    </row>
    <row r="491" spans="4:4" x14ac:dyDescent="0.3">
      <c r="D491" s="51"/>
    </row>
    <row r="492" spans="4:4" x14ac:dyDescent="0.3">
      <c r="D492" s="51"/>
    </row>
    <row r="493" spans="4:4" x14ac:dyDescent="0.3">
      <c r="D493" s="51"/>
    </row>
    <row r="494" spans="4:4" x14ac:dyDescent="0.3">
      <c r="D494" s="51"/>
    </row>
    <row r="495" spans="4:4" x14ac:dyDescent="0.3">
      <c r="D495" s="51"/>
    </row>
    <row r="496" spans="4:4" x14ac:dyDescent="0.3">
      <c r="D496" s="51"/>
    </row>
    <row r="497" spans="4:4" x14ac:dyDescent="0.3">
      <c r="D497" s="51"/>
    </row>
    <row r="498" spans="4:4" x14ac:dyDescent="0.3">
      <c r="D498" s="51"/>
    </row>
    <row r="499" spans="4:4" x14ac:dyDescent="0.3">
      <c r="D499" s="51"/>
    </row>
    <row r="500" spans="4:4" x14ac:dyDescent="0.3">
      <c r="D500" s="51"/>
    </row>
    <row r="501" spans="4:4" x14ac:dyDescent="0.3">
      <c r="D501" s="51"/>
    </row>
    <row r="502" spans="4:4" x14ac:dyDescent="0.3">
      <c r="D502" s="51"/>
    </row>
    <row r="503" spans="4:4" x14ac:dyDescent="0.3">
      <c r="D503" s="51"/>
    </row>
    <row r="504" spans="4:4" x14ac:dyDescent="0.3">
      <c r="D504" s="51"/>
    </row>
    <row r="505" spans="4:4" x14ac:dyDescent="0.3">
      <c r="D505" s="51"/>
    </row>
    <row r="506" spans="4:4" x14ac:dyDescent="0.3">
      <c r="D506" s="51"/>
    </row>
    <row r="507" spans="4:4" x14ac:dyDescent="0.3">
      <c r="D507" s="51"/>
    </row>
    <row r="508" spans="4:4" x14ac:dyDescent="0.3">
      <c r="D508" s="51"/>
    </row>
    <row r="509" spans="4:4" x14ac:dyDescent="0.3">
      <c r="D509" s="51"/>
    </row>
    <row r="510" spans="4:4" x14ac:dyDescent="0.3">
      <c r="D510" s="51"/>
    </row>
    <row r="511" spans="4:4" x14ac:dyDescent="0.3">
      <c r="D511" s="51"/>
    </row>
    <row r="512" spans="4:4" x14ac:dyDescent="0.3">
      <c r="D512" s="51"/>
    </row>
    <row r="513" spans="4:4" x14ac:dyDescent="0.3">
      <c r="D513" s="51"/>
    </row>
    <row r="514" spans="4:4" x14ac:dyDescent="0.3">
      <c r="D514" s="51"/>
    </row>
    <row r="515" spans="4:4" x14ac:dyDescent="0.3">
      <c r="D515" s="51"/>
    </row>
    <row r="516" spans="4:4" x14ac:dyDescent="0.3">
      <c r="D516" s="51"/>
    </row>
    <row r="517" spans="4:4" x14ac:dyDescent="0.3">
      <c r="D517" s="51"/>
    </row>
    <row r="518" spans="4:4" x14ac:dyDescent="0.3">
      <c r="D518" s="51"/>
    </row>
    <row r="519" spans="4:4" x14ac:dyDescent="0.3">
      <c r="D519" s="51"/>
    </row>
    <row r="520" spans="4:4" x14ac:dyDescent="0.3">
      <c r="D520" s="51"/>
    </row>
    <row r="521" spans="4:4" x14ac:dyDescent="0.3">
      <c r="D521" s="51"/>
    </row>
    <row r="522" spans="4:4" x14ac:dyDescent="0.3">
      <c r="D522" s="51"/>
    </row>
    <row r="523" spans="4:4" x14ac:dyDescent="0.3">
      <c r="D523" s="51"/>
    </row>
    <row r="524" spans="4:4" x14ac:dyDescent="0.3">
      <c r="D524" s="51"/>
    </row>
    <row r="525" spans="4:4" x14ac:dyDescent="0.3">
      <c r="D525" s="51"/>
    </row>
    <row r="526" spans="4:4" x14ac:dyDescent="0.3">
      <c r="D526" s="51"/>
    </row>
    <row r="527" spans="4:4" x14ac:dyDescent="0.3">
      <c r="D527" s="51"/>
    </row>
    <row r="528" spans="4:4" x14ac:dyDescent="0.3">
      <c r="D528" s="51"/>
    </row>
    <row r="529" spans="4:4" x14ac:dyDescent="0.3">
      <c r="D529" s="51"/>
    </row>
    <row r="530" spans="4:4" x14ac:dyDescent="0.3">
      <c r="D530" s="51"/>
    </row>
    <row r="531" spans="4:4" x14ac:dyDescent="0.3">
      <c r="D531" s="51"/>
    </row>
    <row r="532" spans="4:4" x14ac:dyDescent="0.3">
      <c r="D532" s="51"/>
    </row>
    <row r="533" spans="4:4" x14ac:dyDescent="0.3">
      <c r="D533" s="51"/>
    </row>
    <row r="534" spans="4:4" x14ac:dyDescent="0.3">
      <c r="D534" s="51"/>
    </row>
    <row r="535" spans="4:4" x14ac:dyDescent="0.3">
      <c r="D535" s="51"/>
    </row>
    <row r="536" spans="4:4" x14ac:dyDescent="0.3">
      <c r="D536" s="51"/>
    </row>
    <row r="537" spans="4:4" x14ac:dyDescent="0.3">
      <c r="D537" s="51"/>
    </row>
    <row r="538" spans="4:4" x14ac:dyDescent="0.3">
      <c r="D538" s="51"/>
    </row>
    <row r="539" spans="4:4" x14ac:dyDescent="0.3">
      <c r="D539" s="51"/>
    </row>
    <row r="540" spans="4:4" x14ac:dyDescent="0.3">
      <c r="D540" s="51"/>
    </row>
    <row r="541" spans="4:4" x14ac:dyDescent="0.3">
      <c r="D541" s="51"/>
    </row>
    <row r="542" spans="4:4" x14ac:dyDescent="0.3">
      <c r="D542" s="51"/>
    </row>
    <row r="543" spans="4:4" x14ac:dyDescent="0.3">
      <c r="D543" s="51"/>
    </row>
    <row r="544" spans="4:4" x14ac:dyDescent="0.3">
      <c r="D544" s="51"/>
    </row>
    <row r="545" spans="4:4" x14ac:dyDescent="0.3">
      <c r="D545" s="51"/>
    </row>
    <row r="546" spans="4:4" x14ac:dyDescent="0.3">
      <c r="D546" s="51"/>
    </row>
    <row r="547" spans="4:4" x14ac:dyDescent="0.3">
      <c r="D547" s="51"/>
    </row>
    <row r="548" spans="4:4" x14ac:dyDescent="0.3">
      <c r="D548" s="51"/>
    </row>
    <row r="549" spans="4:4" x14ac:dyDescent="0.3">
      <c r="D549" s="51"/>
    </row>
    <row r="550" spans="4:4" x14ac:dyDescent="0.3">
      <c r="D550" s="51"/>
    </row>
    <row r="551" spans="4:4" x14ac:dyDescent="0.3">
      <c r="D551" s="51"/>
    </row>
    <row r="552" spans="4:4" x14ac:dyDescent="0.3">
      <c r="D552" s="51"/>
    </row>
    <row r="553" spans="4:4" x14ac:dyDescent="0.3">
      <c r="D553" s="51"/>
    </row>
    <row r="554" spans="4:4" x14ac:dyDescent="0.3">
      <c r="D554" s="51"/>
    </row>
    <row r="555" spans="4:4" x14ac:dyDescent="0.3">
      <c r="D555" s="51"/>
    </row>
    <row r="556" spans="4:4" x14ac:dyDescent="0.3">
      <c r="D556" s="51"/>
    </row>
    <row r="557" spans="4:4" x14ac:dyDescent="0.3">
      <c r="D557" s="51"/>
    </row>
    <row r="558" spans="4:4" x14ac:dyDescent="0.3">
      <c r="D558" s="51"/>
    </row>
    <row r="559" spans="4:4" x14ac:dyDescent="0.3">
      <c r="D559" s="51"/>
    </row>
  </sheetData>
  <sheetProtection formatCells="0" formatColumns="0" formatRows="0"/>
  <conditionalFormatting sqref="G31">
    <cfRule type="cellIs" dxfId="7" priority="93" stopIfTrue="1" operator="notEqual">
      <formula>0</formula>
    </cfRule>
  </conditionalFormatting>
  <conditionalFormatting sqref="G32">
    <cfRule type="cellIs" dxfId="6" priority="92" stopIfTrue="1" operator="notEqual">
      <formula>0</formula>
    </cfRule>
  </conditionalFormatting>
  <conditionalFormatting sqref="G49">
    <cfRule type="cellIs" dxfId="5" priority="91" stopIfTrue="1" operator="notEqual">
      <formula>0</formula>
    </cfRule>
  </conditionalFormatting>
  <conditionalFormatting sqref="G20">
    <cfRule type="cellIs" dxfId="4" priority="73" stopIfTrue="1" operator="notEqual">
      <formula>0</formula>
    </cfRule>
  </conditionalFormatting>
  <conditionalFormatting sqref="G7">
    <cfRule type="containsText" dxfId="3" priority="71" stopIfTrue="1" operator="containsText" text="Included in error count">
      <formula>NOT(ISERROR(SEARCH("Included in error count",G7)))</formula>
    </cfRule>
    <cfRule type="cellIs" dxfId="2" priority="72" stopIfTrue="1" operator="equal">
      <formula>1</formula>
    </cfRule>
  </conditionalFormatting>
  <conditionalFormatting sqref="G41">
    <cfRule type="containsText" dxfId="1" priority="69" stopIfTrue="1" operator="containsText" text="Included in error count">
      <formula>NOT(ISERROR(SEARCH("Included in error count",G41)))</formula>
    </cfRule>
    <cfRule type="cellIs" dxfId="0" priority="70"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dimension ref="A1:CZ175"/>
  <sheetViews>
    <sheetView workbookViewId="0">
      <pane xSplit="3" topLeftCell="D1" activePane="topRight" state="frozen"/>
      <selection pane="topRight" activeCell="D113" sqref="D113"/>
    </sheetView>
  </sheetViews>
  <sheetFormatPr defaultRowHeight="14.4" x14ac:dyDescent="0.3"/>
  <cols>
    <col min="1" max="1" width="13.33203125" style="106" customWidth="1"/>
    <col min="2" max="2" width="58.109375" style="362" customWidth="1"/>
    <col min="3" max="3" width="15.33203125" customWidth="1"/>
    <col min="4" max="97" width="20.6640625" customWidth="1"/>
  </cols>
  <sheetData>
    <row r="1" spans="1:10" x14ac:dyDescent="0.3">
      <c r="A1" t="s">
        <v>658</v>
      </c>
      <c r="B1" t="s">
        <v>663</v>
      </c>
      <c r="C1" t="s">
        <v>130</v>
      </c>
      <c r="D1" t="s">
        <v>377</v>
      </c>
      <c r="E1" t="s">
        <v>378</v>
      </c>
      <c r="F1" t="s">
        <v>379</v>
      </c>
      <c r="G1" t="s">
        <v>380</v>
      </c>
      <c r="H1" t="s">
        <v>381</v>
      </c>
      <c r="I1" t="s">
        <v>382</v>
      </c>
      <c r="J1" t="s">
        <v>383</v>
      </c>
    </row>
    <row r="2" spans="1:10" x14ac:dyDescent="0.3">
      <c r="A2" t="s">
        <v>285</v>
      </c>
      <c r="B2" t="s">
        <v>10</v>
      </c>
      <c r="C2" t="s">
        <v>2</v>
      </c>
      <c r="D2" s="660">
        <v>561205</v>
      </c>
      <c r="E2" s="660">
        <v>561200</v>
      </c>
      <c r="F2" s="660">
        <v>561208</v>
      </c>
      <c r="G2" s="660">
        <v>561206</v>
      </c>
      <c r="H2" s="660">
        <v>561202</v>
      </c>
      <c r="I2" s="660">
        <v>561204</v>
      </c>
      <c r="J2" s="660">
        <v>561207</v>
      </c>
    </row>
    <row r="3" spans="1:10" x14ac:dyDescent="0.3">
      <c r="A3">
        <v>4</v>
      </c>
      <c r="B3" t="s">
        <v>38</v>
      </c>
      <c r="D3">
        <v>776341</v>
      </c>
      <c r="E3">
        <v>380354</v>
      </c>
      <c r="F3">
        <v>1842812</v>
      </c>
      <c r="G3">
        <v>204280</v>
      </c>
      <c r="H3">
        <v>398517</v>
      </c>
      <c r="I3">
        <v>517156</v>
      </c>
      <c r="J3">
        <v>41298</v>
      </c>
    </row>
    <row r="4" spans="1:10" x14ac:dyDescent="0.3">
      <c r="A4">
        <v>5</v>
      </c>
      <c r="B4" t="s">
        <v>39</v>
      </c>
      <c r="D4">
        <v>0</v>
      </c>
      <c r="E4">
        <v>0</v>
      </c>
      <c r="F4">
        <v>0</v>
      </c>
      <c r="G4">
        <v>53895</v>
      </c>
      <c r="H4">
        <v>0</v>
      </c>
      <c r="I4">
        <v>0</v>
      </c>
      <c r="J4">
        <v>527401</v>
      </c>
    </row>
    <row r="5" spans="1:10" x14ac:dyDescent="0.3">
      <c r="A5">
        <v>6</v>
      </c>
      <c r="B5" t="s">
        <v>93</v>
      </c>
      <c r="D5">
        <v>0</v>
      </c>
      <c r="E5">
        <v>0</v>
      </c>
      <c r="F5">
        <v>0</v>
      </c>
      <c r="G5">
        <v>0</v>
      </c>
      <c r="H5">
        <v>0</v>
      </c>
      <c r="I5">
        <v>0</v>
      </c>
      <c r="J5">
        <v>0</v>
      </c>
    </row>
    <row r="6" spans="1:10" x14ac:dyDescent="0.3">
      <c r="A6">
        <v>7</v>
      </c>
      <c r="B6" t="s">
        <v>85</v>
      </c>
      <c r="D6">
        <v>0</v>
      </c>
      <c r="E6">
        <v>36143</v>
      </c>
      <c r="F6">
        <v>0</v>
      </c>
      <c r="G6">
        <v>0</v>
      </c>
      <c r="H6">
        <v>22400</v>
      </c>
      <c r="I6">
        <v>0</v>
      </c>
      <c r="J6">
        <v>1151833</v>
      </c>
    </row>
    <row r="7" spans="1:10" x14ac:dyDescent="0.3">
      <c r="A7">
        <v>9</v>
      </c>
      <c r="B7" t="s">
        <v>86</v>
      </c>
      <c r="D7">
        <v>10596212</v>
      </c>
      <c r="E7">
        <v>10840998</v>
      </c>
      <c r="F7">
        <v>11656692</v>
      </c>
      <c r="G7">
        <v>2443527</v>
      </c>
      <c r="H7">
        <v>4117322</v>
      </c>
      <c r="I7">
        <v>2106284</v>
      </c>
      <c r="J7">
        <v>6305367</v>
      </c>
    </row>
    <row r="8" spans="1:10" x14ac:dyDescent="0.3">
      <c r="A8">
        <v>16</v>
      </c>
      <c r="B8" t="s">
        <v>87</v>
      </c>
      <c r="D8">
        <v>18818497</v>
      </c>
      <c r="E8">
        <v>14069429</v>
      </c>
      <c r="F8">
        <v>34123069</v>
      </c>
      <c r="G8">
        <v>8060834</v>
      </c>
      <c r="H8">
        <v>11637551</v>
      </c>
      <c r="I8">
        <v>7242208</v>
      </c>
      <c r="J8">
        <v>3655112</v>
      </c>
    </row>
    <row r="9" spans="1:10" x14ac:dyDescent="0.3">
      <c r="A9">
        <v>17</v>
      </c>
      <c r="B9" t="s">
        <v>88</v>
      </c>
      <c r="D9">
        <v>0</v>
      </c>
      <c r="E9">
        <v>0</v>
      </c>
      <c r="F9">
        <v>0</v>
      </c>
      <c r="G9">
        <v>0</v>
      </c>
      <c r="H9">
        <v>0</v>
      </c>
      <c r="I9">
        <v>0</v>
      </c>
      <c r="J9">
        <v>0</v>
      </c>
    </row>
    <row r="10" spans="1:10" x14ac:dyDescent="0.3">
      <c r="A10">
        <v>20</v>
      </c>
      <c r="B10" t="s">
        <v>89</v>
      </c>
      <c r="D10">
        <v>0</v>
      </c>
      <c r="E10">
        <v>0</v>
      </c>
      <c r="F10">
        <v>0</v>
      </c>
      <c r="G10">
        <v>0</v>
      </c>
      <c r="H10">
        <v>0</v>
      </c>
      <c r="I10">
        <v>0</v>
      </c>
      <c r="J10">
        <v>0</v>
      </c>
    </row>
    <row r="11" spans="1:10" x14ac:dyDescent="0.3">
      <c r="A11">
        <v>22</v>
      </c>
      <c r="B11" t="s">
        <v>90</v>
      </c>
      <c r="D11">
        <v>141432</v>
      </c>
      <c r="E11">
        <v>0</v>
      </c>
      <c r="F11">
        <v>200000</v>
      </c>
      <c r="G11">
        <v>21389</v>
      </c>
      <c r="H11">
        <v>0</v>
      </c>
      <c r="I11">
        <v>0</v>
      </c>
      <c r="J11">
        <v>0</v>
      </c>
    </row>
    <row r="12" spans="1:10" x14ac:dyDescent="0.3">
      <c r="A12">
        <v>23</v>
      </c>
      <c r="B12" t="s">
        <v>91</v>
      </c>
      <c r="D12">
        <v>1271164</v>
      </c>
      <c r="E12">
        <v>1183327</v>
      </c>
      <c r="F12">
        <v>125936</v>
      </c>
      <c r="G12">
        <v>152404</v>
      </c>
      <c r="H12">
        <v>-100338</v>
      </c>
      <c r="I12">
        <v>-659817</v>
      </c>
      <c r="J12">
        <v>497042</v>
      </c>
    </row>
    <row r="13" spans="1:10" x14ac:dyDescent="0.3">
      <c r="A13">
        <v>252</v>
      </c>
      <c r="B13" t="s">
        <v>29</v>
      </c>
      <c r="D13">
        <v>3477191</v>
      </c>
      <c r="E13">
        <v>619717</v>
      </c>
      <c r="F13">
        <v>1159138</v>
      </c>
      <c r="G13">
        <v>1073931</v>
      </c>
      <c r="H13">
        <v>731863</v>
      </c>
      <c r="I13">
        <v>491761</v>
      </c>
      <c r="J13">
        <v>189348</v>
      </c>
    </row>
    <row r="14" spans="1:10" x14ac:dyDescent="0.3">
      <c r="A14">
        <v>253</v>
      </c>
      <c r="B14" t="s">
        <v>30</v>
      </c>
      <c r="D14">
        <v>3719983</v>
      </c>
      <c r="E14">
        <v>1583748</v>
      </c>
      <c r="F14">
        <v>2250238</v>
      </c>
      <c r="G14">
        <v>673835</v>
      </c>
      <c r="H14">
        <v>1737026</v>
      </c>
      <c r="I14">
        <v>792030</v>
      </c>
      <c r="J14">
        <v>99412</v>
      </c>
    </row>
    <row r="15" spans="1:10" x14ac:dyDescent="0.3">
      <c r="A15">
        <v>254</v>
      </c>
      <c r="B15" t="s">
        <v>31</v>
      </c>
      <c r="D15">
        <v>-3182213</v>
      </c>
      <c r="E15">
        <v>7679693</v>
      </c>
      <c r="F15">
        <v>3230601</v>
      </c>
      <c r="G15">
        <v>-5386911</v>
      </c>
      <c r="H15">
        <v>-4459599</v>
      </c>
      <c r="I15">
        <v>-1738017</v>
      </c>
      <c r="J15">
        <v>5595579</v>
      </c>
    </row>
    <row r="16" spans="1:10" x14ac:dyDescent="0.3">
      <c r="A16">
        <v>255</v>
      </c>
      <c r="B16" t="s">
        <v>81</v>
      </c>
      <c r="D16">
        <v>2673646</v>
      </c>
      <c r="E16">
        <v>727361</v>
      </c>
      <c r="F16">
        <v>-1611445</v>
      </c>
      <c r="G16">
        <v>570564</v>
      </c>
      <c r="H16">
        <v>-471893</v>
      </c>
      <c r="I16">
        <v>-822389</v>
      </c>
      <c r="J16">
        <v>378373</v>
      </c>
    </row>
    <row r="17" spans="1:10" x14ac:dyDescent="0.3">
      <c r="A17">
        <v>333</v>
      </c>
      <c r="B17" t="s">
        <v>70</v>
      </c>
      <c r="D17">
        <v>13844679</v>
      </c>
      <c r="E17">
        <v>9601461</v>
      </c>
      <c r="F17">
        <v>8616783</v>
      </c>
      <c r="G17">
        <v>2013758</v>
      </c>
      <c r="H17">
        <v>2756413</v>
      </c>
      <c r="I17">
        <v>1831410</v>
      </c>
      <c r="J17">
        <v>6756947</v>
      </c>
    </row>
    <row r="18" spans="1:10" x14ac:dyDescent="0.3">
      <c r="A18">
        <v>335</v>
      </c>
      <c r="B18" t="s">
        <v>36</v>
      </c>
      <c r="D18">
        <v>461977</v>
      </c>
      <c r="E18">
        <v>0</v>
      </c>
      <c r="F18">
        <v>0</v>
      </c>
      <c r="G18">
        <v>0</v>
      </c>
      <c r="H18">
        <v>0</v>
      </c>
      <c r="I18">
        <v>236940</v>
      </c>
      <c r="J18">
        <v>527401</v>
      </c>
    </row>
    <row r="19" spans="1:10" x14ac:dyDescent="0.3">
      <c r="A19">
        <v>336</v>
      </c>
      <c r="B19" t="s">
        <v>286</v>
      </c>
      <c r="D19">
        <v>1413423</v>
      </c>
      <c r="E19">
        <v>382611</v>
      </c>
      <c r="F19">
        <v>1530125</v>
      </c>
      <c r="G19">
        <v>204279</v>
      </c>
      <c r="H19">
        <v>92363</v>
      </c>
      <c r="I19">
        <v>593520</v>
      </c>
      <c r="J19">
        <v>41298</v>
      </c>
    </row>
    <row r="20" spans="1:10" x14ac:dyDescent="0.3">
      <c r="A20">
        <v>338</v>
      </c>
      <c r="B20" t="s">
        <v>35</v>
      </c>
      <c r="D20">
        <v>21474358</v>
      </c>
      <c r="E20">
        <v>5981266</v>
      </c>
      <c r="F20">
        <v>17841937</v>
      </c>
      <c r="G20">
        <v>10423770</v>
      </c>
      <c r="H20">
        <v>10038717</v>
      </c>
      <c r="I20">
        <v>5318004</v>
      </c>
      <c r="J20">
        <v>1971378</v>
      </c>
    </row>
    <row r="21" spans="1:10" x14ac:dyDescent="0.3">
      <c r="A21">
        <v>339</v>
      </c>
      <c r="B21" t="s">
        <v>74</v>
      </c>
      <c r="D21">
        <v>10875745</v>
      </c>
      <c r="E21">
        <v>7803210</v>
      </c>
      <c r="F21">
        <v>8636463</v>
      </c>
      <c r="G21">
        <v>2034553</v>
      </c>
      <c r="H21">
        <v>3077695</v>
      </c>
      <c r="I21">
        <v>3392531</v>
      </c>
      <c r="J21">
        <v>1104882</v>
      </c>
    </row>
    <row r="22" spans="1:10" x14ac:dyDescent="0.3">
      <c r="A22">
        <v>341</v>
      </c>
      <c r="B22" t="s">
        <v>287</v>
      </c>
      <c r="D22">
        <v>593023</v>
      </c>
      <c r="E22">
        <v>301136</v>
      </c>
      <c r="F22">
        <v>334658</v>
      </c>
      <c r="G22">
        <v>130687</v>
      </c>
      <c r="H22">
        <v>2005762</v>
      </c>
      <c r="I22">
        <v>73108</v>
      </c>
      <c r="J22">
        <v>79195</v>
      </c>
    </row>
    <row r="23" spans="1:10" x14ac:dyDescent="0.3">
      <c r="A23">
        <v>376</v>
      </c>
      <c r="B23" t="s">
        <v>32</v>
      </c>
      <c r="D23">
        <v>0</v>
      </c>
      <c r="E23">
        <v>0</v>
      </c>
      <c r="F23">
        <v>0</v>
      </c>
      <c r="G23">
        <v>0</v>
      </c>
      <c r="H23">
        <v>0</v>
      </c>
      <c r="I23">
        <v>0</v>
      </c>
      <c r="J23">
        <v>712346</v>
      </c>
    </row>
    <row r="24" spans="1:10" x14ac:dyDescent="0.3">
      <c r="A24">
        <v>379</v>
      </c>
      <c r="B24" t="s">
        <v>37</v>
      </c>
      <c r="D24">
        <v>12223230</v>
      </c>
      <c r="E24">
        <v>11781788</v>
      </c>
      <c r="F24">
        <v>13892853</v>
      </c>
      <c r="G24">
        <v>2701702</v>
      </c>
      <c r="H24">
        <v>4786712</v>
      </c>
      <c r="I24">
        <v>2623440</v>
      </c>
      <c r="J24">
        <v>6874066</v>
      </c>
    </row>
    <row r="25" spans="1:10" x14ac:dyDescent="0.3">
      <c r="A25">
        <v>380</v>
      </c>
      <c r="B25" t="s">
        <v>40</v>
      </c>
      <c r="D25">
        <v>850677</v>
      </c>
      <c r="E25">
        <v>560436</v>
      </c>
      <c r="F25">
        <v>393349</v>
      </c>
      <c r="G25">
        <v>0</v>
      </c>
      <c r="H25">
        <v>270873</v>
      </c>
      <c r="I25">
        <v>0</v>
      </c>
      <c r="J25">
        <v>0</v>
      </c>
    </row>
    <row r="26" spans="1:10" x14ac:dyDescent="0.3">
      <c r="A26">
        <v>385</v>
      </c>
      <c r="B26" t="s">
        <v>34</v>
      </c>
      <c r="D26">
        <v>25489319</v>
      </c>
      <c r="E26">
        <v>15864424</v>
      </c>
      <c r="F26">
        <v>24481914</v>
      </c>
      <c r="G26">
        <v>6784625</v>
      </c>
      <c r="H26">
        <v>8048007</v>
      </c>
      <c r="I26">
        <v>4863778</v>
      </c>
      <c r="J26">
        <v>7855717</v>
      </c>
    </row>
    <row r="27" spans="1:10" x14ac:dyDescent="0.3">
      <c r="A27">
        <v>386</v>
      </c>
      <c r="B27" t="s">
        <v>78</v>
      </c>
      <c r="D27">
        <v>0</v>
      </c>
      <c r="E27">
        <v>0</v>
      </c>
      <c r="F27">
        <v>0</v>
      </c>
      <c r="G27">
        <v>0</v>
      </c>
      <c r="H27">
        <v>0</v>
      </c>
      <c r="I27">
        <v>0</v>
      </c>
      <c r="J27">
        <v>0</v>
      </c>
    </row>
    <row r="28" spans="1:10" x14ac:dyDescent="0.3">
      <c r="A28">
        <v>387</v>
      </c>
      <c r="B28" t="s">
        <v>79</v>
      </c>
      <c r="D28">
        <v>0</v>
      </c>
      <c r="E28">
        <v>0</v>
      </c>
      <c r="F28">
        <v>0</v>
      </c>
      <c r="G28">
        <v>0</v>
      </c>
      <c r="H28">
        <v>0</v>
      </c>
      <c r="I28">
        <v>0</v>
      </c>
      <c r="J28">
        <v>0</v>
      </c>
    </row>
    <row r="29" spans="1:10" x14ac:dyDescent="0.3">
      <c r="A29">
        <v>388</v>
      </c>
      <c r="B29" t="s">
        <v>73</v>
      </c>
      <c r="D29">
        <v>24809241</v>
      </c>
      <c r="E29">
        <v>13549326</v>
      </c>
      <c r="F29">
        <v>35401437</v>
      </c>
      <c r="G29">
        <v>7554018</v>
      </c>
      <c r="H29">
        <v>12169468</v>
      </c>
      <c r="I29">
        <v>8064133</v>
      </c>
      <c r="J29">
        <v>3276739</v>
      </c>
    </row>
    <row r="30" spans="1:10" ht="13.95" customHeight="1" x14ac:dyDescent="0.3">
      <c r="A30">
        <v>389</v>
      </c>
      <c r="B30" t="s">
        <v>80</v>
      </c>
      <c r="D30">
        <v>141432</v>
      </c>
      <c r="E30">
        <v>0</v>
      </c>
      <c r="F30">
        <v>0</v>
      </c>
      <c r="G30">
        <v>0</v>
      </c>
      <c r="H30">
        <v>0</v>
      </c>
      <c r="I30">
        <v>0</v>
      </c>
      <c r="J30">
        <v>0</v>
      </c>
    </row>
    <row r="31" spans="1:10" x14ac:dyDescent="0.3">
      <c r="A31">
        <v>391</v>
      </c>
      <c r="B31" t="s">
        <v>84</v>
      </c>
      <c r="D31">
        <v>540155</v>
      </c>
      <c r="E31">
        <v>1583748</v>
      </c>
      <c r="F31">
        <v>2250238</v>
      </c>
      <c r="G31">
        <v>673835</v>
      </c>
      <c r="H31">
        <v>1112475</v>
      </c>
      <c r="I31">
        <v>792030</v>
      </c>
      <c r="J31">
        <v>117119</v>
      </c>
    </row>
    <row r="32" spans="1:10" x14ac:dyDescent="0.3">
      <c r="A32">
        <v>500</v>
      </c>
      <c r="B32" t="s">
        <v>69</v>
      </c>
      <c r="D32">
        <v>0</v>
      </c>
      <c r="E32">
        <v>0</v>
      </c>
      <c r="F32">
        <v>789671</v>
      </c>
      <c r="G32">
        <v>0</v>
      </c>
      <c r="H32">
        <v>624551</v>
      </c>
      <c r="I32">
        <v>0</v>
      </c>
      <c r="J32">
        <v>0</v>
      </c>
    </row>
    <row r="33" spans="1:10" x14ac:dyDescent="0.3">
      <c r="A33">
        <v>502</v>
      </c>
      <c r="B33" t="s">
        <v>71</v>
      </c>
      <c r="D33">
        <v>0</v>
      </c>
      <c r="E33">
        <v>0</v>
      </c>
      <c r="F33">
        <v>0</v>
      </c>
      <c r="G33">
        <v>0</v>
      </c>
      <c r="H33">
        <v>0</v>
      </c>
      <c r="I33">
        <v>0</v>
      </c>
      <c r="J33">
        <v>0</v>
      </c>
    </row>
    <row r="34" spans="1:10" x14ac:dyDescent="0.3">
      <c r="A34">
        <v>503</v>
      </c>
      <c r="B34" t="s">
        <v>72</v>
      </c>
      <c r="D34">
        <v>0</v>
      </c>
      <c r="E34">
        <v>0</v>
      </c>
      <c r="F34">
        <v>0</v>
      </c>
      <c r="G34">
        <v>0</v>
      </c>
      <c r="H34">
        <v>0</v>
      </c>
      <c r="I34">
        <v>0</v>
      </c>
      <c r="J34">
        <v>0</v>
      </c>
    </row>
    <row r="35" spans="1:10" x14ac:dyDescent="0.3">
      <c r="A35">
        <v>504</v>
      </c>
      <c r="B35" t="s">
        <v>75</v>
      </c>
      <c r="D35">
        <v>15872687</v>
      </c>
      <c r="E35">
        <v>6172341</v>
      </c>
      <c r="F35">
        <v>24818871</v>
      </c>
      <c r="G35">
        <v>5959342</v>
      </c>
      <c r="H35">
        <v>6614118</v>
      </c>
      <c r="I35">
        <v>3776105</v>
      </c>
      <c r="J35">
        <v>2471035</v>
      </c>
    </row>
    <row r="36" spans="1:10" x14ac:dyDescent="0.3">
      <c r="A36">
        <v>505</v>
      </c>
      <c r="B36" t="s">
        <v>76</v>
      </c>
      <c r="D36">
        <v>0</v>
      </c>
      <c r="E36">
        <v>0</v>
      </c>
      <c r="F36">
        <v>0</v>
      </c>
      <c r="G36">
        <v>0</v>
      </c>
      <c r="H36">
        <v>0</v>
      </c>
      <c r="I36">
        <v>0</v>
      </c>
      <c r="J36">
        <v>0</v>
      </c>
    </row>
    <row r="37" spans="1:10" x14ac:dyDescent="0.3">
      <c r="A37">
        <v>506</v>
      </c>
      <c r="B37" t="s">
        <v>82</v>
      </c>
      <c r="D37">
        <v>10771035</v>
      </c>
      <c r="E37">
        <v>9601461</v>
      </c>
      <c r="F37">
        <v>8616783</v>
      </c>
      <c r="G37">
        <v>2013758</v>
      </c>
      <c r="H37">
        <v>2756413</v>
      </c>
      <c r="I37">
        <v>1831410</v>
      </c>
      <c r="J37">
        <v>6756947</v>
      </c>
    </row>
    <row r="38" spans="1:10" x14ac:dyDescent="0.3">
      <c r="A38">
        <v>507</v>
      </c>
      <c r="B38" t="s">
        <v>288</v>
      </c>
      <c r="D38">
        <v>0</v>
      </c>
      <c r="E38">
        <v>0</v>
      </c>
      <c r="F38">
        <v>0</v>
      </c>
      <c r="G38">
        <v>0</v>
      </c>
      <c r="H38">
        <v>0</v>
      </c>
      <c r="I38">
        <v>0</v>
      </c>
      <c r="J38">
        <v>712346</v>
      </c>
    </row>
    <row r="39" spans="1:10" x14ac:dyDescent="0.3">
      <c r="A39">
        <v>512</v>
      </c>
      <c r="B39" t="s">
        <v>92</v>
      </c>
      <c r="D39">
        <v>7941955</v>
      </c>
      <c r="E39">
        <v>1030893</v>
      </c>
      <c r="F39">
        <v>0</v>
      </c>
      <c r="G39">
        <v>0</v>
      </c>
      <c r="H39">
        <v>0</v>
      </c>
      <c r="I39">
        <v>0</v>
      </c>
      <c r="J39">
        <v>46291</v>
      </c>
    </row>
    <row r="40" spans="1:10" x14ac:dyDescent="0.3">
      <c r="A40">
        <v>532</v>
      </c>
      <c r="B40" t="s">
        <v>289</v>
      </c>
      <c r="D40">
        <v>18039403</v>
      </c>
      <c r="E40">
        <v>12886102</v>
      </c>
      <c r="F40">
        <v>34197133</v>
      </c>
      <c r="G40">
        <v>7929819</v>
      </c>
      <c r="H40">
        <v>11755429</v>
      </c>
      <c r="I40">
        <v>7953145</v>
      </c>
      <c r="J40">
        <v>3158070</v>
      </c>
    </row>
    <row r="41" spans="1:10" x14ac:dyDescent="0.3">
      <c r="A41">
        <v>533</v>
      </c>
      <c r="B41" t="s">
        <v>290</v>
      </c>
      <c r="D41">
        <v>350638</v>
      </c>
      <c r="E41">
        <v>0</v>
      </c>
      <c r="F41">
        <v>0</v>
      </c>
      <c r="G41">
        <v>0</v>
      </c>
      <c r="H41">
        <v>17540</v>
      </c>
      <c r="I41">
        <v>51120</v>
      </c>
      <c r="J41">
        <v>0</v>
      </c>
    </row>
    <row r="42" spans="1:10" x14ac:dyDescent="0.3">
      <c r="A42">
        <v>536</v>
      </c>
      <c r="B42" t="s">
        <v>83</v>
      </c>
      <c r="D42">
        <v>204883</v>
      </c>
      <c r="E42">
        <v>0</v>
      </c>
      <c r="F42">
        <v>789671</v>
      </c>
      <c r="G42">
        <v>0</v>
      </c>
      <c r="H42">
        <v>624551</v>
      </c>
      <c r="I42">
        <v>0</v>
      </c>
      <c r="J42">
        <v>0</v>
      </c>
    </row>
    <row r="43" spans="1:10" x14ac:dyDescent="0.3">
      <c r="A43">
        <v>547</v>
      </c>
      <c r="B43" t="s">
        <v>291</v>
      </c>
      <c r="D43">
        <v>3</v>
      </c>
      <c r="E43">
        <v>3</v>
      </c>
      <c r="F43">
        <v>0</v>
      </c>
      <c r="G43">
        <v>4</v>
      </c>
      <c r="H43">
        <v>3</v>
      </c>
      <c r="I43">
        <v>3</v>
      </c>
      <c r="J43">
        <v>2</v>
      </c>
    </row>
    <row r="44" spans="1:10" x14ac:dyDescent="0.3">
      <c r="A44">
        <v>554</v>
      </c>
      <c r="B44" t="s">
        <v>111</v>
      </c>
      <c r="D44">
        <v>8512165</v>
      </c>
      <c r="E44">
        <v>4233769</v>
      </c>
      <c r="F44">
        <v>9144127</v>
      </c>
      <c r="G44">
        <v>2831036</v>
      </c>
      <c r="H44">
        <v>4355988</v>
      </c>
      <c r="I44">
        <v>1357101</v>
      </c>
      <c r="J44">
        <v>785887</v>
      </c>
    </row>
    <row r="45" spans="1:10" x14ac:dyDescent="0.3">
      <c r="A45">
        <v>555</v>
      </c>
      <c r="B45" t="s">
        <v>112</v>
      </c>
      <c r="D45">
        <v>2493565</v>
      </c>
      <c r="E45">
        <v>2697069</v>
      </c>
      <c r="F45">
        <v>6396383</v>
      </c>
      <c r="G45">
        <v>1392789</v>
      </c>
      <c r="H45">
        <v>2421720</v>
      </c>
      <c r="I45">
        <v>273373</v>
      </c>
      <c r="J45">
        <v>190283</v>
      </c>
    </row>
    <row r="46" spans="1:10" x14ac:dyDescent="0.3">
      <c r="A46">
        <v>556</v>
      </c>
      <c r="B46" t="s">
        <v>113</v>
      </c>
      <c r="D46">
        <v>4721438</v>
      </c>
      <c r="E46">
        <v>1225255</v>
      </c>
      <c r="F46">
        <v>1195029</v>
      </c>
      <c r="G46">
        <v>1649511</v>
      </c>
      <c r="H46">
        <v>1586597</v>
      </c>
      <c r="I46">
        <v>1151473</v>
      </c>
      <c r="J46">
        <v>584536</v>
      </c>
    </row>
    <row r="47" spans="1:10" x14ac:dyDescent="0.3">
      <c r="A47">
        <v>557</v>
      </c>
      <c r="B47" t="s">
        <v>114</v>
      </c>
      <c r="D47">
        <v>2898413</v>
      </c>
      <c r="E47">
        <v>604018</v>
      </c>
      <c r="F47">
        <v>710402</v>
      </c>
      <c r="G47">
        <v>816289</v>
      </c>
      <c r="H47">
        <v>812492</v>
      </c>
      <c r="I47">
        <v>661133</v>
      </c>
      <c r="J47">
        <v>584536</v>
      </c>
    </row>
    <row r="48" spans="1:10" x14ac:dyDescent="0.3">
      <c r="A48">
        <v>575</v>
      </c>
      <c r="B48" t="s">
        <v>106</v>
      </c>
      <c r="D48">
        <v>0</v>
      </c>
      <c r="E48">
        <v>0</v>
      </c>
      <c r="F48">
        <v>0</v>
      </c>
      <c r="G48">
        <v>0</v>
      </c>
      <c r="H48">
        <v>0</v>
      </c>
      <c r="I48">
        <v>0</v>
      </c>
      <c r="J48">
        <v>0</v>
      </c>
    </row>
    <row r="49" spans="1:10" x14ac:dyDescent="0.3">
      <c r="A49">
        <v>576</v>
      </c>
      <c r="B49" t="s">
        <v>107</v>
      </c>
      <c r="D49">
        <v>0</v>
      </c>
      <c r="E49">
        <v>0</v>
      </c>
      <c r="F49">
        <v>0</v>
      </c>
      <c r="G49">
        <v>0</v>
      </c>
      <c r="H49">
        <v>0</v>
      </c>
      <c r="I49">
        <v>0</v>
      </c>
      <c r="J49">
        <v>0</v>
      </c>
    </row>
    <row r="50" spans="1:10" x14ac:dyDescent="0.3">
      <c r="A50">
        <v>577</v>
      </c>
      <c r="B50" t="s">
        <v>292</v>
      </c>
      <c r="D50">
        <v>2</v>
      </c>
      <c r="E50">
        <v>2</v>
      </c>
      <c r="F50">
        <v>2</v>
      </c>
      <c r="G50">
        <v>2</v>
      </c>
      <c r="H50">
        <v>2</v>
      </c>
      <c r="I50">
        <v>2</v>
      </c>
      <c r="J50">
        <v>2</v>
      </c>
    </row>
    <row r="51" spans="1:10" x14ac:dyDescent="0.3">
      <c r="A51">
        <v>586</v>
      </c>
      <c r="B51" t="s">
        <v>293</v>
      </c>
      <c r="D51">
        <v>0</v>
      </c>
      <c r="E51">
        <v>0</v>
      </c>
      <c r="F51">
        <v>0</v>
      </c>
      <c r="G51">
        <v>0</v>
      </c>
      <c r="H51">
        <v>0</v>
      </c>
      <c r="I51">
        <v>0</v>
      </c>
      <c r="J51">
        <v>0</v>
      </c>
    </row>
    <row r="52" spans="1:10" x14ac:dyDescent="0.3">
      <c r="A52">
        <v>591</v>
      </c>
      <c r="B52" t="s">
        <v>120</v>
      </c>
      <c r="D52">
        <v>0</v>
      </c>
      <c r="E52">
        <v>0</v>
      </c>
      <c r="F52">
        <v>0</v>
      </c>
      <c r="G52">
        <v>0</v>
      </c>
      <c r="H52">
        <v>0</v>
      </c>
      <c r="I52">
        <v>0</v>
      </c>
      <c r="J52">
        <v>0</v>
      </c>
    </row>
    <row r="53" spans="1:10" x14ac:dyDescent="0.3">
      <c r="A53">
        <v>592</v>
      </c>
      <c r="B53" t="s">
        <v>121</v>
      </c>
      <c r="D53">
        <v>0</v>
      </c>
      <c r="E53">
        <v>0</v>
      </c>
      <c r="F53">
        <v>0</v>
      </c>
      <c r="G53">
        <v>0</v>
      </c>
      <c r="H53">
        <v>0</v>
      </c>
      <c r="I53">
        <v>0</v>
      </c>
      <c r="J53">
        <v>0</v>
      </c>
    </row>
    <row r="54" spans="1:10" x14ac:dyDescent="0.3">
      <c r="A54">
        <v>606</v>
      </c>
      <c r="B54" t="s">
        <v>294</v>
      </c>
      <c r="D54">
        <v>1</v>
      </c>
      <c r="E54">
        <v>1</v>
      </c>
      <c r="F54">
        <v>1</v>
      </c>
      <c r="G54">
        <v>1</v>
      </c>
      <c r="H54">
        <v>1</v>
      </c>
      <c r="I54">
        <v>1</v>
      </c>
      <c r="J54">
        <v>1</v>
      </c>
    </row>
    <row r="55" spans="1:10" x14ac:dyDescent="0.3">
      <c r="A55">
        <v>621</v>
      </c>
      <c r="B55" t="s">
        <v>295</v>
      </c>
      <c r="D55">
        <v>7859269</v>
      </c>
      <c r="E55">
        <v>0</v>
      </c>
      <c r="F55">
        <v>0</v>
      </c>
      <c r="G55">
        <v>4730171</v>
      </c>
      <c r="H55">
        <v>0</v>
      </c>
      <c r="I55">
        <v>0</v>
      </c>
      <c r="J55">
        <v>0</v>
      </c>
    </row>
    <row r="56" spans="1:10" x14ac:dyDescent="0.3">
      <c r="A56">
        <v>622</v>
      </c>
      <c r="B56" t="s">
        <v>296</v>
      </c>
      <c r="D56">
        <v>5599117</v>
      </c>
      <c r="E56">
        <v>4727517</v>
      </c>
      <c r="F56">
        <v>12384627</v>
      </c>
      <c r="G56">
        <v>2806046</v>
      </c>
      <c r="H56">
        <v>3572152</v>
      </c>
      <c r="I56">
        <v>2227800</v>
      </c>
      <c r="J56">
        <v>1223062</v>
      </c>
    </row>
    <row r="57" spans="1:10" x14ac:dyDescent="0.3">
      <c r="A57">
        <v>626</v>
      </c>
      <c r="B57" t="s">
        <v>297</v>
      </c>
      <c r="D57">
        <v>1413423</v>
      </c>
      <c r="E57">
        <v>434111</v>
      </c>
      <c r="F57">
        <v>17643709</v>
      </c>
      <c r="G57">
        <v>204279</v>
      </c>
      <c r="H57">
        <v>895458</v>
      </c>
      <c r="I57">
        <v>593520</v>
      </c>
      <c r="J57">
        <v>41298</v>
      </c>
    </row>
    <row r="58" spans="1:10" x14ac:dyDescent="0.3">
      <c r="A58">
        <v>627</v>
      </c>
      <c r="B58" t="s">
        <v>298</v>
      </c>
      <c r="D58">
        <v>0</v>
      </c>
      <c r="E58">
        <v>0</v>
      </c>
      <c r="F58">
        <v>0</v>
      </c>
      <c r="G58">
        <v>0</v>
      </c>
      <c r="H58">
        <v>0</v>
      </c>
      <c r="I58">
        <v>0</v>
      </c>
      <c r="J58">
        <v>0</v>
      </c>
    </row>
    <row r="59" spans="1:10" x14ac:dyDescent="0.3">
      <c r="A59">
        <v>628</v>
      </c>
      <c r="B59" t="s">
        <v>299</v>
      </c>
      <c r="D59">
        <v>0</v>
      </c>
      <c r="E59">
        <v>51500</v>
      </c>
      <c r="F59">
        <v>1073425</v>
      </c>
      <c r="G59">
        <v>0</v>
      </c>
      <c r="H59">
        <v>458661</v>
      </c>
      <c r="I59">
        <v>0</v>
      </c>
      <c r="J59">
        <v>0</v>
      </c>
    </row>
    <row r="60" spans="1:10" x14ac:dyDescent="0.3">
      <c r="A60">
        <v>629</v>
      </c>
      <c r="B60" t="s">
        <v>300</v>
      </c>
      <c r="D60">
        <v>0</v>
      </c>
      <c r="E60">
        <v>0</v>
      </c>
      <c r="F60">
        <v>12384627</v>
      </c>
      <c r="G60">
        <v>0</v>
      </c>
      <c r="H60">
        <v>0</v>
      </c>
      <c r="I60">
        <v>0</v>
      </c>
      <c r="J60">
        <v>0</v>
      </c>
    </row>
    <row r="61" spans="1:10" x14ac:dyDescent="0.3">
      <c r="A61">
        <v>630</v>
      </c>
      <c r="B61" t="s">
        <v>301</v>
      </c>
      <c r="D61">
        <v>0</v>
      </c>
      <c r="E61">
        <v>0</v>
      </c>
      <c r="F61">
        <v>789671</v>
      </c>
      <c r="G61">
        <v>0</v>
      </c>
      <c r="H61">
        <v>344434</v>
      </c>
      <c r="I61">
        <v>0</v>
      </c>
      <c r="J61">
        <v>0</v>
      </c>
    </row>
    <row r="62" spans="1:10" x14ac:dyDescent="0.3">
      <c r="A62">
        <v>631</v>
      </c>
      <c r="B62" t="s">
        <v>302</v>
      </c>
      <c r="D62">
        <v>0</v>
      </c>
      <c r="E62">
        <v>0</v>
      </c>
      <c r="F62">
        <v>1865861</v>
      </c>
      <c r="G62">
        <v>0</v>
      </c>
      <c r="H62">
        <v>0</v>
      </c>
      <c r="I62">
        <v>0</v>
      </c>
      <c r="J62">
        <v>0</v>
      </c>
    </row>
    <row r="63" spans="1:10" x14ac:dyDescent="0.3">
      <c r="A63">
        <v>645</v>
      </c>
      <c r="B63" t="s">
        <v>146</v>
      </c>
      <c r="D63">
        <v>2597988</v>
      </c>
      <c r="E63">
        <v>1961814</v>
      </c>
      <c r="F63">
        <v>0</v>
      </c>
      <c r="G63">
        <v>0</v>
      </c>
      <c r="H63">
        <v>1337579</v>
      </c>
      <c r="I63">
        <v>660919</v>
      </c>
      <c r="J63">
        <v>231272</v>
      </c>
    </row>
    <row r="64" spans="1:10" x14ac:dyDescent="0.3">
      <c r="A64">
        <v>646</v>
      </c>
      <c r="B64" t="s">
        <v>136</v>
      </c>
      <c r="D64">
        <v>7458069</v>
      </c>
      <c r="E64">
        <v>7259293</v>
      </c>
      <c r="F64">
        <v>9406454</v>
      </c>
      <c r="G64">
        <v>1494507</v>
      </c>
      <c r="H64">
        <v>1020317</v>
      </c>
      <c r="I64">
        <v>653335</v>
      </c>
      <c r="J64">
        <v>4805143</v>
      </c>
    </row>
    <row r="65" spans="1:10" x14ac:dyDescent="0.3">
      <c r="A65">
        <v>659</v>
      </c>
      <c r="B65" t="s">
        <v>303</v>
      </c>
      <c r="D65">
        <v>13717492</v>
      </c>
      <c r="E65">
        <v>1284198</v>
      </c>
      <c r="F65">
        <v>1865861</v>
      </c>
      <c r="G65">
        <v>0</v>
      </c>
      <c r="H65">
        <v>5528968</v>
      </c>
      <c r="I65">
        <v>1938652</v>
      </c>
      <c r="J65">
        <v>0</v>
      </c>
    </row>
    <row r="66" spans="1:10" x14ac:dyDescent="0.3">
      <c r="A66">
        <v>660</v>
      </c>
      <c r="B66" t="s">
        <v>304</v>
      </c>
      <c r="D66">
        <v>5858223</v>
      </c>
      <c r="E66">
        <v>1030893</v>
      </c>
      <c r="F66">
        <v>0</v>
      </c>
      <c r="G66">
        <v>0</v>
      </c>
      <c r="H66">
        <v>0</v>
      </c>
      <c r="I66">
        <v>0</v>
      </c>
      <c r="J66">
        <v>0</v>
      </c>
    </row>
    <row r="67" spans="1:10" x14ac:dyDescent="0.3">
      <c r="A67">
        <v>661</v>
      </c>
      <c r="B67" t="s">
        <v>164</v>
      </c>
      <c r="D67">
        <v>42.7</v>
      </c>
      <c r="E67">
        <v>80.3</v>
      </c>
      <c r="F67">
        <v>0</v>
      </c>
      <c r="G67">
        <v>0</v>
      </c>
      <c r="H67">
        <v>0</v>
      </c>
      <c r="I67">
        <v>0</v>
      </c>
      <c r="J67">
        <v>0</v>
      </c>
    </row>
    <row r="68" spans="1:10" x14ac:dyDescent="0.3">
      <c r="A68">
        <v>906</v>
      </c>
      <c r="B68" t="s">
        <v>306</v>
      </c>
      <c r="D68">
        <v>1</v>
      </c>
      <c r="E68">
        <v>1</v>
      </c>
      <c r="F68">
        <v>1</v>
      </c>
      <c r="G68">
        <v>1</v>
      </c>
      <c r="H68">
        <v>1</v>
      </c>
      <c r="I68">
        <v>1</v>
      </c>
      <c r="J68">
        <v>1</v>
      </c>
    </row>
    <row r="69" spans="1:10" x14ac:dyDescent="0.3">
      <c r="A69">
        <v>907</v>
      </c>
      <c r="B69" t="s">
        <v>307</v>
      </c>
      <c r="D69">
        <v>2</v>
      </c>
      <c r="E69">
        <v>2</v>
      </c>
      <c r="F69">
        <v>2</v>
      </c>
      <c r="G69">
        <v>2</v>
      </c>
      <c r="H69">
        <v>2</v>
      </c>
      <c r="I69">
        <v>2</v>
      </c>
      <c r="J69">
        <v>2</v>
      </c>
    </row>
    <row r="70" spans="1:10" x14ac:dyDescent="0.3">
      <c r="A70">
        <v>947</v>
      </c>
      <c r="B70" t="s">
        <v>308</v>
      </c>
      <c r="D70" t="s">
        <v>619</v>
      </c>
      <c r="E70" t="s">
        <v>620</v>
      </c>
      <c r="F70" t="s">
        <v>392</v>
      </c>
      <c r="G70" t="s">
        <v>393</v>
      </c>
      <c r="H70" t="s">
        <v>394</v>
      </c>
      <c r="I70" t="s">
        <v>395</v>
      </c>
      <c r="J70" t="s">
        <v>621</v>
      </c>
    </row>
    <row r="71" spans="1:10" x14ac:dyDescent="0.3">
      <c r="A71">
        <v>948</v>
      </c>
      <c r="B71" t="s">
        <v>309</v>
      </c>
      <c r="D71" t="s">
        <v>622</v>
      </c>
      <c r="E71" t="s">
        <v>397</v>
      </c>
      <c r="F71" t="s">
        <v>398</v>
      </c>
      <c r="G71" t="s">
        <v>366</v>
      </c>
      <c r="H71" t="s">
        <v>399</v>
      </c>
      <c r="I71" t="s">
        <v>400</v>
      </c>
      <c r="J71" t="s">
        <v>623</v>
      </c>
    </row>
    <row r="72" spans="1:10" x14ac:dyDescent="0.3">
      <c r="A72">
        <v>949</v>
      </c>
      <c r="B72" t="s">
        <v>310</v>
      </c>
      <c r="D72" t="s">
        <v>159</v>
      </c>
      <c r="E72" t="s">
        <v>159</v>
      </c>
      <c r="F72" t="s">
        <v>159</v>
      </c>
      <c r="G72" t="s">
        <v>159</v>
      </c>
      <c r="H72" t="s">
        <v>159</v>
      </c>
      <c r="I72" t="s">
        <v>159</v>
      </c>
      <c r="J72" t="s">
        <v>159</v>
      </c>
    </row>
    <row r="73" spans="1:10" x14ac:dyDescent="0.3">
      <c r="A73">
        <v>950</v>
      </c>
      <c r="B73" t="s">
        <v>311</v>
      </c>
      <c r="D73" t="s">
        <v>17</v>
      </c>
      <c r="E73" t="s">
        <v>17</v>
      </c>
      <c r="F73" t="s">
        <v>17</v>
      </c>
      <c r="G73" t="s">
        <v>17</v>
      </c>
      <c r="H73" t="s">
        <v>17</v>
      </c>
      <c r="I73" t="s">
        <v>17</v>
      </c>
      <c r="J73" t="s">
        <v>17</v>
      </c>
    </row>
    <row r="74" spans="1:10" x14ac:dyDescent="0.3">
      <c r="A74">
        <v>951</v>
      </c>
      <c r="B74" t="s">
        <v>312</v>
      </c>
      <c r="D74">
        <v>2</v>
      </c>
      <c r="E74">
        <v>2</v>
      </c>
      <c r="F74">
        <v>2</v>
      </c>
      <c r="G74">
        <v>2</v>
      </c>
      <c r="H74">
        <v>2</v>
      </c>
      <c r="I74">
        <v>2</v>
      </c>
      <c r="J74">
        <v>2</v>
      </c>
    </row>
    <row r="75" spans="1:10" x14ac:dyDescent="0.3">
      <c r="A75">
        <v>952</v>
      </c>
      <c r="B75" t="s">
        <v>313</v>
      </c>
      <c r="F75" t="s">
        <v>403</v>
      </c>
      <c r="G75" t="s">
        <v>624</v>
      </c>
      <c r="H75" t="s">
        <v>552</v>
      </c>
    </row>
    <row r="76" spans="1:10" x14ac:dyDescent="0.3">
      <c r="A76">
        <v>953</v>
      </c>
      <c r="B76" t="s">
        <v>314</v>
      </c>
      <c r="D76">
        <v>2</v>
      </c>
      <c r="E76">
        <v>2</v>
      </c>
      <c r="F76">
        <v>2</v>
      </c>
      <c r="G76">
        <v>2</v>
      </c>
      <c r="H76">
        <v>2</v>
      </c>
      <c r="I76">
        <v>2</v>
      </c>
      <c r="J76">
        <v>2</v>
      </c>
    </row>
    <row r="77" spans="1:10" x14ac:dyDescent="0.3">
      <c r="A77">
        <v>955</v>
      </c>
      <c r="B77" t="s">
        <v>315</v>
      </c>
      <c r="D77">
        <v>0</v>
      </c>
      <c r="E77">
        <v>0</v>
      </c>
      <c r="F77">
        <v>0</v>
      </c>
      <c r="G77">
        <v>0</v>
      </c>
      <c r="H77">
        <v>0</v>
      </c>
      <c r="I77">
        <v>0</v>
      </c>
      <c r="J77">
        <v>0</v>
      </c>
    </row>
    <row r="78" spans="1:10" x14ac:dyDescent="0.3">
      <c r="A78">
        <v>957</v>
      </c>
      <c r="B78" t="s">
        <v>316</v>
      </c>
      <c r="D78">
        <v>0</v>
      </c>
      <c r="E78">
        <v>0</v>
      </c>
      <c r="F78">
        <v>0</v>
      </c>
      <c r="G78">
        <v>1</v>
      </c>
      <c r="H78">
        <v>0</v>
      </c>
      <c r="I78">
        <v>0</v>
      </c>
      <c r="J78">
        <v>0</v>
      </c>
    </row>
    <row r="79" spans="1:10" x14ac:dyDescent="0.3">
      <c r="A79">
        <v>959</v>
      </c>
      <c r="B79" t="s">
        <v>318</v>
      </c>
      <c r="D79">
        <v>3</v>
      </c>
      <c r="E79">
        <v>3</v>
      </c>
      <c r="F79">
        <v>2</v>
      </c>
      <c r="G79">
        <v>2</v>
      </c>
      <c r="H79">
        <v>2</v>
      </c>
      <c r="I79">
        <v>3</v>
      </c>
      <c r="J79">
        <v>3</v>
      </c>
    </row>
    <row r="80" spans="1:10" x14ac:dyDescent="0.3">
      <c r="A80">
        <v>960</v>
      </c>
      <c r="B80" t="s">
        <v>319</v>
      </c>
      <c r="D80" t="s">
        <v>625</v>
      </c>
      <c r="E80" t="s">
        <v>626</v>
      </c>
      <c r="F80" t="s">
        <v>406</v>
      </c>
      <c r="G80" t="s">
        <v>407</v>
      </c>
      <c r="H80" t="s">
        <v>408</v>
      </c>
      <c r="I80" t="s">
        <v>555</v>
      </c>
      <c r="J80" t="s">
        <v>627</v>
      </c>
    </row>
    <row r="81" spans="1:10" x14ac:dyDescent="0.3">
      <c r="A81">
        <v>962</v>
      </c>
      <c r="B81" t="s">
        <v>320</v>
      </c>
      <c r="D81" t="s">
        <v>321</v>
      </c>
      <c r="E81" t="s">
        <v>322</v>
      </c>
      <c r="F81" t="s">
        <v>358</v>
      </c>
      <c r="G81" t="s">
        <v>322</v>
      </c>
      <c r="H81" t="s">
        <v>628</v>
      </c>
      <c r="I81" t="s">
        <v>322</v>
      </c>
      <c r="J81" t="s">
        <v>322</v>
      </c>
    </row>
    <row r="82" spans="1:10" x14ac:dyDescent="0.3">
      <c r="A82">
        <v>964</v>
      </c>
      <c r="B82" t="s">
        <v>324</v>
      </c>
      <c r="D82" t="s">
        <v>629</v>
      </c>
      <c r="E82" t="s">
        <v>630</v>
      </c>
      <c r="F82" t="s">
        <v>631</v>
      </c>
      <c r="G82" t="s">
        <v>632</v>
      </c>
      <c r="H82" t="s">
        <v>633</v>
      </c>
      <c r="I82" t="s">
        <v>634</v>
      </c>
      <c r="J82" t="s">
        <v>635</v>
      </c>
    </row>
    <row r="83" spans="1:10" x14ac:dyDescent="0.3">
      <c r="A83">
        <v>966</v>
      </c>
      <c r="B83" t="s">
        <v>325</v>
      </c>
      <c r="D83" t="s">
        <v>409</v>
      </c>
      <c r="E83" t="s">
        <v>410</v>
      </c>
      <c r="F83" t="s">
        <v>411</v>
      </c>
      <c r="G83" t="s">
        <v>412</v>
      </c>
      <c r="H83" t="s">
        <v>413</v>
      </c>
      <c r="I83" t="s">
        <v>414</v>
      </c>
      <c r="J83" t="s">
        <v>636</v>
      </c>
    </row>
    <row r="84" spans="1:10" x14ac:dyDescent="0.3">
      <c r="A84">
        <v>968</v>
      </c>
      <c r="B84" t="s">
        <v>326</v>
      </c>
      <c r="D84" t="s">
        <v>637</v>
      </c>
      <c r="E84" t="s">
        <v>416</v>
      </c>
      <c r="F84" t="s">
        <v>638</v>
      </c>
      <c r="G84" t="s">
        <v>418</v>
      </c>
      <c r="H84" t="s">
        <v>639</v>
      </c>
      <c r="I84" t="s">
        <v>420</v>
      </c>
      <c r="J84" t="s">
        <v>421</v>
      </c>
    </row>
    <row r="85" spans="1:10" x14ac:dyDescent="0.3">
      <c r="A85">
        <v>973</v>
      </c>
      <c r="B85" t="s">
        <v>640</v>
      </c>
      <c r="D85">
        <v>0</v>
      </c>
      <c r="E85">
        <v>0</v>
      </c>
      <c r="F85">
        <v>0</v>
      </c>
      <c r="G85">
        <v>0</v>
      </c>
      <c r="H85">
        <v>0</v>
      </c>
      <c r="I85">
        <v>0</v>
      </c>
      <c r="J85">
        <v>0</v>
      </c>
    </row>
    <row r="86" spans="1:10" x14ac:dyDescent="0.3">
      <c r="A86">
        <v>975</v>
      </c>
      <c r="B86" t="s">
        <v>545</v>
      </c>
      <c r="D86">
        <v>2</v>
      </c>
      <c r="E86">
        <v>2</v>
      </c>
      <c r="F86">
        <v>2</v>
      </c>
      <c r="G86">
        <v>1</v>
      </c>
      <c r="H86">
        <v>2</v>
      </c>
      <c r="I86">
        <v>2</v>
      </c>
      <c r="J86">
        <v>2</v>
      </c>
    </row>
    <row r="87" spans="1:10" x14ac:dyDescent="0.3">
      <c r="A87">
        <v>980</v>
      </c>
      <c r="B87" t="s">
        <v>201</v>
      </c>
      <c r="D87" t="s">
        <v>641</v>
      </c>
      <c r="E87" t="s">
        <v>641</v>
      </c>
      <c r="F87" t="s">
        <v>641</v>
      </c>
      <c r="G87" t="s">
        <v>642</v>
      </c>
      <c r="H87" t="s">
        <v>643</v>
      </c>
      <c r="I87" t="s">
        <v>641</v>
      </c>
      <c r="J87" t="s">
        <v>641</v>
      </c>
    </row>
    <row r="88" spans="1:10" x14ac:dyDescent="0.3">
      <c r="A88">
        <v>995</v>
      </c>
      <c r="B88" t="s">
        <v>94</v>
      </c>
      <c r="D88">
        <v>0</v>
      </c>
      <c r="E88">
        <v>0</v>
      </c>
      <c r="F88">
        <v>0</v>
      </c>
      <c r="G88">
        <v>0</v>
      </c>
      <c r="H88">
        <v>0</v>
      </c>
      <c r="I88">
        <v>0</v>
      </c>
      <c r="J88">
        <v>0</v>
      </c>
    </row>
    <row r="89" spans="1:10" x14ac:dyDescent="0.3">
      <c r="A89">
        <v>996</v>
      </c>
      <c r="B89" t="s">
        <v>95</v>
      </c>
      <c r="D89">
        <v>0</v>
      </c>
      <c r="E89">
        <v>0</v>
      </c>
      <c r="F89">
        <v>0</v>
      </c>
      <c r="G89">
        <v>0</v>
      </c>
      <c r="H89">
        <v>0</v>
      </c>
      <c r="I89">
        <v>0</v>
      </c>
      <c r="J89">
        <v>0</v>
      </c>
    </row>
    <row r="90" spans="1:10" x14ac:dyDescent="0.3">
      <c r="A90">
        <v>998</v>
      </c>
      <c r="B90" t="s">
        <v>96</v>
      </c>
      <c r="D90">
        <v>56</v>
      </c>
      <c r="E90">
        <v>56</v>
      </c>
      <c r="F90">
        <v>56</v>
      </c>
      <c r="G90">
        <v>56</v>
      </c>
      <c r="H90">
        <v>56</v>
      </c>
      <c r="I90">
        <v>56</v>
      </c>
      <c r="J90">
        <v>56</v>
      </c>
    </row>
    <row r="91" spans="1:10" x14ac:dyDescent="0.3">
      <c r="A91">
        <v>999</v>
      </c>
      <c r="B91" t="s">
        <v>97</v>
      </c>
      <c r="D91">
        <v>561205</v>
      </c>
      <c r="E91">
        <v>561200</v>
      </c>
      <c r="F91">
        <v>561208</v>
      </c>
      <c r="G91">
        <v>561206</v>
      </c>
      <c r="H91">
        <v>561202</v>
      </c>
      <c r="I91">
        <v>561204</v>
      </c>
      <c r="J91">
        <v>561207</v>
      </c>
    </row>
    <row r="92" spans="1:10" x14ac:dyDescent="0.3">
      <c r="A92">
        <v>1052</v>
      </c>
      <c r="B92" t="s">
        <v>575</v>
      </c>
      <c r="D92">
        <v>0</v>
      </c>
      <c r="E92">
        <v>0</v>
      </c>
      <c r="F92">
        <v>0</v>
      </c>
      <c r="G92">
        <v>0</v>
      </c>
      <c r="H92">
        <v>0</v>
      </c>
      <c r="I92">
        <v>0</v>
      </c>
      <c r="J92">
        <v>0</v>
      </c>
    </row>
    <row r="93" spans="1:10" x14ac:dyDescent="0.3">
      <c r="A93">
        <v>1058</v>
      </c>
      <c r="B93" t="s">
        <v>368</v>
      </c>
      <c r="D93">
        <v>2</v>
      </c>
      <c r="E93">
        <v>2</v>
      </c>
      <c r="F93">
        <v>2</v>
      </c>
      <c r="G93">
        <v>2</v>
      </c>
      <c r="H93">
        <v>2</v>
      </c>
      <c r="I93">
        <v>2</v>
      </c>
      <c r="J93">
        <v>2</v>
      </c>
    </row>
    <row r="94" spans="1:10" x14ac:dyDescent="0.3">
      <c r="A94">
        <v>1059</v>
      </c>
      <c r="B94" t="s">
        <v>576</v>
      </c>
      <c r="D94">
        <v>1</v>
      </c>
      <c r="E94">
        <v>1</v>
      </c>
      <c r="F94">
        <v>1</v>
      </c>
      <c r="G94">
        <v>1</v>
      </c>
      <c r="H94">
        <v>1</v>
      </c>
      <c r="I94">
        <v>1</v>
      </c>
      <c r="J94">
        <v>1</v>
      </c>
    </row>
    <row r="95" spans="1:10" x14ac:dyDescent="0.3">
      <c r="A95">
        <v>1066</v>
      </c>
      <c r="B95" t="s">
        <v>577</v>
      </c>
      <c r="D95" t="s">
        <v>644</v>
      </c>
      <c r="E95" t="s">
        <v>644</v>
      </c>
      <c r="F95" t="s">
        <v>645</v>
      </c>
      <c r="G95" t="s">
        <v>646</v>
      </c>
      <c r="H95" t="s">
        <v>647</v>
      </c>
      <c r="I95" t="s">
        <v>644</v>
      </c>
      <c r="J95" t="s">
        <v>648</v>
      </c>
    </row>
    <row r="96" spans="1:10" x14ac:dyDescent="0.3">
      <c r="A96">
        <v>1067</v>
      </c>
      <c r="B96" t="s">
        <v>649</v>
      </c>
      <c r="D96">
        <v>1</v>
      </c>
      <c r="E96">
        <v>1</v>
      </c>
      <c r="F96">
        <v>1</v>
      </c>
      <c r="G96">
        <v>1</v>
      </c>
      <c r="H96">
        <v>1</v>
      </c>
      <c r="I96">
        <v>1</v>
      </c>
      <c r="J96">
        <v>1</v>
      </c>
    </row>
    <row r="97" spans="1:10" x14ac:dyDescent="0.3">
      <c r="A97">
        <v>1068</v>
      </c>
      <c r="B97" t="s">
        <v>650</v>
      </c>
      <c r="D97">
        <v>2</v>
      </c>
      <c r="E97">
        <v>2</v>
      </c>
      <c r="F97">
        <v>2</v>
      </c>
      <c r="G97">
        <v>2</v>
      </c>
      <c r="H97">
        <v>2</v>
      </c>
      <c r="I97">
        <v>2</v>
      </c>
      <c r="J97">
        <v>2</v>
      </c>
    </row>
    <row r="98" spans="1:10" x14ac:dyDescent="0.3">
      <c r="A98">
        <v>1069</v>
      </c>
      <c r="B98" t="s">
        <v>548</v>
      </c>
      <c r="D98">
        <v>3</v>
      </c>
      <c r="E98">
        <v>3</v>
      </c>
      <c r="F98">
        <v>3</v>
      </c>
      <c r="G98">
        <v>3</v>
      </c>
      <c r="H98">
        <v>3</v>
      </c>
      <c r="I98">
        <v>3</v>
      </c>
      <c r="J98">
        <v>3</v>
      </c>
    </row>
    <row r="99" spans="1:10" x14ac:dyDescent="0.3">
      <c r="A99">
        <v>1070</v>
      </c>
      <c r="B99" t="s">
        <v>651</v>
      </c>
      <c r="D99">
        <v>2</v>
      </c>
      <c r="E99">
        <v>2</v>
      </c>
      <c r="F99">
        <v>2</v>
      </c>
      <c r="G99">
        <v>2</v>
      </c>
      <c r="H99">
        <v>2</v>
      </c>
      <c r="I99">
        <v>2</v>
      </c>
      <c r="J99">
        <v>2</v>
      </c>
    </row>
    <row r="100" spans="1:10" x14ac:dyDescent="0.3">
      <c r="A100">
        <v>1071</v>
      </c>
      <c r="B100" t="s">
        <v>652</v>
      </c>
      <c r="D100">
        <v>575888</v>
      </c>
      <c r="E100">
        <v>0</v>
      </c>
      <c r="F100">
        <v>0</v>
      </c>
      <c r="G100">
        <v>714349</v>
      </c>
      <c r="H100">
        <v>1700378</v>
      </c>
      <c r="I100">
        <v>0</v>
      </c>
      <c r="J100">
        <v>0</v>
      </c>
    </row>
    <row r="101" spans="1:10" x14ac:dyDescent="0.3">
      <c r="A101">
        <v>1072</v>
      </c>
      <c r="B101" t="s">
        <v>589</v>
      </c>
      <c r="D101">
        <v>0</v>
      </c>
      <c r="E101">
        <v>0</v>
      </c>
      <c r="F101">
        <v>0</v>
      </c>
      <c r="G101">
        <v>0</v>
      </c>
      <c r="H101">
        <v>0</v>
      </c>
      <c r="I101">
        <v>0</v>
      </c>
      <c r="J101">
        <v>0</v>
      </c>
    </row>
    <row r="102" spans="1:10" x14ac:dyDescent="0.3">
      <c r="A102">
        <v>1073</v>
      </c>
      <c r="B102" t="s">
        <v>590</v>
      </c>
      <c r="D102">
        <v>0</v>
      </c>
      <c r="E102">
        <v>0</v>
      </c>
      <c r="F102">
        <v>0</v>
      </c>
      <c r="G102">
        <v>0</v>
      </c>
      <c r="H102">
        <v>0</v>
      </c>
      <c r="I102">
        <v>0</v>
      </c>
      <c r="J102">
        <v>0</v>
      </c>
    </row>
    <row r="103" spans="1:10" x14ac:dyDescent="0.3">
      <c r="A103">
        <v>1074</v>
      </c>
      <c r="B103" t="s">
        <v>653</v>
      </c>
      <c r="D103">
        <v>0</v>
      </c>
      <c r="E103">
        <v>0</v>
      </c>
      <c r="F103">
        <v>0</v>
      </c>
      <c r="G103">
        <v>0</v>
      </c>
      <c r="H103">
        <v>0</v>
      </c>
      <c r="I103">
        <v>0</v>
      </c>
      <c r="J103">
        <v>0</v>
      </c>
    </row>
    <row r="104" spans="1:10" x14ac:dyDescent="0.3">
      <c r="A104">
        <v>1078</v>
      </c>
      <c r="B104" t="s">
        <v>654</v>
      </c>
      <c r="D104">
        <v>3</v>
      </c>
      <c r="E104">
        <v>3</v>
      </c>
      <c r="F104">
        <v>3</v>
      </c>
      <c r="G104">
        <v>3</v>
      </c>
      <c r="H104">
        <v>3</v>
      </c>
      <c r="I104">
        <v>3</v>
      </c>
      <c r="J104">
        <v>3</v>
      </c>
    </row>
    <row r="105" spans="1:10" x14ac:dyDescent="0.3">
      <c r="A105">
        <v>1079</v>
      </c>
      <c r="B105" t="s">
        <v>655</v>
      </c>
      <c r="D105" t="s">
        <v>634</v>
      </c>
      <c r="E105" t="s">
        <v>634</v>
      </c>
      <c r="F105" t="s">
        <v>656</v>
      </c>
      <c r="G105" t="s">
        <v>632</v>
      </c>
      <c r="H105" t="s">
        <v>657</v>
      </c>
      <c r="I105" t="s">
        <v>634</v>
      </c>
      <c r="J105" t="s">
        <v>635</v>
      </c>
    </row>
    <row r="106" spans="1:10" x14ac:dyDescent="0.3">
      <c r="A106">
        <v>9000</v>
      </c>
      <c r="B106" t="s">
        <v>327</v>
      </c>
      <c r="C106" t="s">
        <v>130</v>
      </c>
      <c r="D106" s="662">
        <v>268456498.69999999</v>
      </c>
      <c r="E106">
        <v>160291778.30000001</v>
      </c>
      <c r="F106">
        <v>310990395</v>
      </c>
      <c r="G106">
        <v>73492165</v>
      </c>
      <c r="H106">
        <v>104959969</v>
      </c>
      <c r="I106">
        <v>59408488</v>
      </c>
      <c r="J106">
        <v>69909853</v>
      </c>
    </row>
    <row r="107" spans="1:10" x14ac:dyDescent="0.3">
      <c r="A107">
        <v>9001</v>
      </c>
      <c r="B107" t="s">
        <v>328</v>
      </c>
      <c r="C107" t="s">
        <v>329</v>
      </c>
      <c r="D107">
        <v>25489319</v>
      </c>
      <c r="E107">
        <v>15864424</v>
      </c>
      <c r="F107">
        <v>24481914</v>
      </c>
      <c r="G107">
        <v>6784625</v>
      </c>
      <c r="H107">
        <v>8048007</v>
      </c>
      <c r="I107">
        <v>4863778</v>
      </c>
      <c r="J107">
        <v>7855717</v>
      </c>
    </row>
    <row r="108" spans="1:10" x14ac:dyDescent="0.3">
      <c r="A108">
        <v>9002</v>
      </c>
      <c r="B108" t="s">
        <v>330</v>
      </c>
      <c r="C108" t="s">
        <v>331</v>
      </c>
      <c r="D108">
        <v>1413423</v>
      </c>
      <c r="E108">
        <v>434111</v>
      </c>
      <c r="F108">
        <v>17643709</v>
      </c>
      <c r="G108">
        <v>204279</v>
      </c>
      <c r="H108">
        <v>895458</v>
      </c>
      <c r="I108">
        <v>593520</v>
      </c>
      <c r="J108">
        <v>41298</v>
      </c>
    </row>
    <row r="109" spans="1:10" x14ac:dyDescent="0.3">
      <c r="A109">
        <v>9003</v>
      </c>
      <c r="B109" t="s">
        <v>332</v>
      </c>
      <c r="C109" t="s">
        <v>333</v>
      </c>
      <c r="D109">
        <v>21474358</v>
      </c>
      <c r="E109">
        <v>5981266</v>
      </c>
      <c r="F109">
        <v>17841937</v>
      </c>
      <c r="G109">
        <v>10423770</v>
      </c>
      <c r="H109">
        <v>10038717</v>
      </c>
      <c r="I109">
        <v>5318004</v>
      </c>
      <c r="J109">
        <v>1971378</v>
      </c>
    </row>
    <row r="110" spans="1:10" x14ac:dyDescent="0.3">
      <c r="A110">
        <v>9004</v>
      </c>
      <c r="B110" t="s">
        <v>334</v>
      </c>
      <c r="C110" t="s">
        <v>335</v>
      </c>
      <c r="D110" t="s">
        <v>130</v>
      </c>
      <c r="E110" t="s">
        <v>130</v>
      </c>
      <c r="F110" t="s">
        <v>130</v>
      </c>
      <c r="G110" t="s">
        <v>130</v>
      </c>
      <c r="H110" t="s">
        <v>130</v>
      </c>
      <c r="I110" t="s">
        <v>130</v>
      </c>
      <c r="J110" t="s">
        <v>130</v>
      </c>
    </row>
    <row r="111" spans="1:10" x14ac:dyDescent="0.3">
      <c r="A111">
        <v>9005</v>
      </c>
      <c r="B111" t="s">
        <v>336</v>
      </c>
      <c r="C111" t="s">
        <v>337</v>
      </c>
      <c r="D111">
        <v>10199577</v>
      </c>
      <c r="E111">
        <v>9221107</v>
      </c>
      <c r="F111">
        <v>7563642</v>
      </c>
      <c r="G111">
        <v>1755583</v>
      </c>
      <c r="H111">
        <v>2982447</v>
      </c>
      <c r="I111">
        <v>1314254</v>
      </c>
      <c r="J111">
        <v>6188248</v>
      </c>
    </row>
    <row r="112" spans="1:10" x14ac:dyDescent="0.3">
      <c r="A112">
        <v>9006</v>
      </c>
      <c r="B112" t="s">
        <v>338</v>
      </c>
      <c r="C112" t="s">
        <v>339</v>
      </c>
      <c r="D112">
        <v>17688765</v>
      </c>
      <c r="E112">
        <v>12886102</v>
      </c>
      <c r="F112">
        <v>34197133</v>
      </c>
      <c r="G112">
        <v>7929819</v>
      </c>
      <c r="H112">
        <v>11737889</v>
      </c>
      <c r="I112">
        <v>7902025</v>
      </c>
      <c r="J112">
        <v>3158070</v>
      </c>
    </row>
    <row r="113" spans="1:104" x14ac:dyDescent="0.3">
      <c r="A113">
        <v>9007</v>
      </c>
      <c r="B113" t="s">
        <v>375</v>
      </c>
      <c r="C113" t="s">
        <v>340</v>
      </c>
      <c r="D113">
        <v>0.5766</v>
      </c>
      <c r="E113">
        <v>0.71560000000000001</v>
      </c>
      <c r="F113">
        <v>0.22120000000000001</v>
      </c>
      <c r="G113">
        <v>0.22140000000000001</v>
      </c>
      <c r="H113">
        <v>0.25409999999999999</v>
      </c>
      <c r="I113">
        <v>0.1663</v>
      </c>
      <c r="J113">
        <v>1.9595</v>
      </c>
    </row>
    <row r="114" spans="1:104" x14ac:dyDescent="0.3">
      <c r="A114">
        <v>9008</v>
      </c>
      <c r="B114" t="s">
        <v>341</v>
      </c>
      <c r="C114" t="s">
        <v>130</v>
      </c>
      <c r="D114">
        <v>0</v>
      </c>
      <c r="E114">
        <v>0</v>
      </c>
      <c r="F114">
        <v>0</v>
      </c>
      <c r="G114">
        <v>0</v>
      </c>
      <c r="H114">
        <v>0</v>
      </c>
      <c r="I114">
        <v>0</v>
      </c>
      <c r="J114">
        <v>0</v>
      </c>
    </row>
    <row r="115" spans="1:104" x14ac:dyDescent="0.3">
      <c r="A115">
        <v>9010</v>
      </c>
      <c r="B115" t="s">
        <v>342</v>
      </c>
      <c r="C115" t="s">
        <v>343</v>
      </c>
      <c r="D115">
        <v>0</v>
      </c>
      <c r="E115">
        <v>0</v>
      </c>
      <c r="F115">
        <v>0</v>
      </c>
      <c r="G115">
        <v>0</v>
      </c>
      <c r="H115">
        <v>0</v>
      </c>
      <c r="I115">
        <v>0</v>
      </c>
      <c r="J115">
        <v>0</v>
      </c>
    </row>
    <row r="116" spans="1:104" x14ac:dyDescent="0.3">
      <c r="A116">
        <v>9011</v>
      </c>
      <c r="B116" t="s">
        <v>585</v>
      </c>
      <c r="C116" t="s">
        <v>344</v>
      </c>
      <c r="D116">
        <v>0</v>
      </c>
      <c r="E116">
        <v>0</v>
      </c>
      <c r="F116">
        <v>0</v>
      </c>
      <c r="G116">
        <v>0</v>
      </c>
      <c r="H116">
        <v>0</v>
      </c>
      <c r="I116">
        <v>0</v>
      </c>
      <c r="J116">
        <v>0</v>
      </c>
    </row>
    <row r="117" spans="1:104" x14ac:dyDescent="0.3">
      <c r="A117">
        <v>9012</v>
      </c>
      <c r="B117" t="s">
        <v>586</v>
      </c>
      <c r="C117" t="s">
        <v>344</v>
      </c>
      <c r="D117">
        <v>0</v>
      </c>
      <c r="E117">
        <v>0</v>
      </c>
      <c r="F117">
        <v>0</v>
      </c>
      <c r="G117">
        <v>0</v>
      </c>
      <c r="H117">
        <v>0</v>
      </c>
      <c r="I117">
        <v>0</v>
      </c>
      <c r="J117">
        <v>0</v>
      </c>
    </row>
    <row r="118" spans="1:104" x14ac:dyDescent="0.3">
      <c r="A118">
        <v>9013</v>
      </c>
      <c r="B118" t="s">
        <v>345</v>
      </c>
      <c r="C118" t="s">
        <v>346</v>
      </c>
      <c r="D118">
        <v>0</v>
      </c>
      <c r="E118">
        <v>0</v>
      </c>
      <c r="F118">
        <v>0</v>
      </c>
      <c r="G118">
        <v>0</v>
      </c>
      <c r="H118">
        <v>0</v>
      </c>
      <c r="I118">
        <v>0</v>
      </c>
      <c r="J118">
        <v>0</v>
      </c>
    </row>
    <row r="119" spans="1:104" x14ac:dyDescent="0.3">
      <c r="A119">
        <v>9014</v>
      </c>
      <c r="B119" t="s">
        <v>347</v>
      </c>
      <c r="C119" t="s">
        <v>348</v>
      </c>
      <c r="D119">
        <v>0</v>
      </c>
      <c r="E119">
        <v>0</v>
      </c>
      <c r="F119">
        <v>0</v>
      </c>
      <c r="G119">
        <v>0</v>
      </c>
      <c r="H119">
        <v>0</v>
      </c>
      <c r="I119">
        <v>0</v>
      </c>
      <c r="J119">
        <v>0</v>
      </c>
    </row>
    <row r="120" spans="1:104" x14ac:dyDescent="0.3">
      <c r="A120">
        <v>9015</v>
      </c>
      <c r="B120" t="s">
        <v>587</v>
      </c>
      <c r="C120" t="s">
        <v>130</v>
      </c>
      <c r="D120">
        <v>0</v>
      </c>
      <c r="E120">
        <v>0</v>
      </c>
      <c r="F120">
        <v>0</v>
      </c>
      <c r="G120">
        <v>0</v>
      </c>
      <c r="H120">
        <v>0</v>
      </c>
      <c r="I120">
        <v>0</v>
      </c>
      <c r="J120">
        <v>0</v>
      </c>
    </row>
    <row r="121" spans="1:104" s="129" customFormat="1" x14ac:dyDescent="0.3">
      <c r="A121" s="129">
        <v>9016</v>
      </c>
      <c r="B121" s="129" t="s">
        <v>588</v>
      </c>
      <c r="C121" s="129" t="s">
        <v>130</v>
      </c>
      <c r="D121" s="129">
        <v>0</v>
      </c>
      <c r="E121" s="129">
        <v>0</v>
      </c>
      <c r="F121" s="129">
        <v>0</v>
      </c>
      <c r="G121" s="129">
        <v>0</v>
      </c>
      <c r="H121" s="129">
        <v>0</v>
      </c>
      <c r="I121" s="129">
        <v>0</v>
      </c>
      <c r="J121" s="129">
        <v>0</v>
      </c>
    </row>
    <row r="122" spans="1:104" s="129" customFormat="1" x14ac:dyDescent="0.3">
      <c r="A122" s="129">
        <v>9017</v>
      </c>
      <c r="B122" s="129" t="s">
        <v>349</v>
      </c>
      <c r="C122" s="129" t="s">
        <v>350</v>
      </c>
      <c r="D122" s="129">
        <v>0</v>
      </c>
      <c r="E122" s="129">
        <v>0</v>
      </c>
      <c r="F122" s="129">
        <v>0</v>
      </c>
      <c r="G122" s="129">
        <v>0</v>
      </c>
      <c r="H122" s="129">
        <v>0</v>
      </c>
      <c r="I122" s="129">
        <v>0</v>
      </c>
      <c r="J122" s="129">
        <v>0</v>
      </c>
    </row>
    <row r="123" spans="1:104" s="129" customFormat="1" x14ac:dyDescent="0.3">
      <c r="A123" s="129">
        <v>9018</v>
      </c>
      <c r="B123" s="129" t="s">
        <v>351</v>
      </c>
      <c r="C123" s="129" t="s">
        <v>352</v>
      </c>
      <c r="D123" s="129">
        <v>1413423</v>
      </c>
      <c r="E123" s="129">
        <v>382611</v>
      </c>
      <c r="F123" s="129">
        <v>1530125</v>
      </c>
      <c r="G123" s="129">
        <v>204279</v>
      </c>
      <c r="H123" s="129">
        <v>92363</v>
      </c>
      <c r="I123" s="129">
        <v>593520</v>
      </c>
      <c r="J123" s="129">
        <v>41298</v>
      </c>
    </row>
    <row r="124" spans="1:104" s="129" customFormat="1" x14ac:dyDescent="0.3">
      <c r="A124" s="129">
        <v>9019</v>
      </c>
      <c r="B124" s="129" t="s">
        <v>353</v>
      </c>
      <c r="C124" s="129" t="s">
        <v>354</v>
      </c>
      <c r="D124" s="129">
        <v>1413423</v>
      </c>
      <c r="E124" s="129">
        <v>382611</v>
      </c>
      <c r="F124" s="129">
        <v>1530125</v>
      </c>
      <c r="G124" s="129">
        <v>204279</v>
      </c>
      <c r="H124" s="129">
        <v>92363</v>
      </c>
      <c r="I124" s="129">
        <v>593520</v>
      </c>
      <c r="J124" s="129">
        <v>41298</v>
      </c>
    </row>
    <row r="125" spans="1:104" s="129" customFormat="1" x14ac:dyDescent="0.3"/>
    <row r="126" spans="1:104" s="129" customFormat="1" x14ac:dyDescent="0.3"/>
    <row r="127" spans="1:104" s="129" customFormat="1" x14ac:dyDescent="0.3">
      <c r="A127" s="106"/>
      <c r="B127" s="362" t="s">
        <v>357</v>
      </c>
      <c r="D127"/>
      <c r="E127"/>
      <c r="F127"/>
      <c r="G127"/>
      <c r="H127"/>
      <c r="I127"/>
      <c r="J127"/>
      <c r="K127"/>
      <c r="L127"/>
    </row>
    <row r="128" spans="1:104" x14ac:dyDescent="0.3">
      <c r="A128" s="405">
        <f>A68</f>
        <v>906</v>
      </c>
      <c r="B128" s="405" t="str">
        <f t="shared" ref="B128:I128" si="0">B68</f>
        <v>TD-Was a Unmodified Audit Opinion issued?</v>
      </c>
      <c r="C128" s="405"/>
      <c r="D128" s="405">
        <f t="shared" si="0"/>
        <v>1</v>
      </c>
      <c r="E128" s="405">
        <f t="shared" si="0"/>
        <v>1</v>
      </c>
      <c r="F128" s="405">
        <f t="shared" si="0"/>
        <v>1</v>
      </c>
      <c r="G128" s="405">
        <f t="shared" si="0"/>
        <v>1</v>
      </c>
      <c r="H128" s="405">
        <f t="shared" si="0"/>
        <v>1</v>
      </c>
      <c r="I128" s="405">
        <f t="shared" si="0"/>
        <v>1</v>
      </c>
      <c r="J128" s="405">
        <f t="shared" ref="J128" si="1">J68</f>
        <v>1</v>
      </c>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c r="CG128" s="129"/>
      <c r="CH128" s="129"/>
      <c r="CI128" s="129"/>
      <c r="CJ128" s="129"/>
      <c r="CK128" s="129"/>
      <c r="CL128" s="129"/>
      <c r="CM128" s="129"/>
      <c r="CN128" s="129"/>
      <c r="CO128" s="129"/>
      <c r="CP128" s="129"/>
      <c r="CQ128" s="129"/>
      <c r="CR128" s="129"/>
      <c r="CS128" s="129"/>
      <c r="CT128" s="129"/>
      <c r="CU128" s="129"/>
      <c r="CV128" s="129"/>
      <c r="CW128" s="129"/>
      <c r="CX128" s="129"/>
      <c r="CY128" s="129"/>
      <c r="CZ128" s="129"/>
    </row>
    <row r="129" spans="1:104" x14ac:dyDescent="0.3">
      <c r="A129" s="405">
        <f>A69</f>
        <v>907</v>
      </c>
      <c r="B129" s="405" t="str">
        <f t="shared" ref="B129:I129" si="2">B69</f>
        <v>TD-Was there a finding for lack of segregation of duties at this unit?</v>
      </c>
      <c r="C129" s="405"/>
      <c r="D129" s="405">
        <f t="shared" si="2"/>
        <v>2</v>
      </c>
      <c r="E129" s="405">
        <f t="shared" si="2"/>
        <v>2</v>
      </c>
      <c r="F129" s="405">
        <f t="shared" si="2"/>
        <v>2</v>
      </c>
      <c r="G129" s="405">
        <f t="shared" si="2"/>
        <v>2</v>
      </c>
      <c r="H129" s="405">
        <f t="shared" si="2"/>
        <v>2</v>
      </c>
      <c r="I129" s="405">
        <f t="shared" si="2"/>
        <v>2</v>
      </c>
      <c r="J129" s="405">
        <f t="shared" ref="J129" si="3">J69</f>
        <v>2</v>
      </c>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T129" s="129"/>
      <c r="CU129" s="129"/>
      <c r="CV129" s="129"/>
      <c r="CW129" s="129"/>
      <c r="CX129" s="129"/>
      <c r="CY129" s="129"/>
      <c r="CZ129" s="129"/>
    </row>
    <row r="130" spans="1:104" s="129" customFormat="1" x14ac:dyDescent="0.3">
      <c r="A130" s="661">
        <f>A93</f>
        <v>1058</v>
      </c>
      <c r="B130" s="661" t="str">
        <f t="shared" ref="B130:I130" si="4">B93</f>
        <v>Did your audit disclose as a finding any statutory violations? (not including budget violations) (Yes or No)</v>
      </c>
      <c r="C130" s="661"/>
      <c r="D130" s="661">
        <f t="shared" si="4"/>
        <v>2</v>
      </c>
      <c r="E130" s="661">
        <f t="shared" si="4"/>
        <v>2</v>
      </c>
      <c r="F130" s="661">
        <f t="shared" si="4"/>
        <v>2</v>
      </c>
      <c r="G130" s="661">
        <f t="shared" si="4"/>
        <v>2</v>
      </c>
      <c r="H130" s="661">
        <f t="shared" si="4"/>
        <v>2</v>
      </c>
      <c r="I130" s="661">
        <f t="shared" si="4"/>
        <v>2</v>
      </c>
      <c r="J130" s="661">
        <f t="shared" ref="J130:J131" si="5">J93</f>
        <v>2</v>
      </c>
    </row>
    <row r="131" spans="1:104" s="129" customFormat="1" x14ac:dyDescent="0.3">
      <c r="A131" s="661">
        <f>A94</f>
        <v>1059</v>
      </c>
      <c r="B131" s="661" t="str">
        <f t="shared" ref="B131:I131" si="6">B94</f>
        <v>Did the unit have a board-appointed finance officer the entire fiscal year? (Yes or No)?</v>
      </c>
      <c r="C131" s="661"/>
      <c r="D131" s="661">
        <f t="shared" si="6"/>
        <v>1</v>
      </c>
      <c r="E131" s="661">
        <f t="shared" si="6"/>
        <v>1</v>
      </c>
      <c r="F131" s="661">
        <f t="shared" si="6"/>
        <v>1</v>
      </c>
      <c r="G131" s="661">
        <f t="shared" si="6"/>
        <v>1</v>
      </c>
      <c r="H131" s="661">
        <f t="shared" si="6"/>
        <v>1</v>
      </c>
      <c r="I131" s="661">
        <f t="shared" si="6"/>
        <v>1</v>
      </c>
      <c r="J131" s="661">
        <f t="shared" si="5"/>
        <v>1</v>
      </c>
    </row>
    <row r="132" spans="1:104" s="129" customFormat="1" x14ac:dyDescent="0.3">
      <c r="A132" s="405">
        <f>A104</f>
        <v>1078</v>
      </c>
      <c r="B132" s="405" t="str">
        <f t="shared" ref="B132:I132" si="7">B104</f>
        <v>If the answer to 1059 is "No" then was the unit without a board-appointed interim or permanent finance officer for more than 2 weeks at any time in the fiscal year? (Note:  Please include a noncompliance finding related to GS 159-24, GS 159-25(a)(2) or GS</v>
      </c>
      <c r="C132" s="405"/>
      <c r="D132" s="405">
        <f t="shared" si="7"/>
        <v>3</v>
      </c>
      <c r="E132" s="405">
        <f t="shared" si="7"/>
        <v>3</v>
      </c>
      <c r="F132" s="405">
        <f t="shared" si="7"/>
        <v>3</v>
      </c>
      <c r="G132" s="405">
        <f t="shared" si="7"/>
        <v>3</v>
      </c>
      <c r="H132" s="405">
        <f t="shared" si="7"/>
        <v>3</v>
      </c>
      <c r="I132" s="405">
        <f t="shared" si="7"/>
        <v>3</v>
      </c>
      <c r="J132" s="405">
        <f t="shared" ref="J132" si="8">J104</f>
        <v>3</v>
      </c>
    </row>
    <row r="133" spans="1:104" s="129" customFormat="1" x14ac:dyDescent="0.3">
      <c r="A133" s="405">
        <f>A96</f>
        <v>1067</v>
      </c>
      <c r="B133" s="405" t="str">
        <f t="shared" ref="B133:I133" si="9">B96</f>
        <v>Was the finance officer or interim finance officer bonded pursuant to G.S. 159-29 which requires that the finance officer give a true accounting and faithful performance bond in an amount not less than the greater of (1) $50,000 or (2) an amount equal to</v>
      </c>
      <c r="C133" s="405"/>
      <c r="D133" s="405">
        <f t="shared" si="9"/>
        <v>1</v>
      </c>
      <c r="E133" s="405">
        <f t="shared" si="9"/>
        <v>1</v>
      </c>
      <c r="F133" s="405">
        <f t="shared" si="9"/>
        <v>1</v>
      </c>
      <c r="G133" s="405">
        <f t="shared" si="9"/>
        <v>1</v>
      </c>
      <c r="H133" s="405">
        <f t="shared" si="9"/>
        <v>1</v>
      </c>
      <c r="I133" s="405">
        <f t="shared" si="9"/>
        <v>1</v>
      </c>
      <c r="J133" s="405">
        <f t="shared" ref="J133" si="10">J96</f>
        <v>1</v>
      </c>
    </row>
    <row r="134" spans="1:104" x14ac:dyDescent="0.3">
      <c r="A134" s="405">
        <f>A74</f>
        <v>951</v>
      </c>
      <c r="B134" s="405" t="str">
        <f t="shared" ref="B134:I134" si="11">B74</f>
        <v>TD-Is there a finding for lack of technical skills, knowledge and experience (SKE) at this unit?</v>
      </c>
      <c r="C134" s="405"/>
      <c r="D134" s="405">
        <f t="shared" si="11"/>
        <v>2</v>
      </c>
      <c r="E134" s="405">
        <f t="shared" si="11"/>
        <v>2</v>
      </c>
      <c r="F134" s="405">
        <f t="shared" si="11"/>
        <v>2</v>
      </c>
      <c r="G134" s="405">
        <f t="shared" si="11"/>
        <v>2</v>
      </c>
      <c r="H134" s="405">
        <f t="shared" si="11"/>
        <v>2</v>
      </c>
      <c r="I134" s="405">
        <f t="shared" si="11"/>
        <v>2</v>
      </c>
      <c r="J134" s="405">
        <f t="shared" ref="J134" si="12">J74</f>
        <v>2</v>
      </c>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c r="CG134" s="129"/>
      <c r="CH134" s="129"/>
      <c r="CI134" s="129"/>
      <c r="CJ134" s="129"/>
      <c r="CK134" s="129"/>
      <c r="CL134" s="129"/>
      <c r="CM134" s="129"/>
      <c r="CN134" s="129"/>
      <c r="CO134" s="129"/>
      <c r="CP134" s="129"/>
      <c r="CQ134" s="129"/>
      <c r="CR134" s="129"/>
      <c r="CS134" s="129"/>
      <c r="CT134" s="129"/>
      <c r="CU134" s="129"/>
      <c r="CV134" s="129"/>
      <c r="CW134" s="129"/>
      <c r="CX134" s="129"/>
      <c r="CY134" s="129"/>
      <c r="CZ134" s="129"/>
    </row>
    <row r="135" spans="1:104" x14ac:dyDescent="0.3">
      <c r="A135" s="405">
        <f>A76</f>
        <v>953</v>
      </c>
      <c r="B135" s="405" t="str">
        <f t="shared" ref="B135:I135" si="13">B76</f>
        <v>TD-Is there is a going concern finding noted in the audit report?</v>
      </c>
      <c r="C135" s="405"/>
      <c r="D135" s="405">
        <f t="shared" si="13"/>
        <v>2</v>
      </c>
      <c r="E135" s="405">
        <f t="shared" si="13"/>
        <v>2</v>
      </c>
      <c r="F135" s="405">
        <f t="shared" si="13"/>
        <v>2</v>
      </c>
      <c r="G135" s="405">
        <f t="shared" si="13"/>
        <v>2</v>
      </c>
      <c r="H135" s="405">
        <f t="shared" si="13"/>
        <v>2</v>
      </c>
      <c r="I135" s="405">
        <f t="shared" si="13"/>
        <v>2</v>
      </c>
      <c r="J135" s="405">
        <f t="shared" ref="J135" si="14">J76</f>
        <v>2</v>
      </c>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row>
    <row r="136" spans="1:104" x14ac:dyDescent="0.3">
      <c r="A136" s="405">
        <f>A77</f>
        <v>955</v>
      </c>
      <c r="B136" s="405" t="str">
        <f t="shared" ref="B136:I136" si="15">B77</f>
        <v>TD-Number of significant deficiency findings (other than in Questions 10-13 )</v>
      </c>
      <c r="C136" s="405"/>
      <c r="D136" s="405">
        <f t="shared" si="15"/>
        <v>0</v>
      </c>
      <c r="E136" s="405">
        <f t="shared" si="15"/>
        <v>0</v>
      </c>
      <c r="F136" s="405">
        <f t="shared" si="15"/>
        <v>0</v>
      </c>
      <c r="G136" s="405">
        <f t="shared" si="15"/>
        <v>0</v>
      </c>
      <c r="H136" s="405">
        <f t="shared" si="15"/>
        <v>0</v>
      </c>
      <c r="I136" s="405">
        <f t="shared" si="15"/>
        <v>0</v>
      </c>
      <c r="J136" s="405">
        <f t="shared" ref="J136" si="16">J77</f>
        <v>0</v>
      </c>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row>
    <row r="137" spans="1:104" x14ac:dyDescent="0.3">
      <c r="A137" s="405">
        <f>A78</f>
        <v>957</v>
      </c>
      <c r="B137" s="405" t="str">
        <f t="shared" ref="B137:I137" si="17">B78</f>
        <v>TD-Number of material weaknesses findings (other than in Questions 10-13)</v>
      </c>
      <c r="C137" s="405"/>
      <c r="D137" s="405">
        <f t="shared" si="17"/>
        <v>0</v>
      </c>
      <c r="E137" s="405">
        <f t="shared" si="17"/>
        <v>0</v>
      </c>
      <c r="F137" s="405">
        <f t="shared" si="17"/>
        <v>0</v>
      </c>
      <c r="G137" s="405">
        <f t="shared" si="17"/>
        <v>1</v>
      </c>
      <c r="H137" s="405">
        <f t="shared" si="17"/>
        <v>0</v>
      </c>
      <c r="I137" s="405">
        <f t="shared" si="17"/>
        <v>0</v>
      </c>
      <c r="J137" s="405">
        <f t="shared" ref="J137" si="18">J78</f>
        <v>0</v>
      </c>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c r="CG137" s="129"/>
      <c r="CH137" s="129"/>
      <c r="CI137" s="129"/>
      <c r="CJ137" s="129"/>
      <c r="CK137" s="129"/>
      <c r="CL137" s="129"/>
      <c r="CM137" s="129"/>
      <c r="CN137" s="129"/>
      <c r="CO137" s="129"/>
      <c r="CP137" s="129"/>
      <c r="CQ137" s="129"/>
      <c r="CR137" s="129"/>
      <c r="CS137" s="129"/>
      <c r="CT137" s="129"/>
      <c r="CU137" s="129"/>
      <c r="CV137" s="129"/>
      <c r="CW137" s="129"/>
      <c r="CX137" s="129"/>
      <c r="CY137" s="129"/>
      <c r="CZ137" s="129"/>
    </row>
    <row r="138" spans="1:104" s="129" customFormat="1" x14ac:dyDescent="0.3">
      <c r="A138" s="405">
        <f>A85</f>
        <v>973</v>
      </c>
      <c r="B138" s="405" t="str">
        <f t="shared" ref="B138:I138" si="19">B85</f>
        <v>Were there any issues or other matters presented to the Governing Board regarding internal controls (not already listed as a material weakness or significant deficiency?</v>
      </c>
      <c r="C138" s="405"/>
      <c r="D138" s="405">
        <f t="shared" si="19"/>
        <v>0</v>
      </c>
      <c r="E138" s="405">
        <f t="shared" si="19"/>
        <v>0</v>
      </c>
      <c r="F138" s="405">
        <f t="shared" si="19"/>
        <v>0</v>
      </c>
      <c r="G138" s="405">
        <f t="shared" si="19"/>
        <v>0</v>
      </c>
      <c r="H138" s="405">
        <f t="shared" si="19"/>
        <v>0</v>
      </c>
      <c r="I138" s="405">
        <f t="shared" si="19"/>
        <v>0</v>
      </c>
      <c r="J138" s="405">
        <f t="shared" ref="J138" si="20">J85</f>
        <v>0</v>
      </c>
    </row>
    <row r="139" spans="1:104" s="129" customFormat="1" x14ac:dyDescent="0.3">
      <c r="A139" s="405">
        <f>A79</f>
        <v>959</v>
      </c>
      <c r="B139" s="405" t="str">
        <f t="shared" ref="B139:J139" si="21">B79</f>
        <v>TD-Did unit have their debt service payments restructured in this fiscal year? (does not include refinancings designed to take advantage of lower interest rates)</v>
      </c>
      <c r="C139" s="405"/>
      <c r="D139" s="405">
        <f t="shared" si="21"/>
        <v>3</v>
      </c>
      <c r="E139" s="405">
        <f t="shared" si="21"/>
        <v>3</v>
      </c>
      <c r="F139" s="405">
        <f t="shared" si="21"/>
        <v>2</v>
      </c>
      <c r="G139" s="405">
        <f t="shared" si="21"/>
        <v>2</v>
      </c>
      <c r="H139" s="405">
        <f t="shared" si="21"/>
        <v>2</v>
      </c>
      <c r="I139" s="405">
        <f t="shared" si="21"/>
        <v>3</v>
      </c>
      <c r="J139" s="405">
        <f t="shared" si="21"/>
        <v>3</v>
      </c>
    </row>
    <row r="140" spans="1:104" s="129" customFormat="1" x14ac:dyDescent="0.3">
      <c r="A140" s="405">
        <f>A86</f>
        <v>975</v>
      </c>
      <c r="B140" s="405" t="str">
        <f>B86</f>
        <v>Does the Performance Indicator Print worksheet in this workbook have a red shaded cell?</v>
      </c>
      <c r="C140" s="405"/>
      <c r="D140" s="405">
        <f t="shared" ref="D140:J140" si="22">D86</f>
        <v>2</v>
      </c>
      <c r="E140" s="405">
        <f t="shared" si="22"/>
        <v>2</v>
      </c>
      <c r="F140" s="405">
        <f t="shared" si="22"/>
        <v>2</v>
      </c>
      <c r="G140" s="405">
        <f t="shared" si="22"/>
        <v>1</v>
      </c>
      <c r="H140" s="405">
        <f t="shared" si="22"/>
        <v>2</v>
      </c>
      <c r="I140" s="405">
        <f t="shared" si="22"/>
        <v>2</v>
      </c>
      <c r="J140" s="405">
        <f t="shared" si="22"/>
        <v>2</v>
      </c>
    </row>
    <row r="141" spans="1:104" s="129" customFormat="1" x14ac:dyDescent="0.3">
      <c r="A141" s="405">
        <f t="shared" ref="A141:B144" si="23">A97</f>
        <v>1068</v>
      </c>
      <c r="B141" s="405" t="str">
        <f t="shared" si="23"/>
        <v>Does the unit have a self-insurance fund?</v>
      </c>
      <c r="C141" s="405"/>
      <c r="D141" s="405">
        <f t="shared" ref="D141:I144" si="24">D97</f>
        <v>2</v>
      </c>
      <c r="E141" s="405">
        <f t="shared" si="24"/>
        <v>2</v>
      </c>
      <c r="F141" s="405">
        <f t="shared" si="24"/>
        <v>2</v>
      </c>
      <c r="G141" s="405">
        <f t="shared" si="24"/>
        <v>2</v>
      </c>
      <c r="H141" s="405">
        <f t="shared" si="24"/>
        <v>2</v>
      </c>
      <c r="I141" s="405">
        <f t="shared" si="24"/>
        <v>2</v>
      </c>
      <c r="J141" s="405">
        <f t="shared" ref="J141" si="25">J97</f>
        <v>2</v>
      </c>
    </row>
    <row r="142" spans="1:104" s="129" customFormat="1" x14ac:dyDescent="0.3">
      <c r="A142" s="405">
        <f t="shared" si="23"/>
        <v>1069</v>
      </c>
      <c r="B142" s="405" t="str">
        <f t="shared" si="23"/>
        <v>If the unit is self-insured for employee health care, does the unit use a qualified consultant to establish rates and appropriate reserve levels?</v>
      </c>
      <c r="C142" s="405"/>
      <c r="D142" s="405">
        <f t="shared" si="24"/>
        <v>3</v>
      </c>
      <c r="E142" s="405">
        <f t="shared" si="24"/>
        <v>3</v>
      </c>
      <c r="F142" s="405">
        <f t="shared" si="24"/>
        <v>3</v>
      </c>
      <c r="G142" s="405">
        <f t="shared" si="24"/>
        <v>3</v>
      </c>
      <c r="H142" s="405">
        <f t="shared" si="24"/>
        <v>3</v>
      </c>
      <c r="I142" s="405">
        <f t="shared" si="24"/>
        <v>3</v>
      </c>
      <c r="J142" s="405">
        <f t="shared" ref="J142" si="26">J98</f>
        <v>3</v>
      </c>
    </row>
    <row r="143" spans="1:104" s="129" customFormat="1" x14ac:dyDescent="0.3">
      <c r="A143" s="405">
        <f t="shared" si="23"/>
        <v>1070</v>
      </c>
      <c r="B143" s="405" t="str">
        <f t="shared" si="23"/>
        <v>Does the Unit have a non-state administrered pension plan?</v>
      </c>
      <c r="C143" s="405"/>
      <c r="D143" s="405">
        <f t="shared" si="24"/>
        <v>2</v>
      </c>
      <c r="E143" s="405">
        <f t="shared" si="24"/>
        <v>2</v>
      </c>
      <c r="F143" s="405">
        <f t="shared" si="24"/>
        <v>2</v>
      </c>
      <c r="G143" s="405">
        <f t="shared" si="24"/>
        <v>2</v>
      </c>
      <c r="H143" s="405">
        <f t="shared" si="24"/>
        <v>2</v>
      </c>
      <c r="I143" s="405">
        <f t="shared" si="24"/>
        <v>2</v>
      </c>
      <c r="J143" s="405">
        <f t="shared" ref="J143" si="27">J99</f>
        <v>2</v>
      </c>
    </row>
    <row r="144" spans="1:104" s="129" customFormat="1" x14ac:dyDescent="0.3">
      <c r="A144" s="405">
        <f t="shared" si="23"/>
        <v>1071</v>
      </c>
      <c r="B144" s="405" t="str">
        <f t="shared" si="23"/>
        <v>Please list the amount of ARPA funds expended in total this fiscal year for non-capital purposes.  Enter "zero" if no ARPA funds expended for this fiscal year for non-capital purposes.</v>
      </c>
      <c r="C144" s="405"/>
      <c r="D144" s="405">
        <f t="shared" si="24"/>
        <v>575888</v>
      </c>
      <c r="E144" s="405">
        <f t="shared" si="24"/>
        <v>0</v>
      </c>
      <c r="F144" s="405">
        <f t="shared" si="24"/>
        <v>0</v>
      </c>
      <c r="G144" s="405">
        <f t="shared" si="24"/>
        <v>714349</v>
      </c>
      <c r="H144" s="405">
        <f t="shared" si="24"/>
        <v>1700378</v>
      </c>
      <c r="I144" s="405">
        <f t="shared" si="24"/>
        <v>0</v>
      </c>
      <c r="J144" s="405">
        <f t="shared" ref="J144" si="28">J100</f>
        <v>0</v>
      </c>
    </row>
    <row r="145" spans="1:104" x14ac:dyDescent="0.3">
      <c r="A145" s="106">
        <f>A90</f>
        <v>998</v>
      </c>
      <c r="B145" s="106" t="str">
        <f>B90</f>
        <v>CCH Unit Type</v>
      </c>
      <c r="C145" s="106"/>
      <c r="D145" s="106">
        <f t="shared" ref="D145:I146" si="29">D90</f>
        <v>56</v>
      </c>
      <c r="E145" s="106">
        <f t="shared" si="29"/>
        <v>56</v>
      </c>
      <c r="F145" s="106">
        <f t="shared" si="29"/>
        <v>56</v>
      </c>
      <c r="G145" s="106">
        <f t="shared" si="29"/>
        <v>56</v>
      </c>
      <c r="H145" s="106">
        <f t="shared" si="29"/>
        <v>56</v>
      </c>
      <c r="I145" s="106">
        <f t="shared" si="29"/>
        <v>56</v>
      </c>
      <c r="J145" s="106">
        <f t="shared" ref="J145" si="30">J90</f>
        <v>56</v>
      </c>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c r="CG145" s="129"/>
      <c r="CH145" s="129"/>
      <c r="CI145" s="129"/>
      <c r="CJ145" s="129"/>
      <c r="CK145" s="129"/>
      <c r="CL145" s="129"/>
      <c r="CM145" s="129"/>
      <c r="CN145" s="129"/>
      <c r="CO145" s="129"/>
      <c r="CP145" s="129"/>
      <c r="CQ145" s="129"/>
      <c r="CR145" s="129"/>
      <c r="CS145" s="129"/>
      <c r="CT145" s="129"/>
      <c r="CU145" s="129"/>
      <c r="CV145" s="129"/>
      <c r="CW145" s="129"/>
      <c r="CX145" s="129"/>
      <c r="CY145" s="129"/>
      <c r="CZ145" s="129"/>
    </row>
    <row r="146" spans="1:104" x14ac:dyDescent="0.3">
      <c r="A146" s="106">
        <f>A91</f>
        <v>999</v>
      </c>
      <c r="B146" s="106" t="str">
        <f>B91</f>
        <v>CCH Unit Code</v>
      </c>
      <c r="C146" s="106"/>
      <c r="D146" s="106">
        <f t="shared" si="29"/>
        <v>561205</v>
      </c>
      <c r="E146" s="106">
        <f t="shared" si="29"/>
        <v>561200</v>
      </c>
      <c r="F146" s="106">
        <f t="shared" si="29"/>
        <v>561208</v>
      </c>
      <c r="G146" s="106">
        <f t="shared" si="29"/>
        <v>561206</v>
      </c>
      <c r="H146" s="106">
        <f t="shared" si="29"/>
        <v>561202</v>
      </c>
      <c r="I146" s="106">
        <f t="shared" si="29"/>
        <v>561204</v>
      </c>
      <c r="J146" s="106">
        <f t="shared" ref="J146" si="31">J91</f>
        <v>561207</v>
      </c>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c r="CG146" s="129"/>
      <c r="CH146" s="129"/>
      <c r="CI146" s="129"/>
      <c r="CJ146" s="129"/>
      <c r="CK146" s="129"/>
      <c r="CL146" s="129"/>
      <c r="CM146" s="129"/>
      <c r="CN146" s="129"/>
      <c r="CO146" s="129"/>
      <c r="CP146" s="129"/>
      <c r="CQ146" s="129"/>
      <c r="CR146" s="129"/>
      <c r="CS146" s="129"/>
      <c r="CT146" s="129"/>
      <c r="CU146" s="129"/>
      <c r="CV146" s="129"/>
      <c r="CW146" s="129"/>
      <c r="CX146" s="129"/>
      <c r="CY146" s="129"/>
      <c r="CZ146" s="129"/>
    </row>
    <row r="147" spans="1:104" x14ac:dyDescent="0.3">
      <c r="A147" s="406">
        <f t="shared" ref="A147:B150" si="32">A44</f>
        <v>554</v>
      </c>
      <c r="B147" s="406" t="str">
        <f t="shared" si="32"/>
        <v>Single Audit Only - total amount of federal awards and grants expended as found on SEFSA</v>
      </c>
      <c r="C147" s="406"/>
      <c r="D147" s="406">
        <f t="shared" ref="D147:I150" si="33">D44</f>
        <v>8512165</v>
      </c>
      <c r="E147" s="406">
        <f t="shared" si="33"/>
        <v>4233769</v>
      </c>
      <c r="F147" s="406">
        <f t="shared" si="33"/>
        <v>9144127</v>
      </c>
      <c r="G147" s="406">
        <f t="shared" si="33"/>
        <v>2831036</v>
      </c>
      <c r="H147" s="406">
        <f t="shared" si="33"/>
        <v>4355988</v>
      </c>
      <c r="I147" s="406">
        <f t="shared" si="33"/>
        <v>1357101</v>
      </c>
      <c r="J147" s="406">
        <f t="shared" ref="J147" si="34">J44</f>
        <v>785887</v>
      </c>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4"/>
      <c r="AY147" s="404"/>
      <c r="AZ147" s="404"/>
      <c r="BA147" s="404"/>
      <c r="BB147" s="404"/>
      <c r="BC147" s="404"/>
      <c r="BD147" s="404"/>
      <c r="BE147" s="404"/>
      <c r="BF147" s="404"/>
      <c r="BG147" s="404"/>
      <c r="BH147" s="404"/>
      <c r="BI147" s="404"/>
      <c r="BJ147" s="404"/>
      <c r="BK147" s="404"/>
      <c r="BL147" s="404"/>
      <c r="BM147" s="404"/>
      <c r="BN147" s="404"/>
      <c r="BO147" s="404"/>
      <c r="BP147" s="404"/>
      <c r="BQ147" s="404"/>
      <c r="BR147" s="404"/>
      <c r="BS147" s="404"/>
      <c r="BT147" s="404"/>
      <c r="BU147" s="404"/>
      <c r="BV147" s="404"/>
      <c r="BW147" s="404"/>
      <c r="BX147" s="404"/>
      <c r="BY147" s="404"/>
      <c r="BZ147" s="404"/>
      <c r="CA147" s="404"/>
      <c r="CB147" s="404"/>
      <c r="CC147" s="404"/>
      <c r="CD147" s="404"/>
      <c r="CE147" s="404"/>
      <c r="CF147" s="404"/>
      <c r="CG147" s="404"/>
      <c r="CH147" s="404"/>
      <c r="CI147" s="404"/>
      <c r="CJ147" s="404"/>
      <c r="CK147" s="404"/>
      <c r="CL147" s="404"/>
      <c r="CM147" s="404"/>
      <c r="CN147" s="404"/>
      <c r="CO147" s="404"/>
      <c r="CP147" s="404"/>
      <c r="CQ147" s="404"/>
      <c r="CR147" s="404"/>
      <c r="CS147" s="404"/>
      <c r="CT147" s="404"/>
      <c r="CU147" s="404"/>
      <c r="CV147" s="404"/>
      <c r="CW147" s="404"/>
      <c r="CX147" s="404"/>
      <c r="CY147" s="404"/>
      <c r="CZ147" s="404"/>
    </row>
    <row r="148" spans="1:104" x14ac:dyDescent="0.3">
      <c r="A148" s="406">
        <f t="shared" si="32"/>
        <v>555</v>
      </c>
      <c r="B148" s="406" t="str">
        <f t="shared" si="32"/>
        <v>Single Audit Only - Total amount of federal awards and grants that were audited as major as found on SEFSA</v>
      </c>
      <c r="C148" s="406"/>
      <c r="D148" s="406">
        <f t="shared" si="33"/>
        <v>2493565</v>
      </c>
      <c r="E148" s="406">
        <f t="shared" si="33"/>
        <v>2697069</v>
      </c>
      <c r="F148" s="406">
        <f t="shared" si="33"/>
        <v>6396383</v>
      </c>
      <c r="G148" s="406">
        <f t="shared" si="33"/>
        <v>1392789</v>
      </c>
      <c r="H148" s="406">
        <f t="shared" si="33"/>
        <v>2421720</v>
      </c>
      <c r="I148" s="406">
        <f t="shared" si="33"/>
        <v>273373</v>
      </c>
      <c r="J148" s="406">
        <f t="shared" ref="J148" si="35">J45</f>
        <v>190283</v>
      </c>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c r="BS148" s="404"/>
      <c r="BT148" s="404"/>
      <c r="BU148" s="404"/>
      <c r="BV148" s="404"/>
      <c r="BW148" s="404"/>
      <c r="BX148" s="404"/>
      <c r="BY148" s="404"/>
      <c r="BZ148" s="404"/>
      <c r="CA148" s="404"/>
      <c r="CB148" s="404"/>
      <c r="CC148" s="404"/>
      <c r="CD148" s="404"/>
      <c r="CE148" s="404"/>
      <c r="CF148" s="404"/>
      <c r="CG148" s="404"/>
      <c r="CH148" s="404"/>
      <c r="CI148" s="404"/>
      <c r="CJ148" s="404"/>
      <c r="CK148" s="404"/>
      <c r="CL148" s="404"/>
      <c r="CM148" s="404"/>
      <c r="CN148" s="404"/>
      <c r="CO148" s="404"/>
      <c r="CP148" s="404"/>
      <c r="CQ148" s="404"/>
      <c r="CR148" s="404"/>
      <c r="CS148" s="404"/>
      <c r="CT148" s="404"/>
      <c r="CU148" s="404"/>
      <c r="CV148" s="404"/>
      <c r="CW148" s="404"/>
      <c r="CX148" s="404"/>
      <c r="CY148" s="404"/>
      <c r="CZ148" s="404"/>
    </row>
    <row r="149" spans="1:104" x14ac:dyDescent="0.3">
      <c r="A149" s="406">
        <f t="shared" si="32"/>
        <v>556</v>
      </c>
      <c r="B149" s="406" t="str">
        <f t="shared" si="32"/>
        <v>Single Audit Only - total amount of state awards and grants expended as found on SEFSA</v>
      </c>
      <c r="C149" s="406"/>
      <c r="D149" s="406">
        <f t="shared" si="33"/>
        <v>4721438</v>
      </c>
      <c r="E149" s="406">
        <f t="shared" si="33"/>
        <v>1225255</v>
      </c>
      <c r="F149" s="406">
        <f t="shared" si="33"/>
        <v>1195029</v>
      </c>
      <c r="G149" s="406">
        <f t="shared" si="33"/>
        <v>1649511</v>
      </c>
      <c r="H149" s="406">
        <f t="shared" si="33"/>
        <v>1586597</v>
      </c>
      <c r="I149" s="406">
        <f t="shared" si="33"/>
        <v>1151473</v>
      </c>
      <c r="J149" s="406">
        <f t="shared" ref="J149" si="36">J46</f>
        <v>584536</v>
      </c>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c r="BS149" s="404"/>
      <c r="BT149" s="404"/>
      <c r="BU149" s="404"/>
      <c r="BV149" s="404"/>
      <c r="BW149" s="404"/>
      <c r="BX149" s="404"/>
      <c r="BY149" s="404"/>
      <c r="BZ149" s="404"/>
      <c r="CA149" s="404"/>
      <c r="CB149" s="404"/>
      <c r="CC149" s="404"/>
      <c r="CD149" s="404"/>
      <c r="CE149" s="404"/>
      <c r="CF149" s="404"/>
      <c r="CG149" s="404"/>
      <c r="CH149" s="404"/>
      <c r="CI149" s="404"/>
      <c r="CJ149" s="404"/>
      <c r="CK149" s="404"/>
      <c r="CL149" s="404"/>
      <c r="CM149" s="404"/>
      <c r="CN149" s="404"/>
      <c r="CO149" s="404"/>
      <c r="CP149" s="404"/>
      <c r="CQ149" s="404"/>
      <c r="CR149" s="404"/>
      <c r="CS149" s="404"/>
      <c r="CT149" s="404"/>
      <c r="CU149" s="404"/>
      <c r="CV149" s="404"/>
      <c r="CW149" s="404"/>
      <c r="CX149" s="404"/>
      <c r="CY149" s="404"/>
      <c r="CZ149" s="404"/>
    </row>
    <row r="150" spans="1:104" x14ac:dyDescent="0.3">
      <c r="A150" s="406">
        <f t="shared" si="32"/>
        <v>557</v>
      </c>
      <c r="B150" s="406" t="str">
        <f t="shared" si="32"/>
        <v>Single Audit Only - Total amount of state awards and grants that were audited as major as found on SEFSA</v>
      </c>
      <c r="C150" s="406"/>
      <c r="D150" s="406">
        <f t="shared" si="33"/>
        <v>2898413</v>
      </c>
      <c r="E150" s="406">
        <f t="shared" si="33"/>
        <v>604018</v>
      </c>
      <c r="F150" s="406">
        <f t="shared" si="33"/>
        <v>710402</v>
      </c>
      <c r="G150" s="406">
        <f t="shared" si="33"/>
        <v>816289</v>
      </c>
      <c r="H150" s="406">
        <f t="shared" si="33"/>
        <v>812492</v>
      </c>
      <c r="I150" s="406">
        <f t="shared" si="33"/>
        <v>661133</v>
      </c>
      <c r="J150" s="406">
        <f t="shared" ref="J150" si="37">J47</f>
        <v>584536</v>
      </c>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c r="BS150" s="404"/>
      <c r="BT150" s="404"/>
      <c r="BU150" s="404"/>
      <c r="BV150" s="404"/>
      <c r="BW150" s="404"/>
      <c r="BX150" s="404"/>
      <c r="BY150" s="404"/>
      <c r="BZ150" s="404"/>
      <c r="CA150" s="404"/>
      <c r="CB150" s="404"/>
      <c r="CC150" s="404"/>
      <c r="CD150" s="404"/>
      <c r="CE150" s="404"/>
      <c r="CF150" s="404"/>
      <c r="CG150" s="404"/>
      <c r="CH150" s="404"/>
      <c r="CI150" s="404"/>
      <c r="CJ150" s="404"/>
      <c r="CK150" s="404"/>
      <c r="CL150" s="404"/>
      <c r="CM150" s="404"/>
      <c r="CN150" s="404"/>
      <c r="CO150" s="404"/>
      <c r="CP150" s="404"/>
      <c r="CQ150" s="404"/>
      <c r="CR150" s="404"/>
      <c r="CS150" s="404"/>
      <c r="CT150" s="404"/>
      <c r="CU150" s="404"/>
      <c r="CV150" s="404"/>
      <c r="CW150" s="404"/>
      <c r="CX150" s="404"/>
      <c r="CY150" s="404"/>
      <c r="CZ150" s="404"/>
    </row>
    <row r="151" spans="1:104" x14ac:dyDescent="0.3">
      <c r="A151" s="406">
        <f>A54</f>
        <v>606</v>
      </c>
      <c r="B151" s="406" t="str">
        <f>B54</f>
        <v>Compliance opinion - enter "1" for clean Opinion or "2" for other than clean opinion</v>
      </c>
      <c r="C151" s="406"/>
      <c r="D151" s="406">
        <f t="shared" ref="D151:I151" si="38">D54</f>
        <v>1</v>
      </c>
      <c r="E151" s="406">
        <f t="shared" si="38"/>
        <v>1</v>
      </c>
      <c r="F151" s="406">
        <f t="shared" si="38"/>
        <v>1</v>
      </c>
      <c r="G151" s="406">
        <f t="shared" si="38"/>
        <v>1</v>
      </c>
      <c r="H151" s="406">
        <f t="shared" si="38"/>
        <v>1</v>
      </c>
      <c r="I151" s="406">
        <f t="shared" si="38"/>
        <v>1</v>
      </c>
      <c r="J151" s="406">
        <f t="shared" ref="J151" si="39">J54</f>
        <v>1</v>
      </c>
      <c r="M151" s="404"/>
      <c r="N151" s="404"/>
      <c r="O151" s="404"/>
      <c r="P151" s="404"/>
      <c r="Q151" s="404"/>
      <c r="R151" s="404"/>
      <c r="S151" s="404"/>
      <c r="T151" s="404"/>
      <c r="U151" s="404"/>
      <c r="V151" s="404"/>
      <c r="W151" s="404"/>
      <c r="X151" s="404"/>
      <c r="Y151" s="404"/>
      <c r="Z151" s="404"/>
      <c r="AA151" s="404"/>
      <c r="AB151" s="404"/>
      <c r="AC151" s="404"/>
      <c r="AD151" s="404"/>
      <c r="AE151" s="404"/>
      <c r="AF151" s="404"/>
      <c r="AG151" s="404"/>
      <c r="AH151" s="404"/>
      <c r="AI151" s="404"/>
      <c r="AJ151" s="404"/>
      <c r="AK151" s="404"/>
      <c r="AL151" s="404"/>
      <c r="AM151" s="404"/>
      <c r="AN151" s="404"/>
      <c r="AO151" s="404"/>
      <c r="AP151" s="404"/>
      <c r="AQ151" s="404"/>
      <c r="AR151" s="404"/>
      <c r="AS151" s="404"/>
      <c r="AT151" s="404"/>
      <c r="AU151" s="404"/>
      <c r="AV151" s="404"/>
      <c r="AW151" s="404"/>
      <c r="AX151" s="404"/>
      <c r="AY151" s="404"/>
      <c r="AZ151" s="404"/>
      <c r="BA151" s="404"/>
      <c r="BB151" s="404"/>
      <c r="BC151" s="404"/>
      <c r="BD151" s="404"/>
      <c r="BE151" s="404"/>
      <c r="BF151" s="404"/>
      <c r="BG151" s="404"/>
      <c r="BH151" s="404"/>
      <c r="BI151" s="404"/>
      <c r="BJ151" s="404"/>
      <c r="BK151" s="404"/>
      <c r="BL151" s="404"/>
      <c r="BM151" s="404"/>
      <c r="BN151" s="404"/>
      <c r="BO151" s="404"/>
      <c r="BP151" s="404"/>
      <c r="BQ151" s="404"/>
      <c r="BR151" s="404"/>
      <c r="BS151" s="404"/>
      <c r="BT151" s="404"/>
      <c r="BU151" s="404"/>
      <c r="BV151" s="404"/>
      <c r="BW151" s="404"/>
      <c r="BX151" s="404"/>
      <c r="BY151" s="404"/>
      <c r="BZ151" s="404"/>
      <c r="CA151" s="404"/>
      <c r="CB151" s="404"/>
      <c r="CC151" s="404"/>
      <c r="CD151" s="404"/>
      <c r="CE151" s="404"/>
      <c r="CF151" s="404"/>
      <c r="CG151" s="404"/>
      <c r="CH151" s="404"/>
      <c r="CI151" s="404"/>
      <c r="CJ151" s="404"/>
      <c r="CK151" s="404"/>
      <c r="CL151" s="404"/>
      <c r="CM151" s="404"/>
      <c r="CN151" s="404"/>
      <c r="CO151" s="404"/>
      <c r="CP151" s="404"/>
      <c r="CQ151" s="404"/>
      <c r="CR151" s="404"/>
      <c r="CS151" s="404"/>
      <c r="CT151" s="404"/>
      <c r="CU151" s="404"/>
      <c r="CV151" s="404"/>
      <c r="CW151" s="404"/>
      <c r="CX151" s="404"/>
      <c r="CY151" s="404"/>
      <c r="CZ151" s="404"/>
    </row>
    <row r="152" spans="1:104" x14ac:dyDescent="0.3">
      <c r="A152" s="407">
        <f>A19</f>
        <v>336</v>
      </c>
      <c r="B152" s="407" t="str">
        <f>B19</f>
        <v>Gov - Select Current Liabilities</v>
      </c>
      <c r="C152" s="407"/>
      <c r="D152" s="407">
        <f t="shared" ref="D152:I152" si="40">D19</f>
        <v>1413423</v>
      </c>
      <c r="E152" s="407">
        <f t="shared" si="40"/>
        <v>382611</v>
      </c>
      <c r="F152" s="407">
        <f t="shared" si="40"/>
        <v>1530125</v>
      </c>
      <c r="G152" s="407">
        <f t="shared" si="40"/>
        <v>204279</v>
      </c>
      <c r="H152" s="407">
        <f t="shared" si="40"/>
        <v>92363</v>
      </c>
      <c r="I152" s="407">
        <f t="shared" si="40"/>
        <v>593520</v>
      </c>
      <c r="J152" s="407">
        <f t="shared" ref="J152" si="41">J19</f>
        <v>41298</v>
      </c>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c r="BJ152" s="408"/>
      <c r="BK152" s="408"/>
      <c r="BL152" s="408"/>
      <c r="BM152" s="408"/>
      <c r="BN152" s="408"/>
      <c r="BO152" s="408"/>
      <c r="BP152" s="408"/>
      <c r="BQ152" s="408"/>
      <c r="BR152" s="408"/>
      <c r="BS152" s="408"/>
      <c r="BT152" s="408"/>
      <c r="BU152" s="408"/>
      <c r="BV152" s="408"/>
      <c r="BW152" s="408"/>
      <c r="BX152" s="408"/>
      <c r="BY152" s="408"/>
      <c r="BZ152" s="408"/>
      <c r="CA152" s="408"/>
      <c r="CB152" s="408"/>
      <c r="CC152" s="408"/>
      <c r="CD152" s="408"/>
      <c r="CE152" s="408"/>
      <c r="CF152" s="408"/>
      <c r="CG152" s="408"/>
      <c r="CH152" s="408"/>
      <c r="CI152" s="408"/>
      <c r="CJ152" s="408"/>
      <c r="CK152" s="408"/>
      <c r="CL152" s="408"/>
      <c r="CM152" s="408"/>
      <c r="CN152" s="408"/>
      <c r="CO152" s="408"/>
      <c r="CP152" s="408"/>
      <c r="CQ152" s="408"/>
      <c r="CR152" s="408"/>
      <c r="CS152" s="408"/>
      <c r="CT152" s="408"/>
      <c r="CU152" s="408"/>
      <c r="CV152" s="408"/>
      <c r="CW152" s="408"/>
      <c r="CX152" s="408"/>
      <c r="CY152" s="408"/>
      <c r="CZ152" s="408"/>
    </row>
    <row r="153" spans="1:104" x14ac:dyDescent="0.3">
      <c r="A153" s="411">
        <f>A26</f>
        <v>385</v>
      </c>
      <c r="B153" s="411" t="str">
        <f>B26</f>
        <v>Gov - Total Assets and deferred outflows</v>
      </c>
      <c r="C153" s="411"/>
      <c r="D153" s="411">
        <f t="shared" ref="D153:I153" si="42">D26</f>
        <v>25489319</v>
      </c>
      <c r="E153" s="411">
        <f t="shared" si="42"/>
        <v>15864424</v>
      </c>
      <c r="F153" s="411">
        <f t="shared" si="42"/>
        <v>24481914</v>
      </c>
      <c r="G153" s="411">
        <f t="shared" si="42"/>
        <v>6784625</v>
      </c>
      <c r="H153" s="411">
        <f t="shared" si="42"/>
        <v>8048007</v>
      </c>
      <c r="I153" s="411">
        <f t="shared" si="42"/>
        <v>4863778</v>
      </c>
      <c r="J153" s="411">
        <f t="shared" ref="J153" si="43">J26</f>
        <v>7855717</v>
      </c>
      <c r="M153" s="412"/>
      <c r="N153" s="412"/>
      <c r="O153" s="412"/>
      <c r="P153" s="412"/>
      <c r="Q153" s="412"/>
      <c r="R153" s="412"/>
      <c r="S153" s="412"/>
      <c r="T153" s="412"/>
      <c r="U153" s="412"/>
      <c r="V153" s="412"/>
      <c r="W153" s="412"/>
      <c r="X153" s="412"/>
      <c r="Y153" s="412"/>
      <c r="Z153" s="412"/>
      <c r="AA153" s="412"/>
      <c r="AB153" s="412"/>
      <c r="AC153" s="412"/>
      <c r="AD153" s="412"/>
      <c r="AE153" s="412"/>
      <c r="AF153" s="412"/>
      <c r="AG153" s="412"/>
      <c r="AH153" s="412"/>
      <c r="AI153" s="412"/>
      <c r="AJ153" s="412"/>
      <c r="AK153" s="412"/>
      <c r="AL153" s="412"/>
      <c r="AM153" s="412"/>
      <c r="AN153" s="412"/>
      <c r="AO153" s="412"/>
      <c r="AP153" s="412"/>
      <c r="AQ153" s="412"/>
      <c r="AR153" s="412"/>
      <c r="AS153" s="412"/>
      <c r="AT153" s="412"/>
      <c r="AU153" s="412"/>
      <c r="AV153" s="412"/>
      <c r="AW153" s="412"/>
      <c r="AX153" s="412"/>
      <c r="AY153" s="412"/>
      <c r="AZ153" s="412"/>
      <c r="BA153" s="412"/>
      <c r="BB153" s="412"/>
      <c r="BC153" s="412"/>
      <c r="BD153" s="412"/>
      <c r="BE153" s="412"/>
      <c r="BF153" s="412"/>
      <c r="BG153" s="412"/>
      <c r="BH153" s="412"/>
      <c r="BI153" s="412"/>
      <c r="BJ153" s="412"/>
      <c r="BK153" s="412"/>
      <c r="BL153" s="412"/>
      <c r="BM153" s="412"/>
      <c r="BN153" s="412"/>
      <c r="BO153" s="412"/>
      <c r="BP153" s="412"/>
      <c r="BQ153" s="412"/>
      <c r="BR153" s="412"/>
      <c r="BS153" s="412"/>
      <c r="BT153" s="412"/>
      <c r="BU153" s="412"/>
      <c r="BV153" s="412"/>
      <c r="BW153" s="412"/>
      <c r="BX153" s="412"/>
      <c r="BY153" s="412"/>
      <c r="BZ153" s="412"/>
      <c r="CA153" s="412"/>
      <c r="CB153" s="412"/>
      <c r="CC153" s="412"/>
      <c r="CD153" s="412"/>
      <c r="CE153" s="412"/>
      <c r="CF153" s="412"/>
      <c r="CG153" s="412"/>
      <c r="CH153" s="412"/>
      <c r="CI153" s="412"/>
      <c r="CJ153" s="412"/>
      <c r="CK153" s="412"/>
      <c r="CL153" s="412"/>
      <c r="CM153" s="412"/>
      <c r="CN153" s="412"/>
      <c r="CO153" s="412"/>
      <c r="CP153" s="412"/>
      <c r="CQ153" s="412"/>
      <c r="CR153" s="412"/>
      <c r="CS153" s="412"/>
      <c r="CT153" s="412"/>
      <c r="CU153" s="412"/>
      <c r="CV153" s="412"/>
      <c r="CW153" s="412"/>
      <c r="CX153" s="412"/>
      <c r="CY153" s="412"/>
      <c r="CZ153" s="412"/>
    </row>
    <row r="154" spans="1:104" x14ac:dyDescent="0.3">
      <c r="A154" s="411">
        <f>A57</f>
        <v>626</v>
      </c>
      <c r="B154" s="411" t="str">
        <f>B57</f>
        <v>GW - Total Current Liabilities including current portion of long-term debt</v>
      </c>
      <c r="C154" s="411"/>
      <c r="D154" s="411">
        <f t="shared" ref="D154:I154" si="44">D57</f>
        <v>1413423</v>
      </c>
      <c r="E154" s="411">
        <f t="shared" si="44"/>
        <v>434111</v>
      </c>
      <c r="F154" s="411">
        <f t="shared" si="44"/>
        <v>17643709</v>
      </c>
      <c r="G154" s="411">
        <f t="shared" si="44"/>
        <v>204279</v>
      </c>
      <c r="H154" s="411">
        <f t="shared" si="44"/>
        <v>895458</v>
      </c>
      <c r="I154" s="411">
        <f t="shared" si="44"/>
        <v>593520</v>
      </c>
      <c r="J154" s="411">
        <f t="shared" ref="J154" si="45">J57</f>
        <v>41298</v>
      </c>
      <c r="M154" s="412"/>
      <c r="N154" s="412"/>
      <c r="O154" s="412"/>
      <c r="P154" s="412"/>
      <c r="Q154" s="412"/>
      <c r="R154" s="412"/>
      <c r="S154" s="412"/>
      <c r="T154" s="412"/>
      <c r="U154" s="412"/>
      <c r="V154" s="412"/>
      <c r="W154" s="412"/>
      <c r="X154" s="412"/>
      <c r="Y154" s="412"/>
      <c r="Z154" s="412"/>
      <c r="AA154" s="412"/>
      <c r="AB154" s="412"/>
      <c r="AC154" s="412"/>
      <c r="AD154" s="412"/>
      <c r="AE154" s="412"/>
      <c r="AF154" s="412"/>
      <c r="AG154" s="412"/>
      <c r="AH154" s="412"/>
      <c r="AI154" s="412"/>
      <c r="AJ154" s="412"/>
      <c r="AK154" s="412"/>
      <c r="AL154" s="412"/>
      <c r="AM154" s="412"/>
      <c r="AN154" s="412"/>
      <c r="AO154" s="412"/>
      <c r="AP154" s="412"/>
      <c r="AQ154" s="412"/>
      <c r="AR154" s="412"/>
      <c r="AS154" s="412"/>
      <c r="AT154" s="412"/>
      <c r="AU154" s="412"/>
      <c r="AV154" s="412"/>
      <c r="AW154" s="412"/>
      <c r="AX154" s="412"/>
      <c r="AY154" s="412"/>
      <c r="AZ154" s="412"/>
      <c r="BA154" s="412"/>
      <c r="BB154" s="412"/>
      <c r="BC154" s="412"/>
      <c r="BD154" s="412"/>
      <c r="BE154" s="412"/>
      <c r="BF154" s="412"/>
      <c r="BG154" s="412"/>
      <c r="BH154" s="412"/>
      <c r="BI154" s="412"/>
      <c r="BJ154" s="412"/>
      <c r="BK154" s="412"/>
      <c r="BL154" s="412"/>
      <c r="BM154" s="412"/>
      <c r="BN154" s="412"/>
      <c r="BO154" s="412"/>
      <c r="BP154" s="412"/>
      <c r="BQ154" s="412"/>
      <c r="BR154" s="412"/>
      <c r="BS154" s="412"/>
      <c r="BT154" s="412"/>
      <c r="BU154" s="412"/>
      <c r="BV154" s="412"/>
      <c r="BW154" s="412"/>
      <c r="BX154" s="412"/>
      <c r="BY154" s="412"/>
      <c r="BZ154" s="412"/>
      <c r="CA154" s="412"/>
      <c r="CB154" s="412"/>
      <c r="CC154" s="412"/>
      <c r="CD154" s="412"/>
      <c r="CE154" s="412"/>
      <c r="CF154" s="412"/>
      <c r="CG154" s="412"/>
      <c r="CH154" s="412"/>
      <c r="CI154" s="412"/>
      <c r="CJ154" s="412"/>
      <c r="CK154" s="412"/>
      <c r="CL154" s="412"/>
      <c r="CM154" s="412"/>
      <c r="CN154" s="412"/>
      <c r="CO154" s="412"/>
      <c r="CP154" s="412"/>
      <c r="CQ154" s="412"/>
      <c r="CR154" s="412"/>
      <c r="CS154" s="412"/>
      <c r="CT154" s="412"/>
      <c r="CU154" s="412"/>
      <c r="CV154" s="412"/>
      <c r="CW154" s="412"/>
      <c r="CX154" s="412"/>
      <c r="CY154" s="412"/>
      <c r="CZ154" s="412"/>
    </row>
    <row r="155" spans="1:104" x14ac:dyDescent="0.3">
      <c r="A155" s="411">
        <f>A20</f>
        <v>338</v>
      </c>
      <c r="B155" s="411" t="str">
        <f>B20</f>
        <v>Gov - Total Liabilities and total deferred inflows</v>
      </c>
      <c r="C155" s="411"/>
      <c r="D155" s="411">
        <f t="shared" ref="D155:I155" si="46">D20</f>
        <v>21474358</v>
      </c>
      <c r="E155" s="411">
        <f t="shared" si="46"/>
        <v>5981266</v>
      </c>
      <c r="F155" s="411">
        <f t="shared" si="46"/>
        <v>17841937</v>
      </c>
      <c r="G155" s="411">
        <f t="shared" si="46"/>
        <v>10423770</v>
      </c>
      <c r="H155" s="411">
        <f t="shared" si="46"/>
        <v>10038717</v>
      </c>
      <c r="I155" s="411">
        <f t="shared" si="46"/>
        <v>5318004</v>
      </c>
      <c r="J155" s="411">
        <f t="shared" ref="J155" si="47">J20</f>
        <v>1971378</v>
      </c>
      <c r="M155" s="412"/>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2"/>
      <c r="AJ155" s="412"/>
      <c r="AK155" s="412"/>
      <c r="AL155" s="412"/>
      <c r="AM155" s="412"/>
      <c r="AN155" s="416"/>
      <c r="AO155" s="416"/>
      <c r="AP155" s="416"/>
      <c r="AQ155" s="416"/>
      <c r="AR155" s="416"/>
      <c r="AS155" s="416"/>
      <c r="AT155" s="416"/>
      <c r="AU155" s="416"/>
      <c r="AV155" s="416"/>
      <c r="AW155" s="416"/>
      <c r="AX155" s="416"/>
      <c r="AY155" s="416"/>
      <c r="AZ155" s="416"/>
      <c r="BA155" s="416"/>
      <c r="BB155" s="416"/>
      <c r="BC155" s="416"/>
      <c r="BD155" s="416"/>
      <c r="BE155" s="416"/>
      <c r="BF155" s="416"/>
      <c r="BG155" s="416"/>
      <c r="BH155" s="416"/>
      <c r="BI155" s="416"/>
      <c r="BJ155" s="416"/>
      <c r="BK155" s="416"/>
      <c r="BL155" s="416"/>
      <c r="BM155" s="416"/>
      <c r="BN155" s="416"/>
      <c r="BO155" s="416"/>
      <c r="BP155" s="416"/>
      <c r="BQ155" s="416"/>
      <c r="BR155" s="416"/>
      <c r="BS155" s="416"/>
      <c r="BT155" s="416"/>
      <c r="BU155" s="416"/>
      <c r="BV155" s="416"/>
      <c r="BW155" s="416"/>
      <c r="BX155" s="416"/>
      <c r="BY155" s="416"/>
      <c r="BZ155" s="416"/>
      <c r="CA155" s="416"/>
      <c r="CB155" s="416"/>
      <c r="CC155" s="416"/>
      <c r="CD155" s="416"/>
      <c r="CE155" s="416"/>
      <c r="CF155" s="416"/>
      <c r="CG155" s="416"/>
      <c r="CH155" s="416"/>
      <c r="CI155" s="416"/>
      <c r="CJ155" s="416"/>
      <c r="CK155" s="416"/>
      <c r="CL155" s="416"/>
      <c r="CM155" s="416"/>
      <c r="CN155" s="416"/>
      <c r="CO155" s="416"/>
      <c r="CP155" s="416"/>
      <c r="CQ155" s="416"/>
      <c r="CR155" s="416"/>
      <c r="CS155" s="416"/>
      <c r="CT155" s="416"/>
      <c r="CU155" s="416"/>
      <c r="CV155" s="416"/>
      <c r="CW155" s="416"/>
      <c r="CX155" s="416"/>
      <c r="CY155" s="416"/>
      <c r="CZ155" s="416"/>
    </row>
    <row r="156" spans="1:104" s="129" customFormat="1" x14ac:dyDescent="0.3">
      <c r="A156" s="414">
        <f>A50</f>
        <v>577</v>
      </c>
      <c r="B156" s="414" t="str">
        <f>B50</f>
        <v>Yes  or "1" indicates unit has defined benefit other than the ones adm. By the state</v>
      </c>
      <c r="C156" s="414"/>
      <c r="D156" s="414">
        <f t="shared" ref="D156:I156" si="48">D50</f>
        <v>2</v>
      </c>
      <c r="E156" s="414">
        <f t="shared" si="48"/>
        <v>2</v>
      </c>
      <c r="F156" s="414">
        <f t="shared" si="48"/>
        <v>2</v>
      </c>
      <c r="G156" s="414">
        <f t="shared" si="48"/>
        <v>2</v>
      </c>
      <c r="H156" s="414">
        <f t="shared" si="48"/>
        <v>2</v>
      </c>
      <c r="I156" s="414">
        <f t="shared" si="48"/>
        <v>2</v>
      </c>
      <c r="J156" s="414">
        <f t="shared" ref="J156" si="49">J50</f>
        <v>2</v>
      </c>
      <c r="K156"/>
      <c r="L156"/>
      <c r="M156" s="415"/>
      <c r="N156" s="415"/>
      <c r="O156" s="415"/>
      <c r="P156" s="415"/>
      <c r="Q156" s="415"/>
      <c r="R156" s="415"/>
      <c r="S156" s="415"/>
      <c r="T156" s="415"/>
      <c r="U156" s="415"/>
      <c r="V156" s="415"/>
      <c r="W156" s="415"/>
      <c r="X156" s="415"/>
      <c r="Y156" s="415"/>
      <c r="Z156" s="415"/>
      <c r="AA156" s="415"/>
      <c r="AB156" s="415"/>
      <c r="AC156" s="415"/>
      <c r="AD156" s="415"/>
      <c r="AE156" s="415"/>
      <c r="AF156" s="415"/>
      <c r="AG156" s="415"/>
      <c r="AH156" s="415"/>
      <c r="AI156" s="415"/>
      <c r="AJ156" s="415"/>
      <c r="AK156" s="415"/>
      <c r="AL156" s="415"/>
      <c r="AM156" s="415"/>
      <c r="AN156" s="415"/>
      <c r="AO156" s="415"/>
      <c r="AP156" s="415"/>
      <c r="AQ156" s="415"/>
      <c r="AR156" s="415"/>
      <c r="AS156" s="415"/>
      <c r="AT156" s="415"/>
      <c r="AU156" s="415"/>
      <c r="AV156" s="415"/>
      <c r="AW156" s="415"/>
      <c r="AX156" s="415"/>
      <c r="AY156" s="415"/>
      <c r="AZ156" s="415"/>
      <c r="BA156" s="415"/>
      <c r="BB156" s="415"/>
      <c r="BC156" s="415"/>
      <c r="BD156" s="415"/>
      <c r="BE156" s="415"/>
      <c r="BF156" s="415"/>
      <c r="BG156" s="415"/>
      <c r="BH156" s="415"/>
      <c r="BI156" s="415"/>
      <c r="BJ156" s="415"/>
      <c r="BK156" s="415"/>
      <c r="BL156" s="415"/>
      <c r="BM156" s="415"/>
      <c r="BN156" s="415"/>
      <c r="BO156" s="415"/>
      <c r="BP156" s="415"/>
      <c r="BQ156" s="415"/>
      <c r="BR156" s="415"/>
      <c r="BS156" s="415"/>
      <c r="BT156" s="415"/>
      <c r="BU156" s="415"/>
      <c r="BV156" s="415"/>
      <c r="BW156" s="415"/>
      <c r="BX156" s="415"/>
      <c r="BY156" s="415"/>
      <c r="BZ156" s="415"/>
      <c r="CA156" s="415"/>
      <c r="CB156" s="415"/>
      <c r="CC156" s="415"/>
      <c r="CD156" s="415"/>
      <c r="CE156" s="415"/>
      <c r="CF156" s="415"/>
      <c r="CG156" s="415"/>
      <c r="CH156" s="415"/>
      <c r="CI156" s="415"/>
      <c r="CJ156" s="415"/>
      <c r="CK156" s="415"/>
      <c r="CL156" s="415"/>
      <c r="CM156" s="415"/>
      <c r="CN156" s="415"/>
      <c r="CO156" s="415"/>
      <c r="CP156" s="415"/>
      <c r="CQ156" s="415"/>
      <c r="CR156" s="415"/>
      <c r="CS156" s="415"/>
      <c r="CT156" s="415"/>
      <c r="CU156" s="415"/>
      <c r="CV156" s="415"/>
      <c r="CW156" s="415"/>
      <c r="CX156" s="415"/>
      <c r="CY156" s="415"/>
      <c r="CZ156" s="415"/>
    </row>
    <row r="157" spans="1:104" s="129" customFormat="1" x14ac:dyDescent="0.3">
      <c r="A157" s="608">
        <f>A92</f>
        <v>1052</v>
      </c>
      <c r="B157" s="608" t="str">
        <f>B92</f>
        <v>Mark to Market unrealized losses in the General Fund.</v>
      </c>
      <c r="C157" s="608"/>
      <c r="D157" s="608">
        <f t="shared" ref="D157:I157" si="50">D92</f>
        <v>0</v>
      </c>
      <c r="E157" s="608">
        <f t="shared" si="50"/>
        <v>0</v>
      </c>
      <c r="F157" s="608">
        <f t="shared" si="50"/>
        <v>0</v>
      </c>
      <c r="G157" s="608">
        <f t="shared" si="50"/>
        <v>0</v>
      </c>
      <c r="H157" s="608">
        <f t="shared" si="50"/>
        <v>0</v>
      </c>
      <c r="I157" s="608">
        <f t="shared" si="50"/>
        <v>0</v>
      </c>
      <c r="J157" s="608">
        <f t="shared" ref="J157" si="51">J92</f>
        <v>0</v>
      </c>
      <c r="K157"/>
      <c r="L157"/>
      <c r="M157" s="415"/>
      <c r="N157" s="415"/>
      <c r="O157" s="415"/>
      <c r="P157" s="415"/>
      <c r="Q157" s="415"/>
      <c r="R157" s="415"/>
      <c r="S157" s="415"/>
      <c r="T157" s="415"/>
      <c r="U157" s="415"/>
      <c r="V157" s="415"/>
      <c r="W157" s="415"/>
      <c r="X157" s="415"/>
      <c r="Y157" s="415"/>
      <c r="Z157" s="415"/>
      <c r="AA157" s="415"/>
      <c r="AB157" s="415"/>
      <c r="AC157" s="415"/>
      <c r="AD157" s="415"/>
      <c r="AE157" s="415"/>
      <c r="AF157" s="415"/>
      <c r="AG157" s="415"/>
      <c r="AH157" s="415"/>
      <c r="AI157" s="415"/>
      <c r="AJ157" s="415"/>
      <c r="AK157" s="415"/>
      <c r="AL157" s="415"/>
      <c r="AM157" s="415"/>
      <c r="AN157" s="415"/>
      <c r="AO157" s="415"/>
      <c r="AP157" s="415"/>
      <c r="AQ157" s="415"/>
      <c r="AR157" s="415"/>
      <c r="AS157" s="415"/>
      <c r="AT157" s="415"/>
      <c r="AU157" s="415"/>
      <c r="AV157" s="415"/>
      <c r="AW157" s="415"/>
      <c r="AX157" s="415"/>
      <c r="AY157" s="415"/>
      <c r="AZ157" s="415"/>
      <c r="BA157" s="415"/>
      <c r="BB157" s="415"/>
      <c r="BC157" s="415"/>
      <c r="BD157" s="415"/>
      <c r="BE157" s="415"/>
      <c r="BF157" s="415"/>
      <c r="BG157" s="415"/>
      <c r="BH157" s="415"/>
      <c r="BI157" s="415"/>
      <c r="BJ157" s="415"/>
      <c r="BK157" s="415"/>
      <c r="BL157" s="415"/>
      <c r="BM157" s="415"/>
      <c r="BN157" s="415"/>
      <c r="BO157" s="415"/>
      <c r="BP157" s="415"/>
      <c r="BQ157" s="415"/>
      <c r="BR157" s="415"/>
      <c r="BS157" s="415"/>
      <c r="BT157" s="415"/>
      <c r="BU157" s="415"/>
      <c r="BV157" s="415"/>
      <c r="BW157" s="415"/>
      <c r="BX157" s="415"/>
      <c r="BY157" s="415"/>
      <c r="BZ157" s="415"/>
      <c r="CA157" s="415"/>
      <c r="CB157" s="415"/>
      <c r="CC157" s="415"/>
      <c r="CD157" s="415"/>
      <c r="CE157" s="415"/>
      <c r="CF157" s="415"/>
      <c r="CG157" s="415"/>
      <c r="CH157" s="415"/>
      <c r="CI157" s="415"/>
      <c r="CJ157" s="415"/>
      <c r="CK157" s="415"/>
      <c r="CL157" s="415"/>
      <c r="CM157" s="415"/>
      <c r="CN157" s="415"/>
      <c r="CO157" s="415"/>
      <c r="CP157" s="415"/>
      <c r="CQ157" s="415"/>
      <c r="CR157" s="415"/>
      <c r="CS157" s="415"/>
      <c r="CT157" s="415"/>
      <c r="CU157" s="415"/>
      <c r="CV157" s="415"/>
      <c r="CW157" s="415"/>
      <c r="CX157" s="415"/>
      <c r="CY157" s="415"/>
      <c r="CZ157" s="415"/>
    </row>
    <row r="158" spans="1:104" s="129" customFormat="1" x14ac:dyDescent="0.3">
      <c r="A158" s="608">
        <f t="shared" ref="A158:B160" si="52">A101</f>
        <v>1072</v>
      </c>
      <c r="B158" s="608" t="str">
        <f t="shared" si="52"/>
        <v>All Proprietary Funds -total of all expenses excluding transfers out</v>
      </c>
      <c r="C158" s="608"/>
      <c r="D158" s="608">
        <f t="shared" ref="D158:I160" si="53">D101</f>
        <v>0</v>
      </c>
      <c r="E158" s="608">
        <f t="shared" si="53"/>
        <v>0</v>
      </c>
      <c r="F158" s="608">
        <f t="shared" si="53"/>
        <v>0</v>
      </c>
      <c r="G158" s="608">
        <f t="shared" si="53"/>
        <v>0</v>
      </c>
      <c r="H158" s="608">
        <f t="shared" si="53"/>
        <v>0</v>
      </c>
      <c r="I158" s="608">
        <f t="shared" si="53"/>
        <v>0</v>
      </c>
      <c r="J158" s="608">
        <f t="shared" ref="J158" si="54">J101</f>
        <v>0</v>
      </c>
      <c r="M158" s="415"/>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415"/>
      <c r="AK158" s="415"/>
      <c r="AL158" s="415"/>
      <c r="AM158" s="415"/>
      <c r="AN158" s="415"/>
      <c r="AO158" s="415"/>
      <c r="AP158" s="415"/>
      <c r="AQ158" s="415"/>
      <c r="AR158" s="415"/>
      <c r="AS158" s="415"/>
      <c r="AT158" s="415"/>
      <c r="AU158" s="415"/>
      <c r="AV158" s="415"/>
      <c r="AW158" s="415"/>
      <c r="AX158" s="415"/>
      <c r="AY158" s="415"/>
      <c r="AZ158" s="415"/>
      <c r="BA158" s="415"/>
      <c r="BB158" s="415"/>
      <c r="BC158" s="415"/>
      <c r="BD158" s="415"/>
      <c r="BE158" s="415"/>
      <c r="BF158" s="415"/>
      <c r="BG158" s="415"/>
      <c r="BH158" s="415"/>
      <c r="BI158" s="415"/>
      <c r="BJ158" s="415"/>
      <c r="BK158" s="415"/>
      <c r="BL158" s="415"/>
      <c r="BM158" s="415"/>
      <c r="BN158" s="415"/>
      <c r="BO158" s="415"/>
      <c r="BP158" s="415"/>
      <c r="BQ158" s="415"/>
      <c r="BR158" s="415"/>
      <c r="BS158" s="415"/>
      <c r="BT158" s="415"/>
      <c r="BU158" s="415"/>
      <c r="BV158" s="415"/>
      <c r="BW158" s="415"/>
      <c r="BX158" s="415"/>
      <c r="BY158" s="415"/>
      <c r="BZ158" s="415"/>
      <c r="CA158" s="415"/>
      <c r="CB158" s="415"/>
      <c r="CC158" s="415"/>
      <c r="CD158" s="415"/>
      <c r="CE158" s="415"/>
      <c r="CF158" s="415"/>
      <c r="CG158" s="415"/>
      <c r="CH158" s="415"/>
      <c r="CI158" s="415"/>
      <c r="CJ158" s="415"/>
      <c r="CK158" s="415"/>
      <c r="CL158" s="415"/>
      <c r="CM158" s="415"/>
      <c r="CN158" s="415"/>
      <c r="CO158" s="415"/>
      <c r="CP158" s="415"/>
      <c r="CQ158" s="415"/>
      <c r="CR158" s="415"/>
      <c r="CS158" s="415"/>
      <c r="CT158" s="415"/>
      <c r="CU158" s="415"/>
      <c r="CV158" s="415"/>
      <c r="CW158" s="415"/>
      <c r="CX158" s="415"/>
      <c r="CY158" s="415"/>
      <c r="CZ158" s="415"/>
    </row>
    <row r="159" spans="1:104" s="129" customFormat="1" x14ac:dyDescent="0.3">
      <c r="A159" s="106">
        <f t="shared" si="52"/>
        <v>1073</v>
      </c>
      <c r="B159" s="106" t="str">
        <f t="shared" si="52"/>
        <v>All Proprietary Funds -Depreciation and amortization expense</v>
      </c>
      <c r="C159" s="106"/>
      <c r="D159" s="106">
        <f t="shared" si="53"/>
        <v>0</v>
      </c>
      <c r="E159" s="106">
        <f t="shared" si="53"/>
        <v>0</v>
      </c>
      <c r="F159" s="106">
        <f t="shared" si="53"/>
        <v>0</v>
      </c>
      <c r="G159" s="106">
        <f t="shared" si="53"/>
        <v>0</v>
      </c>
      <c r="H159" s="106">
        <f t="shared" si="53"/>
        <v>0</v>
      </c>
      <c r="I159" s="106">
        <f t="shared" si="53"/>
        <v>0</v>
      </c>
      <c r="J159" s="106">
        <f t="shared" ref="J159" si="55">J102</f>
        <v>0</v>
      </c>
      <c r="K159"/>
      <c r="L159"/>
      <c r="M159" s="415"/>
      <c r="N159" s="415"/>
      <c r="O159" s="415"/>
      <c r="P159" s="415"/>
      <c r="Q159" s="415"/>
      <c r="R159" s="415"/>
      <c r="S159" s="415"/>
      <c r="T159" s="415"/>
      <c r="U159" s="415"/>
      <c r="V159" s="415"/>
      <c r="W159" s="415"/>
      <c r="X159" s="415"/>
      <c r="Y159" s="415"/>
      <c r="Z159" s="415"/>
      <c r="AA159" s="415"/>
      <c r="AB159" s="415"/>
      <c r="AC159" s="415"/>
      <c r="AD159" s="415"/>
      <c r="AE159" s="415"/>
      <c r="AF159" s="415"/>
      <c r="AG159" s="415"/>
      <c r="AH159" s="415"/>
      <c r="AI159" s="415"/>
      <c r="AJ159" s="415"/>
      <c r="AK159" s="415"/>
      <c r="AL159" s="415"/>
      <c r="AM159" s="415"/>
      <c r="AN159" s="415"/>
      <c r="AO159" s="415"/>
      <c r="AP159" s="415"/>
      <c r="AQ159" s="415"/>
      <c r="AR159" s="415"/>
      <c r="AS159" s="415"/>
      <c r="AT159" s="415"/>
      <c r="AU159" s="415"/>
      <c r="AV159" s="415"/>
      <c r="AW159" s="415"/>
      <c r="AX159" s="415"/>
      <c r="AY159" s="415"/>
      <c r="AZ159" s="415"/>
      <c r="BA159" s="415"/>
      <c r="BB159" s="415"/>
      <c r="BC159" s="415"/>
      <c r="BD159" s="415"/>
      <c r="BE159" s="415"/>
      <c r="BF159" s="415"/>
      <c r="BG159" s="415"/>
      <c r="BH159" s="415"/>
      <c r="BI159" s="415"/>
      <c r="BJ159" s="415"/>
      <c r="BK159" s="415"/>
      <c r="BL159" s="415"/>
      <c r="BM159" s="415"/>
      <c r="BN159" s="415"/>
      <c r="BO159" s="415"/>
      <c r="BP159" s="415"/>
      <c r="BQ159" s="415"/>
      <c r="BR159" s="415"/>
      <c r="BS159" s="415"/>
      <c r="BT159" s="415"/>
      <c r="BU159" s="415"/>
      <c r="BV159" s="415"/>
      <c r="BW159" s="415"/>
      <c r="BX159" s="415"/>
      <c r="BY159" s="415"/>
      <c r="BZ159" s="415"/>
      <c r="CA159" s="415"/>
      <c r="CB159" s="415"/>
      <c r="CC159" s="415"/>
      <c r="CD159" s="415"/>
      <c r="CE159" s="415"/>
      <c r="CF159" s="415"/>
      <c r="CG159" s="415"/>
      <c r="CH159" s="415"/>
      <c r="CI159" s="415"/>
      <c r="CJ159" s="415"/>
      <c r="CK159" s="415"/>
      <c r="CL159" s="415"/>
      <c r="CM159" s="415"/>
      <c r="CN159" s="415"/>
      <c r="CO159" s="415"/>
      <c r="CP159" s="415"/>
      <c r="CQ159" s="415"/>
      <c r="CR159" s="415"/>
      <c r="CS159" s="415"/>
      <c r="CT159" s="415"/>
      <c r="CU159" s="415"/>
      <c r="CV159" s="415"/>
      <c r="CW159" s="415"/>
      <c r="CX159" s="415"/>
      <c r="CY159" s="415"/>
      <c r="CZ159" s="415"/>
    </row>
    <row r="160" spans="1:104" s="129" customFormat="1" x14ac:dyDescent="0.3">
      <c r="A160" s="106">
        <f t="shared" si="52"/>
        <v>1074</v>
      </c>
      <c r="B160" s="106" t="str">
        <f t="shared" si="52"/>
        <v>All Proprietary Funds -Principal paid on long-term debt.  Amount should be reduced by principal payments for debt refunding.</v>
      </c>
      <c r="C160" s="106"/>
      <c r="D160" s="106">
        <f t="shared" si="53"/>
        <v>0</v>
      </c>
      <c r="E160" s="106">
        <f t="shared" si="53"/>
        <v>0</v>
      </c>
      <c r="F160" s="106">
        <f t="shared" si="53"/>
        <v>0</v>
      </c>
      <c r="G160" s="106">
        <f t="shared" si="53"/>
        <v>0</v>
      </c>
      <c r="H160" s="106">
        <f t="shared" si="53"/>
        <v>0</v>
      </c>
      <c r="I160" s="106">
        <f t="shared" si="53"/>
        <v>0</v>
      </c>
      <c r="J160" s="106">
        <f t="shared" ref="J160" si="56">J103</f>
        <v>0</v>
      </c>
      <c r="K160"/>
      <c r="L160"/>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5"/>
      <c r="AO160" s="415"/>
      <c r="AP160" s="415"/>
      <c r="AQ160" s="415"/>
      <c r="AR160" s="415"/>
      <c r="AS160" s="415"/>
      <c r="AT160" s="415"/>
      <c r="AU160" s="415"/>
      <c r="AV160" s="415"/>
      <c r="AW160" s="415"/>
      <c r="AX160" s="415"/>
      <c r="AY160" s="415"/>
      <c r="AZ160" s="415"/>
      <c r="BA160" s="415"/>
      <c r="BB160" s="415"/>
      <c r="BC160" s="415"/>
      <c r="BD160" s="415"/>
      <c r="BE160" s="415"/>
      <c r="BF160" s="415"/>
      <c r="BG160" s="415"/>
      <c r="BH160" s="415"/>
      <c r="BI160" s="415"/>
      <c r="BJ160" s="415"/>
      <c r="BK160" s="415"/>
      <c r="BL160" s="415"/>
      <c r="BM160" s="415"/>
      <c r="BN160" s="415"/>
      <c r="BO160" s="415"/>
      <c r="BP160" s="415"/>
      <c r="BQ160" s="415"/>
      <c r="BR160" s="415"/>
      <c r="BS160" s="415"/>
      <c r="BT160" s="415"/>
      <c r="BU160" s="415"/>
      <c r="BV160" s="415"/>
      <c r="BW160" s="415"/>
      <c r="BX160" s="415"/>
      <c r="BY160" s="415"/>
      <c r="BZ160" s="415"/>
      <c r="CA160" s="415"/>
      <c r="CB160" s="415"/>
      <c r="CC160" s="415"/>
      <c r="CD160" s="415"/>
      <c r="CE160" s="415"/>
      <c r="CF160" s="415"/>
      <c r="CG160" s="415"/>
      <c r="CH160" s="415"/>
      <c r="CI160" s="415"/>
      <c r="CJ160" s="415"/>
      <c r="CK160" s="415"/>
      <c r="CL160" s="415"/>
      <c r="CM160" s="415"/>
      <c r="CN160" s="415"/>
      <c r="CO160" s="415"/>
      <c r="CP160" s="415"/>
      <c r="CQ160" s="415"/>
      <c r="CR160" s="415"/>
      <c r="CS160" s="415"/>
      <c r="CT160" s="415"/>
      <c r="CU160" s="415"/>
      <c r="CV160" s="415"/>
      <c r="CW160" s="415"/>
      <c r="CX160" s="415"/>
      <c r="CY160" s="415"/>
      <c r="CZ160" s="415"/>
    </row>
    <row r="161" spans="1:104" s="410" customFormat="1" x14ac:dyDescent="0.3">
      <c r="A161" s="106" t="s">
        <v>355</v>
      </c>
      <c r="B161" s="362"/>
      <c r="C161" s="129"/>
      <c r="D161">
        <f t="shared" ref="D161:J161" si="57">SUM(D128:D160)</f>
        <v>69553282</v>
      </c>
      <c r="E161">
        <f t="shared" si="57"/>
        <v>31983808</v>
      </c>
      <c r="F161">
        <f t="shared" si="57"/>
        <v>79504918</v>
      </c>
      <c r="G161">
        <f t="shared" si="57"/>
        <v>25582217</v>
      </c>
      <c r="H161">
        <f t="shared" si="57"/>
        <v>30513006</v>
      </c>
      <c r="I161">
        <f t="shared" si="57"/>
        <v>15373191</v>
      </c>
      <c r="J161">
        <f t="shared" si="57"/>
        <v>12616225</v>
      </c>
      <c r="K161"/>
      <c r="L161"/>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row>
    <row r="162" spans="1:104" s="410" customFormat="1" x14ac:dyDescent="0.3">
      <c r="A162" s="106"/>
      <c r="B162" s="362"/>
      <c r="C162" s="129"/>
      <c r="D162"/>
      <c r="E162"/>
      <c r="F162"/>
      <c r="G162"/>
      <c r="H162"/>
      <c r="I162"/>
      <c r="J162"/>
      <c r="K162"/>
      <c r="L162"/>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row>
    <row r="163" spans="1:104" s="410" customFormat="1" x14ac:dyDescent="0.3">
      <c r="A163" s="106" t="s">
        <v>356</v>
      </c>
      <c r="B163" s="362"/>
      <c r="C163" s="129"/>
      <c r="D163">
        <f t="shared" ref="D163:J163" si="58">D106-D161</f>
        <v>198903216.69999999</v>
      </c>
      <c r="E163" s="129">
        <f t="shared" si="58"/>
        <v>128307970.30000001</v>
      </c>
      <c r="F163" s="129">
        <f t="shared" si="58"/>
        <v>231485477</v>
      </c>
      <c r="G163" s="129">
        <f t="shared" si="58"/>
        <v>47909948</v>
      </c>
      <c r="H163" s="129">
        <f t="shared" si="58"/>
        <v>74446963</v>
      </c>
      <c r="I163" s="129">
        <f t="shared" si="58"/>
        <v>44035297</v>
      </c>
      <c r="J163" s="129">
        <f t="shared" si="58"/>
        <v>57293628</v>
      </c>
      <c r="K163"/>
      <c r="L163"/>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row>
    <row r="164" spans="1:104" s="410" customFormat="1" x14ac:dyDescent="0.3">
      <c r="A164" s="106"/>
      <c r="B164" s="362"/>
      <c r="C164" s="129"/>
      <c r="D164"/>
      <c r="E164"/>
      <c r="F164"/>
      <c r="G164"/>
      <c r="H164"/>
      <c r="I164"/>
      <c r="J164"/>
      <c r="K164"/>
      <c r="L164"/>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row>
    <row r="165" spans="1:104" x14ac:dyDescent="0.3">
      <c r="A165" s="411">
        <v>90001</v>
      </c>
      <c r="B165" s="545">
        <v>385</v>
      </c>
      <c r="C165" s="129"/>
      <c r="D165">
        <f>D107</f>
        <v>25489319</v>
      </c>
      <c r="E165" s="129">
        <f t="shared" ref="E165:J165" si="59">E107</f>
        <v>15864424</v>
      </c>
      <c r="F165" s="129">
        <f t="shared" si="59"/>
        <v>24481914</v>
      </c>
      <c r="G165" s="129">
        <f t="shared" si="59"/>
        <v>6784625</v>
      </c>
      <c r="H165" s="129">
        <f t="shared" si="59"/>
        <v>8048007</v>
      </c>
      <c r="I165" s="129">
        <f t="shared" si="59"/>
        <v>4863778</v>
      </c>
      <c r="J165" s="129">
        <f t="shared" si="59"/>
        <v>7855717</v>
      </c>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2"/>
      <c r="AY165" s="412"/>
      <c r="AZ165" s="412"/>
      <c r="BA165" s="412"/>
      <c r="BB165" s="412"/>
      <c r="BC165" s="412"/>
      <c r="BD165" s="412"/>
      <c r="BE165" s="412"/>
      <c r="BF165" s="412"/>
      <c r="BG165" s="412"/>
      <c r="BH165" s="412"/>
      <c r="BI165" s="412"/>
      <c r="BJ165" s="412"/>
      <c r="BK165" s="412"/>
      <c r="BL165" s="412"/>
      <c r="BM165" s="412"/>
      <c r="BN165" s="412"/>
      <c r="BO165" s="412"/>
      <c r="BP165" s="412"/>
      <c r="BQ165" s="412"/>
      <c r="BR165" s="412"/>
      <c r="BS165" s="412"/>
      <c r="BT165" s="412"/>
      <c r="BU165" s="412"/>
      <c r="BV165" s="412"/>
      <c r="BW165" s="412"/>
      <c r="BX165" s="412"/>
      <c r="BY165" s="412"/>
      <c r="BZ165" s="412"/>
      <c r="CA165" s="412"/>
      <c r="CB165" s="412"/>
      <c r="CC165" s="412"/>
      <c r="CD165" s="412"/>
      <c r="CE165" s="412"/>
      <c r="CF165" s="412"/>
      <c r="CG165" s="412"/>
      <c r="CH165" s="412"/>
      <c r="CI165" s="412"/>
      <c r="CJ165" s="412"/>
      <c r="CK165" s="412"/>
      <c r="CL165" s="412"/>
      <c r="CM165" s="412"/>
      <c r="CN165" s="412"/>
      <c r="CO165" s="412"/>
      <c r="CP165" s="412"/>
      <c r="CQ165" s="412"/>
      <c r="CR165" s="412"/>
      <c r="CS165" s="412"/>
      <c r="CT165" s="412"/>
      <c r="CU165" s="412"/>
      <c r="CV165" s="412"/>
      <c r="CW165" s="412"/>
      <c r="CX165" s="412"/>
      <c r="CY165" s="412"/>
      <c r="CZ165" s="412"/>
    </row>
    <row r="166" spans="1:104" x14ac:dyDescent="0.3">
      <c r="A166" s="411">
        <v>90002</v>
      </c>
      <c r="B166" s="545">
        <v>626</v>
      </c>
      <c r="C166" s="129"/>
      <c r="D166" s="129">
        <f t="shared" ref="D166:J167" si="60">D108</f>
        <v>1413423</v>
      </c>
      <c r="E166" s="129">
        <f t="shared" si="60"/>
        <v>434111</v>
      </c>
      <c r="F166" s="129">
        <f t="shared" si="60"/>
        <v>17643709</v>
      </c>
      <c r="G166" s="129">
        <f t="shared" si="60"/>
        <v>204279</v>
      </c>
      <c r="H166" s="129">
        <f t="shared" si="60"/>
        <v>895458</v>
      </c>
      <c r="I166" s="129">
        <f t="shared" si="60"/>
        <v>593520</v>
      </c>
      <c r="J166" s="129">
        <f t="shared" si="60"/>
        <v>41298</v>
      </c>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12"/>
      <c r="AJ166" s="412"/>
      <c r="AK166" s="412"/>
      <c r="AL166" s="412"/>
      <c r="AM166" s="412"/>
      <c r="AN166" s="412"/>
      <c r="AO166" s="412"/>
      <c r="AP166" s="412"/>
      <c r="AQ166" s="412"/>
      <c r="AR166" s="412"/>
      <c r="AS166" s="412"/>
      <c r="AT166" s="412"/>
      <c r="AU166" s="412"/>
      <c r="AV166" s="412"/>
      <c r="AW166" s="412"/>
      <c r="AX166" s="412"/>
      <c r="AY166" s="412"/>
      <c r="AZ166" s="412"/>
      <c r="BA166" s="412"/>
      <c r="BB166" s="412"/>
      <c r="BC166" s="412"/>
      <c r="BD166" s="412"/>
      <c r="BE166" s="412"/>
      <c r="BF166" s="412"/>
      <c r="BG166" s="412"/>
      <c r="BH166" s="412"/>
      <c r="BI166" s="412"/>
      <c r="BJ166" s="412"/>
      <c r="BK166" s="412"/>
      <c r="BL166" s="412"/>
      <c r="BM166" s="412"/>
      <c r="BN166" s="412"/>
      <c r="BO166" s="412"/>
      <c r="BP166" s="412"/>
      <c r="BQ166" s="412"/>
      <c r="BR166" s="412"/>
      <c r="BS166" s="412"/>
      <c r="BT166" s="412"/>
      <c r="BU166" s="412"/>
      <c r="BV166" s="412"/>
      <c r="BW166" s="412"/>
      <c r="BX166" s="412"/>
      <c r="BY166" s="412"/>
      <c r="BZ166" s="412"/>
      <c r="CA166" s="412"/>
      <c r="CB166" s="412"/>
      <c r="CC166" s="412"/>
      <c r="CD166" s="412"/>
      <c r="CE166" s="412"/>
      <c r="CF166" s="412"/>
      <c r="CG166" s="412"/>
      <c r="CH166" s="412"/>
      <c r="CI166" s="412"/>
      <c r="CJ166" s="412"/>
      <c r="CK166" s="412"/>
      <c r="CL166" s="412"/>
      <c r="CM166" s="412"/>
      <c r="CN166" s="412"/>
      <c r="CO166" s="412"/>
      <c r="CP166" s="412"/>
      <c r="CQ166" s="412"/>
      <c r="CR166" s="412"/>
      <c r="CS166" s="412"/>
      <c r="CT166" s="412"/>
      <c r="CU166" s="412"/>
      <c r="CV166" s="412"/>
      <c r="CW166" s="412"/>
      <c r="CX166" s="412"/>
      <c r="CY166" s="412"/>
      <c r="CZ166" s="412"/>
    </row>
    <row r="167" spans="1:104" x14ac:dyDescent="0.3">
      <c r="A167" s="411">
        <v>90003</v>
      </c>
      <c r="B167" s="545">
        <v>338</v>
      </c>
      <c r="C167" s="129"/>
      <c r="D167" s="129">
        <f t="shared" si="60"/>
        <v>21474358</v>
      </c>
      <c r="E167" s="129">
        <f t="shared" si="60"/>
        <v>5981266</v>
      </c>
      <c r="F167" s="129">
        <f t="shared" si="60"/>
        <v>17841937</v>
      </c>
      <c r="G167" s="129">
        <f t="shared" si="60"/>
        <v>10423770</v>
      </c>
      <c r="H167" s="129">
        <f t="shared" si="60"/>
        <v>10038717</v>
      </c>
      <c r="I167" s="129">
        <f t="shared" si="60"/>
        <v>5318004</v>
      </c>
      <c r="J167" s="129">
        <f t="shared" si="60"/>
        <v>1971378</v>
      </c>
      <c r="M167" s="412"/>
      <c r="N167" s="412"/>
      <c r="O167" s="412"/>
      <c r="P167" s="412"/>
      <c r="Q167" s="412"/>
      <c r="R167" s="412"/>
      <c r="S167" s="412"/>
      <c r="T167" s="412"/>
      <c r="U167" s="412"/>
      <c r="V167" s="412"/>
      <c r="W167" s="412"/>
      <c r="X167" s="412"/>
      <c r="Y167" s="412"/>
      <c r="Z167" s="412"/>
      <c r="AA167" s="412"/>
      <c r="AB167" s="412"/>
      <c r="AC167" s="412"/>
      <c r="AD167" s="412"/>
      <c r="AE167" s="412"/>
      <c r="AF167" s="412"/>
      <c r="AG167" s="412"/>
      <c r="AH167" s="412"/>
      <c r="AI167" s="412"/>
      <c r="AJ167" s="412"/>
      <c r="AK167" s="412"/>
      <c r="AL167" s="412"/>
      <c r="AM167" s="412"/>
      <c r="AN167" s="412"/>
      <c r="AO167" s="412"/>
      <c r="AP167" s="412"/>
      <c r="AQ167" s="412"/>
      <c r="AR167" s="412"/>
      <c r="AS167" s="412"/>
      <c r="AT167" s="412"/>
      <c r="AU167" s="412"/>
      <c r="AV167" s="412"/>
      <c r="AW167" s="412"/>
      <c r="AX167" s="412"/>
      <c r="AY167" s="412"/>
      <c r="AZ167" s="412"/>
      <c r="BA167" s="412"/>
      <c r="BB167" s="412"/>
      <c r="BC167" s="412"/>
      <c r="BD167" s="412"/>
      <c r="BE167" s="412"/>
      <c r="BF167" s="412"/>
      <c r="BG167" s="412"/>
      <c r="BH167" s="412"/>
      <c r="BI167" s="412"/>
      <c r="BJ167" s="412"/>
      <c r="BK167" s="412"/>
      <c r="BL167" s="412"/>
      <c r="BM167" s="412"/>
      <c r="BN167" s="412"/>
      <c r="BO167" s="412"/>
      <c r="BP167" s="412"/>
      <c r="BQ167" s="412"/>
      <c r="BR167" s="412"/>
      <c r="BS167" s="412"/>
      <c r="BT167" s="412"/>
      <c r="BU167" s="412"/>
      <c r="BV167" s="412"/>
      <c r="BW167" s="412"/>
      <c r="BX167" s="412"/>
      <c r="BY167" s="412"/>
      <c r="BZ167" s="412"/>
      <c r="CA167" s="412"/>
      <c r="CB167" s="412"/>
      <c r="CC167" s="412"/>
      <c r="CD167" s="412"/>
      <c r="CE167" s="412"/>
      <c r="CF167" s="412"/>
      <c r="CG167" s="412"/>
      <c r="CH167" s="412"/>
      <c r="CI167" s="412"/>
      <c r="CJ167" s="412"/>
      <c r="CK167" s="412"/>
      <c r="CL167" s="412"/>
      <c r="CM167" s="412"/>
      <c r="CN167" s="412"/>
      <c r="CO167" s="412"/>
      <c r="CP167" s="412"/>
      <c r="CQ167" s="412"/>
      <c r="CR167" s="412"/>
      <c r="CS167" s="412"/>
      <c r="CT167" s="412"/>
      <c r="CU167" s="412"/>
      <c r="CV167" s="412"/>
      <c r="CW167" s="412"/>
      <c r="CX167" s="412"/>
      <c r="CY167" s="412"/>
      <c r="CZ167" s="412"/>
    </row>
    <row r="168" spans="1:104" x14ac:dyDescent="0.3">
      <c r="C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c r="CG168" s="129"/>
      <c r="CH168" s="129"/>
      <c r="CI168" s="129"/>
      <c r="CJ168" s="129"/>
      <c r="CK168" s="129"/>
      <c r="CL168" s="129"/>
      <c r="CM168" s="129"/>
      <c r="CN168" s="129"/>
      <c r="CO168" s="129"/>
      <c r="CP168" s="129"/>
      <c r="CQ168" s="129"/>
      <c r="CR168" s="129"/>
      <c r="CS168" s="129"/>
      <c r="CT168" s="129"/>
      <c r="CU168" s="129"/>
      <c r="CV168" s="129"/>
      <c r="CW168" s="129"/>
      <c r="CX168" s="129"/>
      <c r="CY168" s="129"/>
      <c r="CZ168" s="129"/>
    </row>
    <row r="169" spans="1:104" x14ac:dyDescent="0.3">
      <c r="C169" s="129"/>
      <c r="D169" s="663">
        <f>D163+D165+D166+D167</f>
        <v>247280316.69999999</v>
      </c>
      <c r="E169" s="663">
        <f t="shared" ref="E169:J169" si="61">E163+E165+E166+E167</f>
        <v>150587771.30000001</v>
      </c>
      <c r="F169" s="663">
        <f t="shared" si="61"/>
        <v>291453037</v>
      </c>
      <c r="G169" s="663">
        <f t="shared" si="61"/>
        <v>65322622</v>
      </c>
      <c r="H169" s="663">
        <f t="shared" si="61"/>
        <v>93429145</v>
      </c>
      <c r="I169" s="663">
        <f t="shared" si="61"/>
        <v>54810599</v>
      </c>
      <c r="J169" s="663">
        <f t="shared" si="61"/>
        <v>67162021</v>
      </c>
      <c r="M169" s="418"/>
      <c r="N169" s="418"/>
      <c r="O169" s="418"/>
      <c r="P169" s="418"/>
      <c r="Q169" s="418"/>
      <c r="R169" s="418"/>
      <c r="S169" s="418"/>
      <c r="T169" s="418"/>
      <c r="U169" s="418"/>
      <c r="V169" s="418"/>
      <c r="W169" s="418"/>
      <c r="X169" s="418"/>
      <c r="Y169" s="418"/>
      <c r="Z169" s="418"/>
      <c r="AA169" s="418"/>
      <c r="AB169" s="418"/>
      <c r="AC169" s="418"/>
      <c r="AD169" s="418"/>
      <c r="AE169" s="418"/>
      <c r="AF169" s="418"/>
      <c r="AG169" s="418"/>
      <c r="AH169" s="418"/>
      <c r="AI169" s="418"/>
      <c r="AJ169" s="418"/>
      <c r="AK169" s="418"/>
      <c r="AL169" s="418"/>
      <c r="AM169" s="418"/>
      <c r="AN169" s="418"/>
      <c r="AO169" s="418"/>
      <c r="AP169" s="418"/>
      <c r="AQ169" s="418"/>
      <c r="AR169" s="418"/>
      <c r="AS169" s="418"/>
      <c r="AT169" s="418"/>
      <c r="AU169" s="418"/>
      <c r="AV169" s="418"/>
      <c r="AW169" s="418"/>
      <c r="AX169" s="418"/>
      <c r="AY169" s="418"/>
      <c r="AZ169" s="418"/>
      <c r="BA169" s="418"/>
      <c r="BB169" s="418"/>
      <c r="BC169" s="418"/>
      <c r="BD169" s="418"/>
      <c r="BE169" s="418"/>
      <c r="BF169" s="418"/>
      <c r="BG169" s="418"/>
      <c r="BH169" s="418"/>
      <c r="BI169" s="418"/>
      <c r="BJ169" s="418"/>
      <c r="BK169" s="418"/>
      <c r="BL169" s="418"/>
      <c r="BM169" s="418"/>
      <c r="BN169" s="418"/>
      <c r="BO169" s="418"/>
      <c r="BP169" s="418"/>
      <c r="BQ169" s="418"/>
      <c r="BR169" s="418"/>
      <c r="BS169" s="418"/>
      <c r="BT169" s="418"/>
      <c r="BU169" s="418"/>
      <c r="BV169" s="418"/>
      <c r="BW169" s="418"/>
      <c r="BX169" s="418"/>
      <c r="BY169" s="418"/>
      <c r="BZ169" s="418"/>
      <c r="CA169" s="418"/>
      <c r="CB169" s="418"/>
      <c r="CC169" s="418"/>
      <c r="CD169" s="418"/>
      <c r="CE169" s="418"/>
      <c r="CF169" s="418"/>
      <c r="CG169" s="418"/>
      <c r="CH169" s="418"/>
      <c r="CI169" s="418"/>
      <c r="CJ169" s="418"/>
      <c r="CK169" s="418"/>
      <c r="CL169" s="418"/>
      <c r="CM169" s="418"/>
      <c r="CN169" s="418"/>
      <c r="CO169" s="418"/>
      <c r="CP169" s="418"/>
      <c r="CQ169" s="418"/>
      <c r="CR169" s="418"/>
      <c r="CS169" s="418"/>
      <c r="CT169" s="418"/>
      <c r="CU169" s="418"/>
      <c r="CV169" s="418"/>
      <c r="CW169" s="418"/>
      <c r="CX169" s="418"/>
      <c r="CY169" s="418"/>
      <c r="CZ169" s="418"/>
    </row>
    <row r="170" spans="1:104" x14ac:dyDescent="0.3">
      <c r="C170" s="129"/>
      <c r="M170" s="418"/>
      <c r="N170" s="418"/>
      <c r="O170" s="418"/>
      <c r="P170" s="418"/>
      <c r="Q170" s="418"/>
      <c r="R170" s="418"/>
      <c r="S170" s="418"/>
      <c r="T170" s="418"/>
      <c r="U170" s="418"/>
      <c r="V170" s="418"/>
      <c r="W170" s="418"/>
      <c r="X170" s="418"/>
      <c r="Y170" s="418"/>
      <c r="Z170" s="418"/>
      <c r="AA170" s="418"/>
      <c r="AB170" s="418"/>
      <c r="AC170" s="418"/>
      <c r="AD170" s="418"/>
      <c r="AE170" s="418"/>
      <c r="AF170" s="418"/>
      <c r="AG170" s="418"/>
      <c r="AH170" s="418"/>
      <c r="AI170" s="418"/>
      <c r="AJ170" s="418"/>
      <c r="AK170" s="418"/>
      <c r="AL170" s="418"/>
      <c r="AM170" s="418"/>
      <c r="AN170" s="418"/>
      <c r="AO170" s="418"/>
      <c r="AP170" s="418"/>
      <c r="AQ170" s="418"/>
      <c r="AR170" s="418"/>
      <c r="AS170" s="418"/>
      <c r="AT170" s="418"/>
      <c r="AU170" s="418"/>
      <c r="AV170" s="418"/>
      <c r="AW170" s="418"/>
      <c r="AX170" s="418"/>
      <c r="AY170" s="418"/>
      <c r="AZ170" s="418"/>
      <c r="BA170" s="418"/>
      <c r="BB170" s="418"/>
      <c r="BC170" s="418"/>
      <c r="BD170" s="418"/>
      <c r="BE170" s="418"/>
      <c r="BF170" s="418"/>
      <c r="BG170" s="418"/>
      <c r="BH170" s="418"/>
      <c r="BI170" s="418"/>
      <c r="BJ170" s="418"/>
      <c r="BK170" s="418"/>
      <c r="BL170" s="418"/>
      <c r="BM170" s="418"/>
      <c r="BN170" s="418"/>
      <c r="BO170" s="418"/>
      <c r="BP170" s="418"/>
      <c r="BQ170" s="418"/>
      <c r="BR170" s="418"/>
      <c r="BS170" s="418"/>
      <c r="BT170" s="418"/>
      <c r="BU170" s="418"/>
      <c r="BV170" s="418"/>
      <c r="BW170" s="418"/>
      <c r="BX170" s="418"/>
      <c r="BY170" s="418"/>
      <c r="BZ170" s="418"/>
      <c r="CA170" s="418"/>
      <c r="CB170" s="418"/>
      <c r="CC170" s="418"/>
      <c r="CD170" s="418"/>
      <c r="CE170" s="418"/>
      <c r="CF170" s="418"/>
      <c r="CG170" s="418"/>
      <c r="CH170" s="418"/>
      <c r="CI170" s="418"/>
      <c r="CJ170" s="418"/>
      <c r="CK170" s="418"/>
      <c r="CL170" s="418"/>
      <c r="CM170" s="418"/>
      <c r="CN170" s="418"/>
      <c r="CO170" s="418"/>
      <c r="CP170" s="418"/>
      <c r="CQ170" s="418"/>
      <c r="CR170" s="418"/>
      <c r="CS170" s="418"/>
      <c r="CT170" s="418"/>
      <c r="CU170" s="418"/>
      <c r="CV170" s="418"/>
      <c r="CW170" s="418"/>
      <c r="CX170" s="418"/>
      <c r="CY170" s="418"/>
      <c r="CZ170" s="418"/>
    </row>
    <row r="171" spans="1:104" x14ac:dyDescent="0.3">
      <c r="C171" s="129"/>
      <c r="D171" s="418">
        <v>247280316.69999999</v>
      </c>
      <c r="E171" s="418"/>
      <c r="F171" s="418"/>
      <c r="G171" s="418"/>
      <c r="H171" s="418"/>
      <c r="I171" s="418"/>
      <c r="J171" s="400">
        <v>67162021</v>
      </c>
      <c r="M171" s="418"/>
      <c r="N171" s="418"/>
      <c r="O171" s="418"/>
      <c r="P171" s="418"/>
      <c r="Q171" s="418"/>
      <c r="R171" s="418"/>
      <c r="S171" s="418"/>
      <c r="T171" s="418"/>
      <c r="U171" s="418"/>
      <c r="V171" s="418"/>
      <c r="W171" s="418"/>
      <c r="X171" s="418"/>
      <c r="Y171" s="418"/>
      <c r="Z171" s="418"/>
      <c r="AA171" s="418"/>
      <c r="AB171" s="418"/>
      <c r="AC171" s="418"/>
      <c r="AD171" s="418"/>
      <c r="AE171" s="418"/>
      <c r="AF171" s="418"/>
      <c r="AG171" s="418"/>
      <c r="AH171" s="418"/>
      <c r="AI171" s="418"/>
      <c r="AJ171" s="418"/>
      <c r="AK171" s="418"/>
      <c r="AL171" s="418"/>
      <c r="AM171" s="418"/>
      <c r="AN171" s="418"/>
      <c r="AO171" s="418"/>
      <c r="AP171" s="418"/>
      <c r="AQ171" s="418"/>
      <c r="AR171" s="418"/>
      <c r="AS171" s="418"/>
      <c r="AT171" s="418"/>
      <c r="AU171" s="418"/>
      <c r="AV171" s="418"/>
      <c r="AW171" s="418"/>
      <c r="AX171" s="418"/>
      <c r="AY171" s="418"/>
      <c r="AZ171" s="418"/>
      <c r="BA171" s="418"/>
      <c r="BB171" s="418"/>
      <c r="BC171" s="418"/>
      <c r="BD171" s="418"/>
      <c r="BE171" s="418"/>
      <c r="BF171" s="418"/>
      <c r="BG171" s="418"/>
      <c r="BH171" s="418"/>
      <c r="BI171" s="418"/>
      <c r="BJ171" s="418"/>
      <c r="BK171" s="418"/>
      <c r="BL171" s="418"/>
      <c r="BM171" s="418"/>
      <c r="BN171" s="418"/>
      <c r="BO171" s="418"/>
      <c r="BP171" s="418"/>
      <c r="BQ171" s="418"/>
      <c r="BR171" s="418"/>
      <c r="BS171" s="418"/>
      <c r="BT171" s="418"/>
      <c r="BU171" s="418"/>
      <c r="BV171" s="418"/>
      <c r="BW171" s="418"/>
      <c r="BX171" s="418"/>
      <c r="BY171" s="418"/>
      <c r="BZ171" s="418"/>
      <c r="CA171" s="418"/>
      <c r="CB171" s="418"/>
      <c r="CC171" s="418"/>
      <c r="CD171" s="418"/>
      <c r="CE171" s="418"/>
      <c r="CF171" s="418"/>
      <c r="CG171" s="418"/>
      <c r="CH171" s="418"/>
      <c r="CI171" s="418"/>
      <c r="CJ171" s="418"/>
      <c r="CK171" s="418"/>
      <c r="CL171" s="418"/>
      <c r="CM171" s="418"/>
      <c r="CN171" s="418"/>
      <c r="CO171" s="418"/>
      <c r="CP171" s="418"/>
      <c r="CQ171" s="418"/>
      <c r="CR171" s="418"/>
      <c r="CS171" s="418"/>
      <c r="CT171" s="418"/>
      <c r="CU171" s="418"/>
      <c r="CV171" s="418"/>
      <c r="CW171" s="418"/>
      <c r="CX171" s="418"/>
      <c r="CY171" s="418"/>
      <c r="CZ171" s="418"/>
    </row>
    <row r="172" spans="1:104" x14ac:dyDescent="0.3">
      <c r="C172" s="129"/>
      <c r="M172" s="418"/>
      <c r="N172" s="418"/>
      <c r="O172" s="418"/>
      <c r="P172" s="418"/>
      <c r="Q172" s="418"/>
      <c r="R172" s="418"/>
      <c r="S172" s="418"/>
      <c r="T172" s="418"/>
      <c r="U172" s="418"/>
      <c r="V172" s="418"/>
      <c r="W172" s="418"/>
      <c r="X172" s="418"/>
      <c r="Y172" s="418"/>
      <c r="Z172" s="418"/>
      <c r="AA172" s="418"/>
      <c r="AB172" s="418"/>
      <c r="AC172" s="418"/>
      <c r="AD172" s="418"/>
      <c r="AE172" s="418"/>
      <c r="AF172" s="418"/>
      <c r="AG172" s="418"/>
      <c r="AH172" s="418"/>
      <c r="AI172" s="418"/>
      <c r="AJ172" s="418"/>
      <c r="AK172" s="418"/>
      <c r="AL172" s="418"/>
      <c r="AM172" s="418"/>
      <c r="AN172" s="418"/>
      <c r="AO172" s="418"/>
      <c r="AP172" s="418"/>
      <c r="AQ172" s="418"/>
      <c r="AR172" s="418"/>
      <c r="AS172" s="418"/>
      <c r="AT172" s="418"/>
      <c r="AU172" s="418"/>
      <c r="AV172" s="418"/>
      <c r="AW172" s="418"/>
      <c r="AX172" s="418"/>
      <c r="AY172" s="418"/>
      <c r="AZ172" s="418"/>
      <c r="BA172" s="418"/>
      <c r="BB172" s="418"/>
      <c r="BC172" s="418"/>
      <c r="BD172" s="418"/>
      <c r="BE172" s="418"/>
      <c r="BF172" s="418"/>
      <c r="BG172" s="418"/>
      <c r="BH172" s="418"/>
      <c r="BI172" s="418"/>
      <c r="BJ172" s="418"/>
      <c r="BK172" s="418"/>
      <c r="BL172" s="418"/>
      <c r="BM172" s="418"/>
      <c r="BN172" s="418"/>
      <c r="BO172" s="418"/>
      <c r="BP172" s="418"/>
      <c r="BQ172" s="418"/>
      <c r="BR172" s="418"/>
      <c r="BS172" s="418"/>
      <c r="BT172" s="418"/>
      <c r="BU172" s="418"/>
      <c r="BV172" s="418"/>
      <c r="BW172" s="418"/>
      <c r="BX172" s="418"/>
      <c r="BY172" s="418"/>
      <c r="BZ172" s="418"/>
      <c r="CA172" s="418"/>
      <c r="CB172" s="418"/>
      <c r="CC172" s="418"/>
      <c r="CD172" s="418"/>
      <c r="CE172" s="418"/>
      <c r="CF172" s="418"/>
      <c r="CG172" s="418"/>
      <c r="CH172" s="418"/>
      <c r="CI172" s="418"/>
      <c r="CJ172" s="418"/>
      <c r="CK172" s="418"/>
      <c r="CL172" s="418"/>
      <c r="CM172" s="418"/>
      <c r="CN172" s="418"/>
      <c r="CO172" s="418"/>
      <c r="CP172" s="418"/>
      <c r="CQ172" s="418"/>
      <c r="CR172" s="418"/>
      <c r="CS172" s="418"/>
      <c r="CT172" s="418"/>
      <c r="CU172" s="418"/>
      <c r="CV172" s="418"/>
      <c r="CW172" s="418"/>
      <c r="CX172" s="418"/>
      <c r="CY172" s="418"/>
      <c r="CZ172" s="418"/>
    </row>
    <row r="173" spans="1:104" x14ac:dyDescent="0.3">
      <c r="C173" s="129"/>
      <c r="D173" s="664">
        <f>D169-D171</f>
        <v>0</v>
      </c>
      <c r="M173" s="418"/>
      <c r="N173" s="418"/>
      <c r="O173" s="418"/>
      <c r="P173" s="418"/>
      <c r="Q173" s="418"/>
      <c r="R173" s="418"/>
      <c r="S173" s="418"/>
      <c r="T173" s="418"/>
      <c r="U173" s="418"/>
      <c r="V173" s="418"/>
      <c r="W173" s="418"/>
      <c r="X173" s="418"/>
      <c r="Y173" s="418"/>
      <c r="Z173" s="418"/>
      <c r="AA173" s="418"/>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18"/>
      <c r="AW173" s="418"/>
      <c r="AX173" s="418"/>
      <c r="AY173" s="418"/>
      <c r="AZ173" s="418"/>
      <c r="BA173" s="418"/>
      <c r="BB173" s="418"/>
      <c r="BC173" s="418"/>
      <c r="BD173" s="418"/>
      <c r="BE173" s="418"/>
      <c r="BF173" s="418"/>
      <c r="BG173" s="418"/>
      <c r="BH173" s="418"/>
      <c r="BI173" s="418"/>
      <c r="BJ173" s="418"/>
      <c r="BK173" s="418"/>
      <c r="BL173" s="418"/>
      <c r="BM173" s="418"/>
      <c r="BN173" s="418"/>
      <c r="BO173" s="418"/>
      <c r="BP173" s="418"/>
      <c r="BQ173" s="418"/>
      <c r="BR173" s="418"/>
      <c r="BS173" s="418"/>
      <c r="BT173" s="418"/>
      <c r="BU173" s="418"/>
      <c r="BV173" s="418"/>
      <c r="BW173" s="418"/>
      <c r="BX173" s="418"/>
      <c r="BY173" s="418"/>
      <c r="BZ173" s="418"/>
      <c r="CA173" s="418"/>
      <c r="CB173" s="418"/>
      <c r="CC173" s="418"/>
      <c r="CD173" s="418"/>
      <c r="CE173" s="418"/>
      <c r="CF173" s="418"/>
      <c r="CG173" s="418"/>
      <c r="CH173" s="418"/>
      <c r="CI173" s="418"/>
      <c r="CJ173" s="418"/>
      <c r="CK173" s="418"/>
      <c r="CL173" s="418"/>
      <c r="CM173" s="418"/>
      <c r="CN173" s="418"/>
      <c r="CO173" s="418"/>
      <c r="CP173" s="418"/>
      <c r="CQ173" s="418"/>
      <c r="CR173" s="418"/>
      <c r="CS173" s="418"/>
      <c r="CT173" s="418"/>
      <c r="CU173" s="418"/>
      <c r="CV173" s="418"/>
      <c r="CW173" s="418"/>
      <c r="CX173" s="418"/>
      <c r="CY173" s="418"/>
      <c r="CZ173" s="418"/>
    </row>
    <row r="174" spans="1:104" x14ac:dyDescent="0.3">
      <c r="C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row>
    <row r="175" spans="1:104" x14ac:dyDescent="0.3">
      <c r="C175" s="129"/>
      <c r="M175" s="362"/>
      <c r="N175" s="362"/>
      <c r="O175" s="362"/>
      <c r="P175" s="362"/>
      <c r="Q175" s="362"/>
      <c r="R175" s="362"/>
      <c r="S175" s="362"/>
      <c r="T175" s="362"/>
      <c r="U175" s="362"/>
      <c r="V175" s="362"/>
      <c r="W175" s="362"/>
      <c r="X175" s="362"/>
      <c r="Y175" s="362"/>
      <c r="Z175" s="362"/>
      <c r="AA175" s="362"/>
      <c r="AB175" s="362"/>
      <c r="AC175" s="362"/>
      <c r="AD175" s="362"/>
      <c r="AE175" s="362"/>
      <c r="AF175" s="362"/>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c r="CG175" s="129"/>
      <c r="CH175" s="129"/>
      <c r="CI175" s="129"/>
      <c r="CJ175" s="129"/>
      <c r="CK175" s="129"/>
      <c r="CL175" s="129"/>
      <c r="CM175" s="129"/>
      <c r="CN175" s="129"/>
      <c r="CO175" s="129"/>
      <c r="CP175" s="129"/>
      <c r="CQ175" s="129"/>
      <c r="CR175" s="129"/>
      <c r="CS175" s="129"/>
      <c r="CT175" s="129"/>
      <c r="CU175" s="129"/>
      <c r="CV175" s="129"/>
      <c r="CW175" s="129"/>
      <c r="CX175" s="129"/>
      <c r="CY175" s="129"/>
      <c r="CZ175" s="129"/>
    </row>
  </sheetData>
  <sheetProtection algorithmName="SHA-512" hashValue="dUQsIcSktI3+AfizEg/hH10vE3japAdYpn92oVbZPjo/m1C4CBVvvRjRMI/TkLJ1Q/BgKrYjLWkdBk5ENfInEg==" saltValue="631A/U5YJb603Eh7XoYWLg==" spinCount="100000" sheet="1" objects="1" scenarios="1"/>
  <pageMargins left="0.7" right="0.7" top="0.75" bottom="0.75" header="0.3" footer="0.3"/>
  <pageSetup orientation="portrait" r:id="rId1"/>
  <ignoredErrors>
    <ignoredError sqref="A132:J13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dimension ref="A1:J124"/>
  <sheetViews>
    <sheetView topLeftCell="A88" workbookViewId="0">
      <pane xSplit="2" topLeftCell="C1" activePane="topRight" state="frozen"/>
      <selection pane="topRight" activeCell="D109" sqref="D109"/>
    </sheetView>
  </sheetViews>
  <sheetFormatPr defaultColWidth="49.33203125" defaultRowHeight="14.4" x14ac:dyDescent="0.3"/>
  <cols>
    <col min="1" max="1" width="12.21875" customWidth="1"/>
    <col min="2" max="2" width="70" customWidth="1"/>
    <col min="3" max="3" width="8.6640625" customWidth="1"/>
    <col min="4" max="10" width="20.77734375" customWidth="1"/>
  </cols>
  <sheetData>
    <row r="1" spans="1:10" x14ac:dyDescent="0.3">
      <c r="A1" t="s">
        <v>660</v>
      </c>
      <c r="B1" t="s">
        <v>661</v>
      </c>
      <c r="C1" t="s">
        <v>130</v>
      </c>
      <c r="D1" t="s">
        <v>377</v>
      </c>
      <c r="E1" t="s">
        <v>378</v>
      </c>
      <c r="F1" t="s">
        <v>379</v>
      </c>
      <c r="G1" t="s">
        <v>380</v>
      </c>
      <c r="H1" t="s">
        <v>381</v>
      </c>
      <c r="I1" t="s">
        <v>382</v>
      </c>
      <c r="J1" t="s">
        <v>383</v>
      </c>
    </row>
    <row r="2" spans="1:10" x14ac:dyDescent="0.3">
      <c r="A2" t="s">
        <v>285</v>
      </c>
      <c r="B2" t="s">
        <v>10</v>
      </c>
      <c r="C2" t="s">
        <v>2</v>
      </c>
      <c r="D2" t="s">
        <v>384</v>
      </c>
      <c r="E2" t="s">
        <v>385</v>
      </c>
      <c r="F2" t="s">
        <v>386</v>
      </c>
      <c r="G2" t="s">
        <v>387</v>
      </c>
      <c r="H2" t="s">
        <v>388</v>
      </c>
      <c r="I2" t="s">
        <v>389</v>
      </c>
      <c r="J2" t="s">
        <v>390</v>
      </c>
    </row>
    <row r="3" spans="1:10" x14ac:dyDescent="0.3">
      <c r="A3">
        <v>4</v>
      </c>
      <c r="B3" t="s">
        <v>38</v>
      </c>
      <c r="D3">
        <v>1056223</v>
      </c>
      <c r="E3">
        <v>221238</v>
      </c>
      <c r="F3">
        <v>1595731</v>
      </c>
      <c r="G3">
        <v>218847</v>
      </c>
      <c r="H3">
        <v>384370</v>
      </c>
      <c r="I3">
        <v>649599</v>
      </c>
      <c r="J3">
        <v>936882</v>
      </c>
    </row>
    <row r="4" spans="1:10" x14ac:dyDescent="0.3">
      <c r="A4">
        <v>5</v>
      </c>
      <c r="B4" t="s">
        <v>39</v>
      </c>
      <c r="D4">
        <v>0</v>
      </c>
      <c r="E4">
        <v>0</v>
      </c>
      <c r="F4">
        <v>0</v>
      </c>
      <c r="G4">
        <v>42020</v>
      </c>
      <c r="H4">
        <v>0</v>
      </c>
      <c r="I4">
        <v>0</v>
      </c>
      <c r="J4">
        <v>393876</v>
      </c>
    </row>
    <row r="5" spans="1:10" x14ac:dyDescent="0.3">
      <c r="A5">
        <v>6</v>
      </c>
      <c r="B5" t="s">
        <v>93</v>
      </c>
      <c r="D5">
        <v>0</v>
      </c>
      <c r="E5">
        <v>0</v>
      </c>
      <c r="F5">
        <v>0</v>
      </c>
      <c r="G5">
        <v>0</v>
      </c>
      <c r="H5">
        <v>0</v>
      </c>
      <c r="I5">
        <v>0</v>
      </c>
      <c r="J5">
        <v>0</v>
      </c>
    </row>
    <row r="6" spans="1:10" x14ac:dyDescent="0.3">
      <c r="A6">
        <v>7</v>
      </c>
      <c r="B6" t="s">
        <v>85</v>
      </c>
      <c r="D6">
        <v>0</v>
      </c>
      <c r="E6">
        <v>36143</v>
      </c>
      <c r="F6">
        <v>0</v>
      </c>
      <c r="G6">
        <v>0</v>
      </c>
      <c r="H6">
        <v>15082</v>
      </c>
      <c r="I6">
        <v>0</v>
      </c>
      <c r="J6">
        <v>0</v>
      </c>
    </row>
    <row r="7" spans="1:10" x14ac:dyDescent="0.3">
      <c r="A7">
        <v>9</v>
      </c>
      <c r="B7" t="s">
        <v>86</v>
      </c>
      <c r="D7">
        <v>9325048</v>
      </c>
      <c r="E7">
        <v>9657671</v>
      </c>
      <c r="F7">
        <v>11530756</v>
      </c>
      <c r="G7">
        <v>2291123</v>
      </c>
      <c r="H7">
        <v>4217660</v>
      </c>
      <c r="I7">
        <v>2766101</v>
      </c>
      <c r="J7">
        <v>5095979</v>
      </c>
    </row>
    <row r="8" spans="1:10" x14ac:dyDescent="0.3">
      <c r="A8">
        <v>16</v>
      </c>
      <c r="B8" t="s">
        <v>87</v>
      </c>
      <c r="D8">
        <v>19655536</v>
      </c>
      <c r="E8">
        <v>13579790</v>
      </c>
      <c r="F8">
        <v>29886517</v>
      </c>
      <c r="G8">
        <v>7814493</v>
      </c>
      <c r="H8">
        <v>9705880</v>
      </c>
      <c r="I8">
        <v>7828202</v>
      </c>
      <c r="J8">
        <v>5213602</v>
      </c>
    </row>
    <row r="9" spans="1:10" x14ac:dyDescent="0.3">
      <c r="A9">
        <v>17</v>
      </c>
      <c r="B9" t="s">
        <v>88</v>
      </c>
      <c r="D9">
        <v>0</v>
      </c>
      <c r="E9">
        <v>0</v>
      </c>
      <c r="F9">
        <v>0</v>
      </c>
      <c r="G9">
        <v>0</v>
      </c>
      <c r="H9">
        <v>0</v>
      </c>
      <c r="I9">
        <v>0</v>
      </c>
      <c r="J9">
        <v>0</v>
      </c>
    </row>
    <row r="10" spans="1:10" x14ac:dyDescent="0.3">
      <c r="A10">
        <v>20</v>
      </c>
      <c r="B10" t="s">
        <v>89</v>
      </c>
      <c r="D10">
        <v>0</v>
      </c>
      <c r="E10">
        <v>0</v>
      </c>
      <c r="F10">
        <v>0</v>
      </c>
      <c r="G10">
        <v>0</v>
      </c>
      <c r="H10">
        <v>0</v>
      </c>
      <c r="I10">
        <v>0</v>
      </c>
      <c r="J10">
        <v>0</v>
      </c>
    </row>
    <row r="11" spans="1:10" x14ac:dyDescent="0.3">
      <c r="A11">
        <v>22</v>
      </c>
      <c r="B11" t="s">
        <v>90</v>
      </c>
      <c r="D11">
        <v>-858568</v>
      </c>
      <c r="E11">
        <v>-1090459</v>
      </c>
      <c r="F11">
        <v>200000</v>
      </c>
      <c r="G11">
        <v>0</v>
      </c>
      <c r="H11">
        <v>0</v>
      </c>
      <c r="I11">
        <v>0</v>
      </c>
      <c r="J11">
        <v>0</v>
      </c>
    </row>
    <row r="12" spans="1:10" x14ac:dyDescent="0.3">
      <c r="A12">
        <v>23</v>
      </c>
      <c r="B12" t="s">
        <v>91</v>
      </c>
      <c r="D12">
        <v>1827065</v>
      </c>
      <c r="E12">
        <v>13184</v>
      </c>
      <c r="F12">
        <v>828094</v>
      </c>
      <c r="G12">
        <v>209726</v>
      </c>
      <c r="H12">
        <v>226419</v>
      </c>
      <c r="I12">
        <v>480823</v>
      </c>
      <c r="J12">
        <v>292038</v>
      </c>
    </row>
    <row r="13" spans="1:10" x14ac:dyDescent="0.3">
      <c r="A13">
        <v>252</v>
      </c>
      <c r="B13" t="s">
        <v>29</v>
      </c>
      <c r="D13">
        <v>3737494</v>
      </c>
      <c r="E13">
        <v>650531</v>
      </c>
      <c r="F13">
        <v>748536</v>
      </c>
      <c r="G13">
        <v>1087893</v>
      </c>
      <c r="H13">
        <v>756253</v>
      </c>
      <c r="I13">
        <v>554832</v>
      </c>
      <c r="J13">
        <v>172226</v>
      </c>
    </row>
    <row r="14" spans="1:10" x14ac:dyDescent="0.3">
      <c r="A14">
        <v>253</v>
      </c>
      <c r="B14" t="s">
        <v>30</v>
      </c>
      <c r="D14">
        <v>3348004</v>
      </c>
      <c r="E14">
        <v>1307692</v>
      </c>
      <c r="F14">
        <v>3136129</v>
      </c>
      <c r="G14">
        <v>619069</v>
      </c>
      <c r="H14">
        <v>1930362</v>
      </c>
      <c r="I14">
        <v>1075424</v>
      </c>
      <c r="J14">
        <v>57828</v>
      </c>
    </row>
    <row r="15" spans="1:10" x14ac:dyDescent="0.3">
      <c r="A15">
        <v>254</v>
      </c>
      <c r="B15" t="s">
        <v>31</v>
      </c>
      <c r="D15">
        <v>-5744183</v>
      </c>
      <c r="E15">
        <v>7197574</v>
      </c>
      <c r="F15">
        <v>4366757</v>
      </c>
      <c r="G15">
        <v>-5916671</v>
      </c>
      <c r="H15">
        <v>-4205432</v>
      </c>
      <c r="I15">
        <v>-1262093</v>
      </c>
      <c r="J15">
        <v>4563566</v>
      </c>
    </row>
    <row r="16" spans="1:10" x14ac:dyDescent="0.3">
      <c r="A16">
        <v>255</v>
      </c>
      <c r="B16" t="s">
        <v>81</v>
      </c>
      <c r="D16">
        <v>4410369</v>
      </c>
      <c r="E16">
        <v>810943</v>
      </c>
      <c r="F16">
        <v>1030629</v>
      </c>
      <c r="G16">
        <v>715897</v>
      </c>
      <c r="H16">
        <v>1718609</v>
      </c>
      <c r="I16">
        <v>263361</v>
      </c>
      <c r="J16">
        <v>532330</v>
      </c>
    </row>
    <row r="17" spans="1:10" x14ac:dyDescent="0.3">
      <c r="A17">
        <v>333</v>
      </c>
      <c r="B17" t="s">
        <v>70</v>
      </c>
      <c r="D17">
        <v>11861164</v>
      </c>
      <c r="E17">
        <v>8535072</v>
      </c>
      <c r="F17">
        <v>7961363</v>
      </c>
      <c r="G17">
        <v>1876195</v>
      </c>
      <c r="H17">
        <v>2656586</v>
      </c>
      <c r="I17">
        <v>2340276</v>
      </c>
      <c r="J17">
        <v>6343228</v>
      </c>
    </row>
    <row r="18" spans="1:10" x14ac:dyDescent="0.3">
      <c r="A18">
        <v>335</v>
      </c>
      <c r="B18" t="s">
        <v>36</v>
      </c>
      <c r="D18">
        <v>0</v>
      </c>
      <c r="E18">
        <v>0</v>
      </c>
      <c r="F18">
        <v>0</v>
      </c>
      <c r="G18">
        <v>0</v>
      </c>
      <c r="H18">
        <v>0</v>
      </c>
      <c r="I18">
        <v>268440</v>
      </c>
      <c r="J18">
        <v>939876</v>
      </c>
    </row>
    <row r="19" spans="1:10" x14ac:dyDescent="0.3">
      <c r="A19">
        <v>336</v>
      </c>
      <c r="B19" t="s">
        <v>286</v>
      </c>
      <c r="D19">
        <v>1509213</v>
      </c>
      <c r="E19">
        <v>235807</v>
      </c>
      <c r="F19">
        <v>1726769</v>
      </c>
      <c r="G19">
        <v>218846</v>
      </c>
      <c r="H19">
        <v>80704</v>
      </c>
      <c r="I19">
        <v>717724</v>
      </c>
      <c r="J19">
        <v>936882</v>
      </c>
    </row>
    <row r="20" spans="1:10" x14ac:dyDescent="0.3">
      <c r="A20">
        <v>338</v>
      </c>
      <c r="B20" t="s">
        <v>35</v>
      </c>
      <c r="D20">
        <v>22386970</v>
      </c>
      <c r="E20">
        <v>3847708</v>
      </c>
      <c r="F20">
        <v>12359994</v>
      </c>
      <c r="G20">
        <v>10463963</v>
      </c>
      <c r="H20">
        <v>8842516</v>
      </c>
      <c r="I20">
        <v>5028323</v>
      </c>
      <c r="J20">
        <v>2468215</v>
      </c>
    </row>
    <row r="21" spans="1:10" x14ac:dyDescent="0.3">
      <c r="A21">
        <v>339</v>
      </c>
      <c r="B21" t="s">
        <v>74</v>
      </c>
      <c r="D21">
        <v>10680500</v>
      </c>
      <c r="E21">
        <v>6606493</v>
      </c>
      <c r="F21">
        <v>9513438</v>
      </c>
      <c r="G21">
        <v>2488016</v>
      </c>
      <c r="H21">
        <v>3261965</v>
      </c>
      <c r="I21">
        <v>3923550</v>
      </c>
      <c r="J21">
        <v>1027701</v>
      </c>
    </row>
    <row r="22" spans="1:10" x14ac:dyDescent="0.3">
      <c r="A22">
        <v>341</v>
      </c>
      <c r="B22" t="s">
        <v>287</v>
      </c>
      <c r="D22">
        <v>107801</v>
      </c>
      <c r="E22">
        <v>13309</v>
      </c>
      <c r="F22">
        <v>57765</v>
      </c>
      <c r="G22">
        <v>76546</v>
      </c>
      <c r="H22">
        <v>1625618</v>
      </c>
      <c r="I22">
        <v>1035442</v>
      </c>
      <c r="J22">
        <v>2705</v>
      </c>
    </row>
    <row r="23" spans="1:10" x14ac:dyDescent="0.3">
      <c r="A23">
        <v>376</v>
      </c>
      <c r="B23" t="s">
        <v>32</v>
      </c>
      <c r="D23">
        <v>0</v>
      </c>
      <c r="E23">
        <v>0</v>
      </c>
      <c r="F23">
        <v>0</v>
      </c>
      <c r="G23">
        <v>0</v>
      </c>
      <c r="H23">
        <v>0</v>
      </c>
      <c r="I23">
        <v>0</v>
      </c>
      <c r="J23">
        <v>0</v>
      </c>
    </row>
    <row r="24" spans="1:10" x14ac:dyDescent="0.3">
      <c r="A24">
        <v>379</v>
      </c>
      <c r="B24" t="s">
        <v>37</v>
      </c>
      <c r="D24">
        <v>11429148</v>
      </c>
      <c r="E24">
        <v>10232087</v>
      </c>
      <c r="F24">
        <v>13852913</v>
      </c>
      <c r="G24">
        <v>2551990</v>
      </c>
      <c r="H24">
        <v>4812879</v>
      </c>
      <c r="I24">
        <v>3415700</v>
      </c>
      <c r="J24">
        <v>6426737</v>
      </c>
    </row>
    <row r="25" spans="1:10" x14ac:dyDescent="0.3">
      <c r="A25">
        <v>380</v>
      </c>
      <c r="B25" t="s">
        <v>40</v>
      </c>
      <c r="D25">
        <v>1047877</v>
      </c>
      <c r="E25">
        <v>353178</v>
      </c>
      <c r="F25">
        <v>726426</v>
      </c>
      <c r="G25">
        <v>0</v>
      </c>
      <c r="H25">
        <v>210849</v>
      </c>
      <c r="I25">
        <v>0</v>
      </c>
      <c r="J25">
        <v>0</v>
      </c>
    </row>
    <row r="26" spans="1:10" x14ac:dyDescent="0.3">
      <c r="A26">
        <v>385</v>
      </c>
      <c r="B26" t="s">
        <v>34</v>
      </c>
      <c r="D26">
        <v>23728285</v>
      </c>
      <c r="E26">
        <v>13003505</v>
      </c>
      <c r="F26">
        <v>20611416</v>
      </c>
      <c r="G26">
        <v>6254254</v>
      </c>
      <c r="H26">
        <v>7323699</v>
      </c>
      <c r="I26">
        <v>5396486</v>
      </c>
      <c r="J26">
        <v>7261835</v>
      </c>
    </row>
    <row r="27" spans="1:10" x14ac:dyDescent="0.3">
      <c r="A27">
        <v>386</v>
      </c>
      <c r="B27" t="s">
        <v>78</v>
      </c>
      <c r="D27">
        <v>0</v>
      </c>
      <c r="E27">
        <v>0</v>
      </c>
      <c r="F27">
        <v>0</v>
      </c>
      <c r="G27">
        <v>0</v>
      </c>
      <c r="H27">
        <v>0</v>
      </c>
      <c r="I27">
        <v>0</v>
      </c>
      <c r="J27">
        <v>0</v>
      </c>
    </row>
    <row r="28" spans="1:10" x14ac:dyDescent="0.3">
      <c r="A28">
        <v>387</v>
      </c>
      <c r="B28" t="s">
        <v>79</v>
      </c>
      <c r="D28">
        <v>0</v>
      </c>
      <c r="E28">
        <v>0</v>
      </c>
      <c r="F28">
        <v>0</v>
      </c>
      <c r="G28">
        <v>0</v>
      </c>
      <c r="H28">
        <v>0</v>
      </c>
      <c r="I28">
        <v>0</v>
      </c>
      <c r="J28">
        <v>0</v>
      </c>
    </row>
    <row r="29" spans="1:10" x14ac:dyDescent="0.3">
      <c r="A29">
        <v>388</v>
      </c>
      <c r="B29" t="s">
        <v>73</v>
      </c>
      <c r="D29">
        <v>22082013</v>
      </c>
      <c r="E29">
        <v>12392510</v>
      </c>
      <c r="F29">
        <v>28601445</v>
      </c>
      <c r="G29">
        <v>7179410</v>
      </c>
      <c r="H29">
        <v>8070235</v>
      </c>
      <c r="I29">
        <v>7564841</v>
      </c>
      <c r="J29">
        <v>4645110</v>
      </c>
    </row>
    <row r="30" spans="1:10" x14ac:dyDescent="0.3">
      <c r="A30">
        <v>389</v>
      </c>
      <c r="B30" t="s">
        <v>80</v>
      </c>
      <c r="D30">
        <v>141432</v>
      </c>
      <c r="E30">
        <v>0</v>
      </c>
      <c r="F30">
        <v>0</v>
      </c>
      <c r="G30">
        <v>0</v>
      </c>
      <c r="H30">
        <v>0</v>
      </c>
      <c r="I30">
        <v>0</v>
      </c>
      <c r="J30">
        <v>-36162</v>
      </c>
    </row>
    <row r="31" spans="1:10" x14ac:dyDescent="0.3">
      <c r="A31">
        <v>391</v>
      </c>
      <c r="B31" t="s">
        <v>84</v>
      </c>
      <c r="D31">
        <v>970871</v>
      </c>
      <c r="E31">
        <v>1307692</v>
      </c>
      <c r="F31">
        <v>3136129</v>
      </c>
      <c r="G31">
        <v>619069</v>
      </c>
      <c r="H31">
        <v>1262283</v>
      </c>
      <c r="I31">
        <v>1075424</v>
      </c>
      <c r="J31">
        <v>83510</v>
      </c>
    </row>
    <row r="32" spans="1:10" x14ac:dyDescent="0.3">
      <c r="A32">
        <v>500</v>
      </c>
      <c r="B32" t="s">
        <v>69</v>
      </c>
      <c r="D32">
        <v>0</v>
      </c>
      <c r="E32">
        <v>0</v>
      </c>
      <c r="F32">
        <v>433264</v>
      </c>
      <c r="G32">
        <v>0</v>
      </c>
      <c r="H32">
        <v>668079</v>
      </c>
      <c r="I32">
        <v>0</v>
      </c>
      <c r="J32">
        <v>0</v>
      </c>
    </row>
    <row r="33" spans="1:10" x14ac:dyDescent="0.3">
      <c r="A33">
        <v>502</v>
      </c>
      <c r="B33" t="s">
        <v>71</v>
      </c>
      <c r="D33">
        <v>0</v>
      </c>
      <c r="E33">
        <v>0</v>
      </c>
      <c r="F33">
        <v>0</v>
      </c>
      <c r="G33">
        <v>0</v>
      </c>
      <c r="H33">
        <v>0</v>
      </c>
      <c r="I33">
        <v>0</v>
      </c>
      <c r="J33">
        <v>0</v>
      </c>
    </row>
    <row r="34" spans="1:10" x14ac:dyDescent="0.3">
      <c r="A34">
        <v>503</v>
      </c>
      <c r="B34" t="s">
        <v>72</v>
      </c>
      <c r="D34">
        <v>0</v>
      </c>
      <c r="E34">
        <v>0</v>
      </c>
      <c r="F34">
        <v>0</v>
      </c>
      <c r="G34">
        <v>0</v>
      </c>
      <c r="H34">
        <v>0</v>
      </c>
      <c r="I34">
        <v>0</v>
      </c>
      <c r="J34">
        <v>0</v>
      </c>
    </row>
    <row r="35" spans="1:10" x14ac:dyDescent="0.3">
      <c r="A35">
        <v>504</v>
      </c>
      <c r="B35" t="s">
        <v>75</v>
      </c>
      <c r="D35">
        <v>15562649</v>
      </c>
      <c r="E35">
        <v>6583651</v>
      </c>
      <c r="F35">
        <v>20060871</v>
      </c>
      <c r="G35">
        <v>5330745</v>
      </c>
      <c r="H35">
        <v>4901261</v>
      </c>
      <c r="I35">
        <v>2869210</v>
      </c>
      <c r="J35">
        <v>4183196</v>
      </c>
    </row>
    <row r="36" spans="1:10" x14ac:dyDescent="0.3">
      <c r="A36">
        <v>505</v>
      </c>
      <c r="B36" t="s">
        <v>76</v>
      </c>
      <c r="D36">
        <v>0</v>
      </c>
      <c r="E36">
        <v>0</v>
      </c>
      <c r="F36">
        <v>0</v>
      </c>
      <c r="G36">
        <v>0</v>
      </c>
      <c r="H36">
        <v>0</v>
      </c>
      <c r="I36">
        <v>0</v>
      </c>
      <c r="J36">
        <v>0</v>
      </c>
    </row>
    <row r="37" spans="1:10" x14ac:dyDescent="0.3">
      <c r="A37">
        <v>506</v>
      </c>
      <c r="B37" t="s">
        <v>82</v>
      </c>
      <c r="D37">
        <v>9232096</v>
      </c>
      <c r="E37">
        <v>8535074</v>
      </c>
      <c r="F37">
        <v>7961363</v>
      </c>
      <c r="G37">
        <v>1876198</v>
      </c>
      <c r="H37">
        <v>2656586</v>
      </c>
      <c r="I37">
        <v>2340276</v>
      </c>
      <c r="J37">
        <v>6343228</v>
      </c>
    </row>
    <row r="38" spans="1:10" x14ac:dyDescent="0.3">
      <c r="A38">
        <v>507</v>
      </c>
      <c r="B38" t="s">
        <v>288</v>
      </c>
      <c r="D38">
        <v>0</v>
      </c>
      <c r="E38">
        <v>0</v>
      </c>
      <c r="F38">
        <v>0</v>
      </c>
      <c r="G38">
        <v>1</v>
      </c>
      <c r="H38">
        <v>0</v>
      </c>
      <c r="I38">
        <v>0</v>
      </c>
      <c r="J38">
        <v>0</v>
      </c>
    </row>
    <row r="39" spans="1:10" x14ac:dyDescent="0.3">
      <c r="A39">
        <v>512</v>
      </c>
      <c r="B39" t="s">
        <v>92</v>
      </c>
      <c r="D39">
        <v>5295710</v>
      </c>
      <c r="E39">
        <v>1090593</v>
      </c>
      <c r="F39">
        <v>0</v>
      </c>
      <c r="G39">
        <v>0</v>
      </c>
      <c r="H39">
        <v>0</v>
      </c>
      <c r="I39">
        <v>0</v>
      </c>
      <c r="J39">
        <v>761231</v>
      </c>
    </row>
    <row r="40" spans="1:10" x14ac:dyDescent="0.3">
      <c r="A40">
        <v>532</v>
      </c>
      <c r="B40" t="s">
        <v>289</v>
      </c>
      <c r="D40">
        <v>17037865</v>
      </c>
      <c r="E40">
        <v>12513946</v>
      </c>
      <c r="F40">
        <v>29258423</v>
      </c>
      <c r="G40">
        <v>7604767</v>
      </c>
      <c r="H40">
        <v>9617719</v>
      </c>
      <c r="I40">
        <v>7492780</v>
      </c>
      <c r="J40">
        <v>4921564</v>
      </c>
    </row>
    <row r="41" spans="1:10" x14ac:dyDescent="0.3">
      <c r="A41">
        <v>533</v>
      </c>
      <c r="B41" t="s">
        <v>290</v>
      </c>
      <c r="D41">
        <v>67962</v>
      </c>
      <c r="E41">
        <v>37799</v>
      </c>
      <c r="F41">
        <v>0</v>
      </c>
      <c r="G41">
        <v>0</v>
      </c>
      <c r="H41">
        <v>138258</v>
      </c>
      <c r="I41">
        <v>145401</v>
      </c>
      <c r="J41">
        <v>0</v>
      </c>
    </row>
    <row r="42" spans="1:10" x14ac:dyDescent="0.3">
      <c r="A42">
        <v>536</v>
      </c>
      <c r="B42" t="s">
        <v>83</v>
      </c>
      <c r="D42">
        <v>377592</v>
      </c>
      <c r="E42">
        <v>0</v>
      </c>
      <c r="F42">
        <v>433264</v>
      </c>
      <c r="G42">
        <v>0</v>
      </c>
      <c r="H42">
        <v>668079</v>
      </c>
      <c r="I42">
        <v>0</v>
      </c>
      <c r="J42">
        <v>0</v>
      </c>
    </row>
    <row r="43" spans="1:10" x14ac:dyDescent="0.3">
      <c r="A43">
        <v>547</v>
      </c>
      <c r="B43" t="s">
        <v>291</v>
      </c>
      <c r="D43">
        <v>3</v>
      </c>
      <c r="E43">
        <v>3</v>
      </c>
      <c r="F43">
        <v>3</v>
      </c>
      <c r="G43">
        <v>4</v>
      </c>
      <c r="H43">
        <v>3</v>
      </c>
      <c r="I43">
        <v>3</v>
      </c>
      <c r="J43">
        <v>2</v>
      </c>
    </row>
    <row r="44" spans="1:10" x14ac:dyDescent="0.3">
      <c r="A44">
        <v>554</v>
      </c>
      <c r="B44" t="s">
        <v>111</v>
      </c>
      <c r="D44">
        <v>7709188</v>
      </c>
      <c r="E44">
        <v>4047153</v>
      </c>
      <c r="F44">
        <v>6101011</v>
      </c>
      <c r="G44">
        <v>2822461</v>
      </c>
      <c r="H44">
        <v>2885239</v>
      </c>
      <c r="I44">
        <v>1425835</v>
      </c>
      <c r="J44">
        <v>1743243</v>
      </c>
    </row>
    <row r="45" spans="1:10" x14ac:dyDescent="0.3">
      <c r="A45">
        <v>555</v>
      </c>
      <c r="B45" t="s">
        <v>112</v>
      </c>
      <c r="D45">
        <v>1501141</v>
      </c>
      <c r="E45">
        <v>2669962</v>
      </c>
      <c r="F45">
        <v>4152576</v>
      </c>
      <c r="G45">
        <v>1320254</v>
      </c>
      <c r="H45">
        <v>828238</v>
      </c>
      <c r="I45">
        <v>325213</v>
      </c>
      <c r="J45">
        <v>529062</v>
      </c>
    </row>
    <row r="46" spans="1:10" x14ac:dyDescent="0.3">
      <c r="A46">
        <v>556</v>
      </c>
      <c r="B46" t="s">
        <v>113</v>
      </c>
      <c r="D46">
        <v>5115702</v>
      </c>
      <c r="E46">
        <v>1722762</v>
      </c>
      <c r="F46">
        <v>873686</v>
      </c>
      <c r="G46">
        <v>1353890</v>
      </c>
      <c r="H46">
        <v>1405449</v>
      </c>
      <c r="I46">
        <v>1569402</v>
      </c>
      <c r="J46">
        <v>810516</v>
      </c>
    </row>
    <row r="47" spans="1:10" x14ac:dyDescent="0.3">
      <c r="A47">
        <v>557</v>
      </c>
      <c r="B47" t="s">
        <v>114</v>
      </c>
      <c r="D47">
        <v>2659507</v>
      </c>
      <c r="E47">
        <v>742348</v>
      </c>
      <c r="F47">
        <v>405105</v>
      </c>
      <c r="G47">
        <v>552596</v>
      </c>
      <c r="H47">
        <v>612492</v>
      </c>
      <c r="I47">
        <v>671769</v>
      </c>
      <c r="J47">
        <v>551387</v>
      </c>
    </row>
    <row r="48" spans="1:10" x14ac:dyDescent="0.3">
      <c r="A48">
        <v>575</v>
      </c>
      <c r="B48" t="s">
        <v>106</v>
      </c>
      <c r="D48">
        <v>0</v>
      </c>
      <c r="E48">
        <v>0</v>
      </c>
      <c r="F48">
        <v>0</v>
      </c>
      <c r="G48">
        <v>0</v>
      </c>
      <c r="H48">
        <v>0</v>
      </c>
      <c r="I48">
        <v>0</v>
      </c>
      <c r="J48">
        <v>0</v>
      </c>
    </row>
    <row r="49" spans="1:10" x14ac:dyDescent="0.3">
      <c r="A49">
        <v>576</v>
      </c>
      <c r="B49" t="s">
        <v>107</v>
      </c>
      <c r="D49">
        <v>0</v>
      </c>
      <c r="E49">
        <v>0</v>
      </c>
      <c r="F49">
        <v>0</v>
      </c>
      <c r="G49">
        <v>0</v>
      </c>
      <c r="H49">
        <v>0</v>
      </c>
      <c r="I49">
        <v>0</v>
      </c>
      <c r="J49">
        <v>0</v>
      </c>
    </row>
    <row r="50" spans="1:10" x14ac:dyDescent="0.3">
      <c r="A50">
        <v>577</v>
      </c>
      <c r="B50" t="s">
        <v>292</v>
      </c>
      <c r="D50">
        <v>2</v>
      </c>
      <c r="E50">
        <v>2</v>
      </c>
      <c r="F50">
        <v>0</v>
      </c>
      <c r="G50">
        <v>2</v>
      </c>
      <c r="H50">
        <v>2</v>
      </c>
      <c r="I50">
        <v>2</v>
      </c>
      <c r="J50">
        <v>2</v>
      </c>
    </row>
    <row r="51" spans="1:10" x14ac:dyDescent="0.3">
      <c r="A51">
        <v>586</v>
      </c>
      <c r="B51" t="s">
        <v>293</v>
      </c>
      <c r="D51">
        <v>0</v>
      </c>
      <c r="E51">
        <v>0</v>
      </c>
      <c r="F51">
        <v>0</v>
      </c>
      <c r="G51">
        <v>0</v>
      </c>
      <c r="H51">
        <v>0</v>
      </c>
      <c r="I51">
        <v>0</v>
      </c>
      <c r="J51">
        <v>0</v>
      </c>
    </row>
    <row r="52" spans="1:10" x14ac:dyDescent="0.3">
      <c r="A52">
        <v>591</v>
      </c>
      <c r="B52" t="s">
        <v>120</v>
      </c>
      <c r="D52">
        <v>0</v>
      </c>
      <c r="E52">
        <v>0</v>
      </c>
      <c r="F52">
        <v>0</v>
      </c>
      <c r="G52">
        <v>0</v>
      </c>
      <c r="H52">
        <v>0</v>
      </c>
      <c r="I52">
        <v>0</v>
      </c>
      <c r="J52">
        <v>0</v>
      </c>
    </row>
    <row r="53" spans="1:10" x14ac:dyDescent="0.3">
      <c r="A53">
        <v>592</v>
      </c>
      <c r="B53" t="s">
        <v>121</v>
      </c>
      <c r="D53">
        <v>0</v>
      </c>
      <c r="E53">
        <v>0</v>
      </c>
      <c r="F53">
        <v>0</v>
      </c>
      <c r="G53">
        <v>0</v>
      </c>
      <c r="H53">
        <v>0</v>
      </c>
      <c r="I53">
        <v>0</v>
      </c>
      <c r="J53">
        <v>0</v>
      </c>
    </row>
    <row r="54" spans="1:10" x14ac:dyDescent="0.3">
      <c r="A54">
        <v>606</v>
      </c>
      <c r="B54" t="s">
        <v>294</v>
      </c>
      <c r="D54">
        <v>1</v>
      </c>
      <c r="E54">
        <v>1</v>
      </c>
      <c r="F54">
        <v>1</v>
      </c>
      <c r="G54">
        <v>1</v>
      </c>
      <c r="H54">
        <v>1</v>
      </c>
      <c r="I54">
        <v>1</v>
      </c>
      <c r="J54">
        <v>1</v>
      </c>
    </row>
    <row r="55" spans="1:10" x14ac:dyDescent="0.3">
      <c r="A55">
        <v>621</v>
      </c>
      <c r="B55" t="s">
        <v>295</v>
      </c>
      <c r="D55">
        <v>10366115</v>
      </c>
      <c r="E55">
        <v>0</v>
      </c>
      <c r="F55">
        <v>0</v>
      </c>
      <c r="G55">
        <v>6150500</v>
      </c>
      <c r="H55">
        <v>0</v>
      </c>
      <c r="I55">
        <v>0</v>
      </c>
      <c r="J55">
        <v>0</v>
      </c>
    </row>
    <row r="56" spans="1:10" x14ac:dyDescent="0.3">
      <c r="A56">
        <v>622</v>
      </c>
      <c r="B56" t="s">
        <v>296</v>
      </c>
      <c r="D56">
        <v>2941769</v>
      </c>
      <c r="E56">
        <v>1170287</v>
      </c>
      <c r="F56">
        <v>2920274</v>
      </c>
      <c r="G56">
        <v>763424</v>
      </c>
      <c r="H56">
        <v>938867</v>
      </c>
      <c r="I56">
        <v>595342</v>
      </c>
      <c r="J56">
        <v>369750</v>
      </c>
    </row>
    <row r="57" spans="1:10" x14ac:dyDescent="0.3">
      <c r="A57">
        <v>626</v>
      </c>
      <c r="B57" t="s">
        <v>297</v>
      </c>
      <c r="D57">
        <v>1509213</v>
      </c>
      <c r="E57">
        <v>284118</v>
      </c>
      <c r="F57">
        <v>8159884</v>
      </c>
      <c r="G57">
        <v>218846</v>
      </c>
      <c r="H57">
        <v>858416</v>
      </c>
      <c r="I57">
        <v>845323</v>
      </c>
      <c r="J57">
        <v>936882</v>
      </c>
    </row>
    <row r="58" spans="1:10" x14ac:dyDescent="0.3">
      <c r="A58">
        <v>627</v>
      </c>
      <c r="B58" t="s">
        <v>298</v>
      </c>
      <c r="D58">
        <v>0</v>
      </c>
      <c r="E58">
        <v>0</v>
      </c>
      <c r="F58">
        <v>0</v>
      </c>
      <c r="G58">
        <v>0</v>
      </c>
      <c r="H58">
        <v>0</v>
      </c>
      <c r="I58">
        <v>0</v>
      </c>
      <c r="J58">
        <v>0</v>
      </c>
    </row>
    <row r="59" spans="1:10" x14ac:dyDescent="0.3">
      <c r="A59">
        <v>628</v>
      </c>
      <c r="B59" t="s">
        <v>299</v>
      </c>
      <c r="D59">
        <v>0</v>
      </c>
      <c r="E59">
        <v>48311</v>
      </c>
      <c r="F59">
        <v>999045</v>
      </c>
      <c r="G59">
        <v>0</v>
      </c>
      <c r="H59">
        <v>433278</v>
      </c>
      <c r="I59">
        <v>127599</v>
      </c>
      <c r="J59">
        <v>0</v>
      </c>
    </row>
    <row r="60" spans="1:10" x14ac:dyDescent="0.3">
      <c r="A60">
        <v>629</v>
      </c>
      <c r="B60" t="s">
        <v>300</v>
      </c>
      <c r="D60">
        <v>0</v>
      </c>
      <c r="E60">
        <v>0</v>
      </c>
      <c r="F60">
        <v>2920274</v>
      </c>
      <c r="G60">
        <v>0</v>
      </c>
      <c r="H60">
        <v>0</v>
      </c>
      <c r="I60">
        <v>0</v>
      </c>
      <c r="J60">
        <v>0</v>
      </c>
    </row>
    <row r="61" spans="1:10" x14ac:dyDescent="0.3">
      <c r="A61">
        <v>630</v>
      </c>
      <c r="B61" t="s">
        <v>301</v>
      </c>
      <c r="D61">
        <v>0</v>
      </c>
      <c r="E61">
        <v>0</v>
      </c>
      <c r="F61">
        <v>433264</v>
      </c>
      <c r="G61">
        <v>0</v>
      </c>
      <c r="H61">
        <v>344434</v>
      </c>
      <c r="I61">
        <v>0</v>
      </c>
      <c r="J61">
        <v>0</v>
      </c>
    </row>
    <row r="62" spans="1:10" x14ac:dyDescent="0.3">
      <c r="A62">
        <v>631</v>
      </c>
      <c r="B62" t="s">
        <v>302</v>
      </c>
      <c r="D62">
        <v>0</v>
      </c>
      <c r="E62">
        <v>0</v>
      </c>
      <c r="F62">
        <v>2080532</v>
      </c>
      <c r="G62">
        <v>0</v>
      </c>
      <c r="H62">
        <v>0</v>
      </c>
      <c r="I62">
        <v>0</v>
      </c>
      <c r="J62">
        <v>0</v>
      </c>
    </row>
    <row r="63" spans="1:10" x14ac:dyDescent="0.3">
      <c r="A63">
        <v>645</v>
      </c>
      <c r="B63" t="s">
        <v>146</v>
      </c>
      <c r="D63">
        <v>1842587</v>
      </c>
      <c r="E63">
        <v>1292035</v>
      </c>
      <c r="F63">
        <v>851192</v>
      </c>
      <c r="G63">
        <v>0</v>
      </c>
      <c r="H63">
        <v>651940</v>
      </c>
      <c r="I63">
        <v>723035</v>
      </c>
      <c r="J63">
        <v>532709</v>
      </c>
    </row>
    <row r="64" spans="1:10" x14ac:dyDescent="0.3">
      <c r="A64">
        <v>646</v>
      </c>
      <c r="B64" t="s">
        <v>136</v>
      </c>
      <c r="D64">
        <v>6511590</v>
      </c>
      <c r="E64">
        <v>7021801</v>
      </c>
      <c r="F64">
        <v>7543435</v>
      </c>
      <c r="G64">
        <v>1672054</v>
      </c>
      <c r="H64">
        <v>1620276</v>
      </c>
      <c r="I64">
        <v>967642</v>
      </c>
      <c r="J64">
        <v>4479760</v>
      </c>
    </row>
    <row r="65" spans="1:10" x14ac:dyDescent="0.3">
      <c r="A65">
        <v>659</v>
      </c>
      <c r="B65" t="s">
        <v>303</v>
      </c>
      <c r="D65">
        <v>15661825</v>
      </c>
      <c r="E65">
        <v>1118792</v>
      </c>
      <c r="F65">
        <v>2080532</v>
      </c>
      <c r="G65">
        <v>0</v>
      </c>
      <c r="H65">
        <v>5639768</v>
      </c>
      <c r="I65">
        <v>2285732</v>
      </c>
      <c r="J65">
        <v>0</v>
      </c>
    </row>
    <row r="66" spans="1:10" x14ac:dyDescent="0.3">
      <c r="A66">
        <v>660</v>
      </c>
      <c r="B66" t="s">
        <v>304</v>
      </c>
      <c r="D66">
        <v>5295710</v>
      </c>
      <c r="E66">
        <v>1090593</v>
      </c>
      <c r="F66">
        <v>0</v>
      </c>
      <c r="G66">
        <v>0</v>
      </c>
      <c r="H66">
        <v>0</v>
      </c>
      <c r="I66">
        <v>0</v>
      </c>
      <c r="J66">
        <v>0</v>
      </c>
    </row>
    <row r="67" spans="1:10" x14ac:dyDescent="0.3">
      <c r="A67">
        <v>661</v>
      </c>
      <c r="B67" t="s">
        <v>164</v>
      </c>
      <c r="D67">
        <v>33.799999999999997</v>
      </c>
      <c r="E67">
        <v>97.5</v>
      </c>
      <c r="F67">
        <v>0</v>
      </c>
      <c r="G67">
        <v>0</v>
      </c>
      <c r="H67">
        <v>0</v>
      </c>
      <c r="I67">
        <v>0</v>
      </c>
      <c r="J67">
        <v>0</v>
      </c>
    </row>
    <row r="68" spans="1:10" x14ac:dyDescent="0.3">
      <c r="A68">
        <v>662</v>
      </c>
      <c r="B68" t="s">
        <v>179</v>
      </c>
      <c r="D68">
        <v>0</v>
      </c>
      <c r="E68">
        <v>0</v>
      </c>
      <c r="F68">
        <v>0</v>
      </c>
      <c r="G68">
        <v>0</v>
      </c>
      <c r="H68">
        <v>0</v>
      </c>
      <c r="I68">
        <v>0</v>
      </c>
      <c r="J68">
        <v>0</v>
      </c>
    </row>
    <row r="69" spans="1:10" x14ac:dyDescent="0.3">
      <c r="A69">
        <v>663</v>
      </c>
      <c r="B69" t="s">
        <v>305</v>
      </c>
      <c r="D69">
        <v>1520440</v>
      </c>
      <c r="E69">
        <v>1097789</v>
      </c>
      <c r="F69">
        <v>4648534</v>
      </c>
      <c r="G69">
        <v>0</v>
      </c>
      <c r="H69">
        <v>1291990</v>
      </c>
      <c r="I69">
        <v>308134</v>
      </c>
      <c r="J69">
        <v>598133</v>
      </c>
    </row>
    <row r="70" spans="1:10" x14ac:dyDescent="0.3">
      <c r="A70">
        <v>906</v>
      </c>
      <c r="B70" t="s">
        <v>306</v>
      </c>
      <c r="D70">
        <v>1</v>
      </c>
      <c r="E70">
        <v>1</v>
      </c>
      <c r="F70">
        <v>1</v>
      </c>
      <c r="G70">
        <v>1</v>
      </c>
      <c r="H70">
        <v>1</v>
      </c>
      <c r="I70">
        <v>1</v>
      </c>
      <c r="J70">
        <v>1</v>
      </c>
    </row>
    <row r="71" spans="1:10" x14ac:dyDescent="0.3">
      <c r="A71">
        <v>907</v>
      </c>
      <c r="B71" t="s">
        <v>307</v>
      </c>
      <c r="D71">
        <v>2</v>
      </c>
      <c r="E71">
        <v>2</v>
      </c>
      <c r="F71">
        <v>2</v>
      </c>
      <c r="G71">
        <v>2</v>
      </c>
      <c r="H71">
        <v>2</v>
      </c>
      <c r="I71">
        <v>2</v>
      </c>
      <c r="J71">
        <v>2</v>
      </c>
    </row>
    <row r="72" spans="1:10" x14ac:dyDescent="0.3">
      <c r="A72">
        <v>947</v>
      </c>
      <c r="B72" t="s">
        <v>308</v>
      </c>
      <c r="D72">
        <v>0</v>
      </c>
      <c r="E72" t="s">
        <v>391</v>
      </c>
      <c r="F72" t="s">
        <v>392</v>
      </c>
      <c r="G72">
        <v>0</v>
      </c>
      <c r="H72">
        <v>0</v>
      </c>
      <c r="I72" t="s">
        <v>395</v>
      </c>
      <c r="J72" t="s">
        <v>396</v>
      </c>
    </row>
    <row r="73" spans="1:10" x14ac:dyDescent="0.3">
      <c r="A73">
        <v>948</v>
      </c>
      <c r="B73" t="s">
        <v>309</v>
      </c>
      <c r="D73" t="s">
        <v>550</v>
      </c>
      <c r="E73" t="s">
        <v>397</v>
      </c>
      <c r="F73" t="s">
        <v>398</v>
      </c>
      <c r="G73" t="s">
        <v>366</v>
      </c>
      <c r="H73" t="s">
        <v>399</v>
      </c>
      <c r="I73" t="s">
        <v>400</v>
      </c>
      <c r="J73" t="s">
        <v>401</v>
      </c>
    </row>
    <row r="74" spans="1:10" x14ac:dyDescent="0.3">
      <c r="A74">
        <v>949</v>
      </c>
      <c r="B74" t="s">
        <v>310</v>
      </c>
      <c r="D74" t="s">
        <v>172</v>
      </c>
      <c r="E74" t="s">
        <v>159</v>
      </c>
      <c r="F74" t="s">
        <v>159</v>
      </c>
      <c r="G74" t="s">
        <v>159</v>
      </c>
      <c r="H74" t="s">
        <v>159</v>
      </c>
      <c r="I74" t="s">
        <v>159</v>
      </c>
      <c r="J74" t="s">
        <v>551</v>
      </c>
    </row>
    <row r="75" spans="1:10" x14ac:dyDescent="0.3">
      <c r="A75">
        <v>950</v>
      </c>
      <c r="B75" t="s">
        <v>311</v>
      </c>
      <c r="D75" t="s">
        <v>17</v>
      </c>
      <c r="E75" t="s">
        <v>17</v>
      </c>
      <c r="F75" t="s">
        <v>17</v>
      </c>
      <c r="G75" t="s">
        <v>17</v>
      </c>
      <c r="H75" t="s">
        <v>17</v>
      </c>
      <c r="I75" t="s">
        <v>17</v>
      </c>
      <c r="J75" t="s">
        <v>17</v>
      </c>
    </row>
    <row r="76" spans="1:10" x14ac:dyDescent="0.3">
      <c r="A76">
        <v>951</v>
      </c>
      <c r="B76" t="s">
        <v>312</v>
      </c>
      <c r="D76">
        <v>2</v>
      </c>
      <c r="E76">
        <v>2</v>
      </c>
      <c r="F76">
        <v>2</v>
      </c>
      <c r="G76">
        <v>2</v>
      </c>
      <c r="H76">
        <v>2</v>
      </c>
      <c r="I76">
        <v>2</v>
      </c>
      <c r="J76">
        <v>1</v>
      </c>
    </row>
    <row r="77" spans="1:10" x14ac:dyDescent="0.3">
      <c r="A77">
        <v>952</v>
      </c>
      <c r="B77" t="s">
        <v>313</v>
      </c>
      <c r="E77" t="s">
        <v>402</v>
      </c>
      <c r="F77" t="s">
        <v>403</v>
      </c>
      <c r="H77" t="s">
        <v>552</v>
      </c>
      <c r="I77" t="s">
        <v>404</v>
      </c>
    </row>
    <row r="78" spans="1:10" x14ac:dyDescent="0.3">
      <c r="A78">
        <v>953</v>
      </c>
      <c r="B78" t="s">
        <v>314</v>
      </c>
      <c r="D78">
        <v>2</v>
      </c>
      <c r="E78">
        <v>2</v>
      </c>
      <c r="F78">
        <v>2</v>
      </c>
      <c r="G78">
        <v>2</v>
      </c>
      <c r="H78">
        <v>2</v>
      </c>
      <c r="I78">
        <v>2</v>
      </c>
      <c r="J78">
        <v>2</v>
      </c>
    </row>
    <row r="79" spans="1:10" x14ac:dyDescent="0.3">
      <c r="A79">
        <v>954</v>
      </c>
      <c r="B79" t="s">
        <v>157</v>
      </c>
      <c r="D79" t="s">
        <v>17</v>
      </c>
      <c r="E79" t="s">
        <v>17</v>
      </c>
      <c r="F79" t="s">
        <v>17</v>
      </c>
      <c r="G79" t="s">
        <v>17</v>
      </c>
      <c r="H79" t="s">
        <v>17</v>
      </c>
      <c r="I79" t="s">
        <v>17</v>
      </c>
      <c r="J79" t="s">
        <v>553</v>
      </c>
    </row>
    <row r="80" spans="1:10" x14ac:dyDescent="0.3">
      <c r="A80">
        <v>955</v>
      </c>
      <c r="B80" t="s">
        <v>315</v>
      </c>
      <c r="D80">
        <v>0</v>
      </c>
      <c r="E80">
        <v>0</v>
      </c>
      <c r="F80">
        <v>0</v>
      </c>
      <c r="G80">
        <v>1</v>
      </c>
      <c r="H80">
        <v>1</v>
      </c>
      <c r="I80">
        <v>0</v>
      </c>
      <c r="J80">
        <v>0</v>
      </c>
    </row>
    <row r="81" spans="1:10" x14ac:dyDescent="0.3">
      <c r="A81">
        <v>956</v>
      </c>
      <c r="B81" t="s">
        <v>158</v>
      </c>
      <c r="D81" t="s">
        <v>17</v>
      </c>
      <c r="E81" t="s">
        <v>17</v>
      </c>
      <c r="F81" t="s">
        <v>17</v>
      </c>
      <c r="G81" t="s">
        <v>17</v>
      </c>
      <c r="H81" t="s">
        <v>17</v>
      </c>
      <c r="I81" t="s">
        <v>17</v>
      </c>
      <c r="J81" t="s">
        <v>553</v>
      </c>
    </row>
    <row r="82" spans="1:10" x14ac:dyDescent="0.3">
      <c r="A82">
        <v>957</v>
      </c>
      <c r="B82" t="s">
        <v>316</v>
      </c>
      <c r="D82">
        <v>0</v>
      </c>
      <c r="E82">
        <v>0</v>
      </c>
      <c r="F82">
        <v>0</v>
      </c>
      <c r="G82">
        <v>0</v>
      </c>
      <c r="H82">
        <v>0</v>
      </c>
      <c r="I82">
        <v>0</v>
      </c>
      <c r="J82">
        <v>0</v>
      </c>
    </row>
    <row r="83" spans="1:10" x14ac:dyDescent="0.3">
      <c r="A83">
        <v>958</v>
      </c>
      <c r="B83" t="s">
        <v>317</v>
      </c>
      <c r="D83" t="s">
        <v>17</v>
      </c>
      <c r="E83" t="s">
        <v>17</v>
      </c>
      <c r="F83" t="s">
        <v>17</v>
      </c>
      <c r="G83" t="s">
        <v>17</v>
      </c>
      <c r="H83" t="s">
        <v>17</v>
      </c>
      <c r="I83" t="s">
        <v>17</v>
      </c>
      <c r="J83" t="s">
        <v>553</v>
      </c>
    </row>
    <row r="84" spans="1:10" x14ac:dyDescent="0.3">
      <c r="A84">
        <v>959</v>
      </c>
      <c r="B84" t="s">
        <v>318</v>
      </c>
      <c r="D84">
        <v>3</v>
      </c>
      <c r="E84">
        <v>3</v>
      </c>
      <c r="F84">
        <v>2</v>
      </c>
      <c r="G84">
        <v>2</v>
      </c>
      <c r="H84">
        <v>3</v>
      </c>
      <c r="I84">
        <v>2</v>
      </c>
      <c r="J84">
        <v>3</v>
      </c>
    </row>
    <row r="85" spans="1:10" x14ac:dyDescent="0.3">
      <c r="A85">
        <v>960</v>
      </c>
      <c r="B85" t="s">
        <v>319</v>
      </c>
      <c r="D85" t="s">
        <v>554</v>
      </c>
      <c r="E85" t="s">
        <v>405</v>
      </c>
      <c r="F85" t="s">
        <v>406</v>
      </c>
      <c r="G85" t="s">
        <v>407</v>
      </c>
      <c r="H85" t="s">
        <v>408</v>
      </c>
      <c r="I85" t="s">
        <v>555</v>
      </c>
      <c r="J85" t="s">
        <v>423</v>
      </c>
    </row>
    <row r="86" spans="1:10" x14ac:dyDescent="0.3">
      <c r="A86">
        <v>962</v>
      </c>
      <c r="B86" t="s">
        <v>320</v>
      </c>
      <c r="D86" t="s">
        <v>556</v>
      </c>
      <c r="E86" t="s">
        <v>424</v>
      </c>
      <c r="F86" t="s">
        <v>358</v>
      </c>
      <c r="G86" t="s">
        <v>322</v>
      </c>
      <c r="H86" t="s">
        <v>557</v>
      </c>
      <c r="I86" t="s">
        <v>322</v>
      </c>
      <c r="J86" t="s">
        <v>323</v>
      </c>
    </row>
    <row r="87" spans="1:10" x14ac:dyDescent="0.3">
      <c r="A87">
        <v>964</v>
      </c>
      <c r="B87" t="s">
        <v>324</v>
      </c>
      <c r="D87" t="s">
        <v>558</v>
      </c>
      <c r="E87" t="s">
        <v>559</v>
      </c>
      <c r="F87" t="s">
        <v>560</v>
      </c>
      <c r="G87" t="s">
        <v>561</v>
      </c>
      <c r="H87" t="s">
        <v>562</v>
      </c>
      <c r="I87" t="s">
        <v>563</v>
      </c>
      <c r="J87" t="s">
        <v>564</v>
      </c>
    </row>
    <row r="88" spans="1:10" x14ac:dyDescent="0.3">
      <c r="A88">
        <v>966</v>
      </c>
      <c r="B88" t="s">
        <v>325</v>
      </c>
      <c r="D88" t="s">
        <v>565</v>
      </c>
      <c r="E88" t="s">
        <v>410</v>
      </c>
      <c r="F88" t="s">
        <v>411</v>
      </c>
      <c r="H88" t="s">
        <v>413</v>
      </c>
      <c r="I88" t="s">
        <v>566</v>
      </c>
      <c r="J88" t="s">
        <v>415</v>
      </c>
    </row>
    <row r="89" spans="1:10" x14ac:dyDescent="0.3">
      <c r="A89">
        <v>968</v>
      </c>
      <c r="B89" t="s">
        <v>326</v>
      </c>
      <c r="D89" t="s">
        <v>567</v>
      </c>
      <c r="E89" t="s">
        <v>416</v>
      </c>
      <c r="F89" t="s">
        <v>417</v>
      </c>
      <c r="G89" t="s">
        <v>568</v>
      </c>
      <c r="H89" t="s">
        <v>419</v>
      </c>
      <c r="I89" t="s">
        <v>420</v>
      </c>
      <c r="J89" t="s">
        <v>422</v>
      </c>
    </row>
    <row r="90" spans="1:10" x14ac:dyDescent="0.3">
      <c r="A90">
        <v>973</v>
      </c>
      <c r="B90" t="s">
        <v>569</v>
      </c>
      <c r="D90">
        <v>0</v>
      </c>
      <c r="E90">
        <v>0</v>
      </c>
      <c r="F90">
        <v>0</v>
      </c>
      <c r="G90">
        <v>0</v>
      </c>
      <c r="H90">
        <v>0</v>
      </c>
      <c r="I90">
        <v>0</v>
      </c>
      <c r="J90">
        <v>0</v>
      </c>
    </row>
    <row r="91" spans="1:10" x14ac:dyDescent="0.3">
      <c r="A91">
        <v>975</v>
      </c>
      <c r="B91" t="s">
        <v>204</v>
      </c>
      <c r="D91">
        <v>2</v>
      </c>
      <c r="E91">
        <v>1</v>
      </c>
      <c r="F91">
        <v>2</v>
      </c>
      <c r="G91">
        <v>1</v>
      </c>
      <c r="H91">
        <v>1</v>
      </c>
      <c r="I91">
        <v>1</v>
      </c>
      <c r="J91">
        <v>2</v>
      </c>
    </row>
    <row r="92" spans="1:10" x14ac:dyDescent="0.3">
      <c r="A92">
        <v>979</v>
      </c>
      <c r="B92" t="s">
        <v>570</v>
      </c>
      <c r="D92">
        <v>1</v>
      </c>
      <c r="E92">
        <v>1</v>
      </c>
      <c r="F92">
        <v>1</v>
      </c>
      <c r="G92">
        <v>1</v>
      </c>
      <c r="H92">
        <v>1</v>
      </c>
      <c r="I92">
        <v>2</v>
      </c>
      <c r="J92">
        <v>1</v>
      </c>
    </row>
    <row r="93" spans="1:10" x14ac:dyDescent="0.3">
      <c r="A93">
        <v>980</v>
      </c>
      <c r="B93" t="s">
        <v>201</v>
      </c>
      <c r="D93" t="s">
        <v>571</v>
      </c>
      <c r="E93" t="s">
        <v>572</v>
      </c>
      <c r="F93" t="s">
        <v>573</v>
      </c>
      <c r="G93" t="s">
        <v>574</v>
      </c>
      <c r="H93" t="s">
        <v>572</v>
      </c>
      <c r="I93" t="s">
        <v>563</v>
      </c>
      <c r="J93" t="s">
        <v>573</v>
      </c>
    </row>
    <row r="94" spans="1:10" x14ac:dyDescent="0.3">
      <c r="A94">
        <v>995</v>
      </c>
      <c r="B94" t="s">
        <v>94</v>
      </c>
      <c r="D94">
        <v>0</v>
      </c>
      <c r="E94">
        <v>0</v>
      </c>
      <c r="F94">
        <v>0</v>
      </c>
      <c r="G94">
        <v>0</v>
      </c>
      <c r="H94">
        <v>0</v>
      </c>
      <c r="I94">
        <v>0</v>
      </c>
      <c r="J94">
        <v>0</v>
      </c>
    </row>
    <row r="95" spans="1:10" x14ac:dyDescent="0.3">
      <c r="A95">
        <v>996</v>
      </c>
      <c r="B95" t="s">
        <v>95</v>
      </c>
      <c r="D95">
        <v>0</v>
      </c>
      <c r="E95">
        <v>0</v>
      </c>
      <c r="F95">
        <v>0</v>
      </c>
      <c r="G95">
        <v>0</v>
      </c>
      <c r="H95">
        <v>0</v>
      </c>
      <c r="I95">
        <v>0</v>
      </c>
      <c r="J95">
        <v>0</v>
      </c>
    </row>
    <row r="96" spans="1:10" x14ac:dyDescent="0.3">
      <c r="A96">
        <v>998</v>
      </c>
      <c r="B96" t="s">
        <v>96</v>
      </c>
      <c r="D96">
        <v>56</v>
      </c>
      <c r="E96">
        <v>56</v>
      </c>
      <c r="F96">
        <v>56</v>
      </c>
      <c r="G96">
        <v>56</v>
      </c>
      <c r="H96">
        <v>56</v>
      </c>
      <c r="I96">
        <v>56</v>
      </c>
      <c r="J96">
        <v>56</v>
      </c>
    </row>
    <row r="97" spans="1:10" x14ac:dyDescent="0.3">
      <c r="A97">
        <v>999</v>
      </c>
      <c r="B97" t="s">
        <v>97</v>
      </c>
      <c r="D97">
        <v>561205</v>
      </c>
      <c r="E97">
        <v>561200</v>
      </c>
      <c r="F97">
        <v>561208</v>
      </c>
      <c r="G97">
        <v>561206</v>
      </c>
      <c r="H97">
        <v>561202</v>
      </c>
      <c r="I97">
        <v>561204</v>
      </c>
      <c r="J97">
        <v>561207</v>
      </c>
    </row>
    <row r="98" spans="1:10" x14ac:dyDescent="0.3">
      <c r="A98">
        <v>1052</v>
      </c>
      <c r="B98" t="s">
        <v>575</v>
      </c>
      <c r="D98">
        <v>0</v>
      </c>
      <c r="E98">
        <v>0</v>
      </c>
      <c r="F98">
        <v>0</v>
      </c>
      <c r="G98">
        <v>0</v>
      </c>
      <c r="H98">
        <v>0</v>
      </c>
      <c r="I98">
        <v>0</v>
      </c>
      <c r="J98">
        <v>0</v>
      </c>
    </row>
    <row r="99" spans="1:10" x14ac:dyDescent="0.3">
      <c r="A99">
        <v>1058</v>
      </c>
      <c r="B99" t="s">
        <v>368</v>
      </c>
      <c r="D99">
        <v>2</v>
      </c>
      <c r="E99">
        <v>2</v>
      </c>
      <c r="F99">
        <v>2</v>
      </c>
      <c r="G99">
        <v>2</v>
      </c>
      <c r="H99">
        <v>2</v>
      </c>
      <c r="I99">
        <v>2</v>
      </c>
      <c r="J99">
        <v>2</v>
      </c>
    </row>
    <row r="100" spans="1:10" x14ac:dyDescent="0.3">
      <c r="A100">
        <v>1059</v>
      </c>
      <c r="B100" t="s">
        <v>576</v>
      </c>
      <c r="D100">
        <v>1</v>
      </c>
      <c r="E100">
        <v>1</v>
      </c>
      <c r="F100">
        <v>1</v>
      </c>
      <c r="G100">
        <v>1</v>
      </c>
      <c r="H100">
        <v>1</v>
      </c>
      <c r="I100">
        <v>1</v>
      </c>
      <c r="J100">
        <v>1</v>
      </c>
    </row>
    <row r="101" spans="1:10" x14ac:dyDescent="0.3">
      <c r="A101">
        <v>1066</v>
      </c>
      <c r="B101" t="s">
        <v>577</v>
      </c>
      <c r="D101" t="s">
        <v>578</v>
      </c>
      <c r="E101" t="s">
        <v>579</v>
      </c>
      <c r="F101" t="s">
        <v>580</v>
      </c>
      <c r="G101" t="s">
        <v>581</v>
      </c>
      <c r="H101" t="s">
        <v>582</v>
      </c>
      <c r="I101" t="s">
        <v>583</v>
      </c>
      <c r="J101" t="s">
        <v>584</v>
      </c>
    </row>
    <row r="102" spans="1:10" x14ac:dyDescent="0.3">
      <c r="A102">
        <v>9000</v>
      </c>
      <c r="B102" t="s">
        <v>327</v>
      </c>
      <c r="C102" t="s">
        <v>130</v>
      </c>
      <c r="D102">
        <v>253472239.80000001</v>
      </c>
      <c r="E102">
        <v>140540056.5</v>
      </c>
      <c r="F102">
        <v>254748619</v>
      </c>
      <c r="G102">
        <v>69037706</v>
      </c>
      <c r="H102">
        <v>89618186</v>
      </c>
      <c r="I102">
        <v>66376429</v>
      </c>
      <c r="J102">
        <v>74679908</v>
      </c>
    </row>
    <row r="103" spans="1:10" x14ac:dyDescent="0.3">
      <c r="A103">
        <v>9001</v>
      </c>
      <c r="B103" t="s">
        <v>328</v>
      </c>
      <c r="C103" t="s">
        <v>329</v>
      </c>
      <c r="D103">
        <v>23728285</v>
      </c>
      <c r="E103">
        <v>13003505</v>
      </c>
      <c r="F103">
        <v>20611416</v>
      </c>
      <c r="G103">
        <v>6254254</v>
      </c>
      <c r="H103">
        <v>7323699</v>
      </c>
      <c r="I103">
        <v>5396486</v>
      </c>
      <c r="J103">
        <v>7261835</v>
      </c>
    </row>
    <row r="104" spans="1:10" x14ac:dyDescent="0.3">
      <c r="A104">
        <v>9002</v>
      </c>
      <c r="B104" t="s">
        <v>330</v>
      </c>
      <c r="C104" t="s">
        <v>331</v>
      </c>
      <c r="D104">
        <v>1509213</v>
      </c>
      <c r="E104">
        <v>284118</v>
      </c>
      <c r="F104">
        <v>8159884</v>
      </c>
      <c r="G104">
        <v>218846</v>
      </c>
      <c r="H104">
        <v>858416</v>
      </c>
      <c r="I104">
        <v>845323</v>
      </c>
      <c r="J104">
        <v>936882</v>
      </c>
    </row>
    <row r="105" spans="1:10" x14ac:dyDescent="0.3">
      <c r="A105">
        <v>9003</v>
      </c>
      <c r="B105" t="s">
        <v>332</v>
      </c>
      <c r="C105" t="s">
        <v>333</v>
      </c>
      <c r="D105">
        <v>22386970</v>
      </c>
      <c r="E105">
        <v>3847708</v>
      </c>
      <c r="F105">
        <v>12359994</v>
      </c>
      <c r="G105">
        <v>10463963</v>
      </c>
      <c r="H105">
        <v>8842516</v>
      </c>
      <c r="I105">
        <v>5028323</v>
      </c>
      <c r="J105">
        <v>2468215</v>
      </c>
    </row>
    <row r="106" spans="1:10" x14ac:dyDescent="0.3">
      <c r="A106">
        <v>9004</v>
      </c>
      <c r="B106" t="s">
        <v>334</v>
      </c>
      <c r="C106" t="s">
        <v>335</v>
      </c>
      <c r="D106" t="s">
        <v>130</v>
      </c>
      <c r="E106" t="s">
        <v>130</v>
      </c>
      <c r="F106" t="s">
        <v>130</v>
      </c>
      <c r="G106" t="s">
        <v>130</v>
      </c>
      <c r="H106" t="s">
        <v>130</v>
      </c>
      <c r="I106" t="s">
        <v>130</v>
      </c>
      <c r="J106" t="s">
        <v>130</v>
      </c>
    </row>
    <row r="107" spans="1:10" x14ac:dyDescent="0.3">
      <c r="A107">
        <v>9005</v>
      </c>
      <c r="B107" t="s">
        <v>336</v>
      </c>
      <c r="C107" t="s">
        <v>337</v>
      </c>
      <c r="D107">
        <v>8553465</v>
      </c>
      <c r="E107">
        <v>8313836</v>
      </c>
      <c r="F107">
        <v>6798896</v>
      </c>
      <c r="G107">
        <v>1615331</v>
      </c>
      <c r="H107">
        <v>2940295</v>
      </c>
      <c r="I107">
        <v>1690677</v>
      </c>
      <c r="J107">
        <v>5012470</v>
      </c>
    </row>
    <row r="108" spans="1:10" x14ac:dyDescent="0.3">
      <c r="A108">
        <v>9006</v>
      </c>
      <c r="B108" t="s">
        <v>338</v>
      </c>
      <c r="C108" t="s">
        <v>339</v>
      </c>
      <c r="D108">
        <v>16969903</v>
      </c>
      <c r="E108">
        <v>12476147</v>
      </c>
      <c r="F108">
        <v>29258423</v>
      </c>
      <c r="G108">
        <v>7604767</v>
      </c>
      <c r="H108">
        <v>9479461</v>
      </c>
      <c r="I108">
        <v>7347379</v>
      </c>
      <c r="J108">
        <v>4921564</v>
      </c>
    </row>
    <row r="109" spans="1:10" x14ac:dyDescent="0.3">
      <c r="A109">
        <v>9007</v>
      </c>
      <c r="B109" t="s">
        <v>375</v>
      </c>
      <c r="C109" t="s">
        <v>340</v>
      </c>
      <c r="D109">
        <v>0.504</v>
      </c>
      <c r="E109">
        <v>0.66639999999999999</v>
      </c>
      <c r="F109">
        <v>0.2324</v>
      </c>
      <c r="G109">
        <v>0.21240000000000001</v>
      </c>
      <c r="H109">
        <v>0.31019999999999998</v>
      </c>
      <c r="I109">
        <v>0.2301</v>
      </c>
      <c r="J109">
        <v>1.0185</v>
      </c>
    </row>
    <row r="110" spans="1:10" x14ac:dyDescent="0.3">
      <c r="A110">
        <v>9008</v>
      </c>
      <c r="B110" t="s">
        <v>341</v>
      </c>
      <c r="C110" t="s">
        <v>130</v>
      </c>
      <c r="D110">
        <v>0</v>
      </c>
      <c r="E110">
        <v>0</v>
      </c>
      <c r="F110">
        <v>0</v>
      </c>
      <c r="G110">
        <v>0</v>
      </c>
      <c r="H110">
        <v>0</v>
      </c>
      <c r="I110">
        <v>0</v>
      </c>
      <c r="J110">
        <v>0</v>
      </c>
    </row>
    <row r="111" spans="1:10" x14ac:dyDescent="0.3">
      <c r="A111">
        <v>9010</v>
      </c>
      <c r="B111" t="s">
        <v>342</v>
      </c>
      <c r="C111" t="s">
        <v>343</v>
      </c>
      <c r="D111">
        <v>0</v>
      </c>
      <c r="E111">
        <v>0</v>
      </c>
      <c r="F111">
        <v>0</v>
      </c>
      <c r="G111">
        <v>0</v>
      </c>
      <c r="H111">
        <v>0</v>
      </c>
      <c r="I111">
        <v>0</v>
      </c>
      <c r="J111">
        <v>0</v>
      </c>
    </row>
    <row r="112" spans="1:10" x14ac:dyDescent="0.3">
      <c r="A112">
        <v>9011</v>
      </c>
      <c r="B112" t="s">
        <v>585</v>
      </c>
      <c r="C112" t="s">
        <v>344</v>
      </c>
      <c r="D112">
        <v>0</v>
      </c>
      <c r="E112">
        <v>0</v>
      </c>
      <c r="F112">
        <v>0</v>
      </c>
      <c r="G112">
        <v>0</v>
      </c>
      <c r="H112">
        <v>0</v>
      </c>
      <c r="I112">
        <v>0</v>
      </c>
      <c r="J112">
        <v>0</v>
      </c>
    </row>
    <row r="113" spans="1:10" x14ac:dyDescent="0.3">
      <c r="A113">
        <v>9012</v>
      </c>
      <c r="B113" t="s">
        <v>586</v>
      </c>
      <c r="C113" t="s">
        <v>344</v>
      </c>
      <c r="D113">
        <v>0</v>
      </c>
      <c r="E113">
        <v>0</v>
      </c>
      <c r="F113">
        <v>0</v>
      </c>
      <c r="G113">
        <v>0</v>
      </c>
      <c r="H113">
        <v>0</v>
      </c>
      <c r="I113">
        <v>0</v>
      </c>
      <c r="J113">
        <v>0</v>
      </c>
    </row>
    <row r="114" spans="1:10" x14ac:dyDescent="0.3">
      <c r="A114">
        <v>9013</v>
      </c>
      <c r="B114" t="s">
        <v>345</v>
      </c>
      <c r="C114" t="s">
        <v>346</v>
      </c>
      <c r="D114">
        <v>0</v>
      </c>
      <c r="E114">
        <v>0</v>
      </c>
      <c r="F114">
        <v>0</v>
      </c>
      <c r="G114">
        <v>0</v>
      </c>
      <c r="H114">
        <v>0</v>
      </c>
      <c r="I114">
        <v>0</v>
      </c>
      <c r="J114">
        <v>0</v>
      </c>
    </row>
    <row r="115" spans="1:10" x14ac:dyDescent="0.3">
      <c r="A115">
        <v>9014</v>
      </c>
      <c r="B115" t="s">
        <v>347</v>
      </c>
      <c r="C115" t="s">
        <v>348</v>
      </c>
      <c r="D115">
        <v>0</v>
      </c>
      <c r="E115">
        <v>0</v>
      </c>
      <c r="F115">
        <v>0</v>
      </c>
      <c r="G115">
        <v>0</v>
      </c>
      <c r="H115">
        <v>0</v>
      </c>
      <c r="I115">
        <v>0</v>
      </c>
      <c r="J115">
        <v>0</v>
      </c>
    </row>
    <row r="116" spans="1:10" x14ac:dyDescent="0.3">
      <c r="A116">
        <v>9015</v>
      </c>
      <c r="B116" t="s">
        <v>587</v>
      </c>
      <c r="C116" t="s">
        <v>130</v>
      </c>
      <c r="D116">
        <v>0</v>
      </c>
      <c r="E116">
        <v>0</v>
      </c>
      <c r="F116">
        <v>0</v>
      </c>
      <c r="G116">
        <v>0</v>
      </c>
      <c r="H116">
        <v>0</v>
      </c>
      <c r="I116">
        <v>0</v>
      </c>
      <c r="J116">
        <v>0</v>
      </c>
    </row>
    <row r="117" spans="1:10" x14ac:dyDescent="0.3">
      <c r="A117">
        <v>9016</v>
      </c>
      <c r="B117" t="s">
        <v>588</v>
      </c>
      <c r="C117" t="s">
        <v>130</v>
      </c>
      <c r="D117">
        <v>0</v>
      </c>
      <c r="E117">
        <v>0</v>
      </c>
      <c r="F117">
        <v>0</v>
      </c>
      <c r="G117">
        <v>0</v>
      </c>
      <c r="H117">
        <v>0</v>
      </c>
      <c r="I117">
        <v>0</v>
      </c>
      <c r="J117">
        <v>0</v>
      </c>
    </row>
    <row r="118" spans="1:10" x14ac:dyDescent="0.3">
      <c r="A118">
        <v>9017</v>
      </c>
      <c r="B118" t="s">
        <v>349</v>
      </c>
      <c r="C118" t="s">
        <v>350</v>
      </c>
      <c r="D118">
        <v>0</v>
      </c>
      <c r="E118">
        <v>0</v>
      </c>
      <c r="F118">
        <v>0</v>
      </c>
      <c r="G118">
        <v>0</v>
      </c>
      <c r="H118">
        <v>0</v>
      </c>
      <c r="I118">
        <v>0</v>
      </c>
      <c r="J118">
        <v>0</v>
      </c>
    </row>
    <row r="119" spans="1:10" x14ac:dyDescent="0.3">
      <c r="A119">
        <v>9018</v>
      </c>
      <c r="B119" t="s">
        <v>351</v>
      </c>
      <c r="C119" t="s">
        <v>352</v>
      </c>
      <c r="D119">
        <v>1509213</v>
      </c>
      <c r="E119">
        <v>235807</v>
      </c>
      <c r="F119">
        <v>1726769</v>
      </c>
      <c r="G119">
        <v>218846</v>
      </c>
      <c r="H119">
        <v>80704</v>
      </c>
      <c r="I119">
        <v>717724</v>
      </c>
      <c r="J119">
        <v>936882</v>
      </c>
    </row>
    <row r="120" spans="1:10" x14ac:dyDescent="0.3">
      <c r="A120">
        <v>9019</v>
      </c>
      <c r="B120" t="s">
        <v>353</v>
      </c>
      <c r="C120" t="s">
        <v>354</v>
      </c>
      <c r="D120">
        <v>1509213</v>
      </c>
      <c r="E120">
        <v>235807</v>
      </c>
      <c r="F120">
        <v>1726769</v>
      </c>
      <c r="G120">
        <v>218846</v>
      </c>
      <c r="H120">
        <v>80704</v>
      </c>
      <c r="I120">
        <v>717724</v>
      </c>
      <c r="J120">
        <v>936882</v>
      </c>
    </row>
    <row r="123" spans="1:10" x14ac:dyDescent="0.3">
      <c r="B123" t="s">
        <v>662</v>
      </c>
      <c r="D123" s="418">
        <v>253472239.80000001</v>
      </c>
      <c r="E123" s="418">
        <v>140540056.5</v>
      </c>
      <c r="F123" s="418">
        <v>254748619</v>
      </c>
      <c r="G123" s="418">
        <v>69037706</v>
      </c>
      <c r="H123" s="418">
        <v>89618186</v>
      </c>
      <c r="I123" s="418">
        <v>66376429</v>
      </c>
      <c r="J123" s="418">
        <v>74679908</v>
      </c>
    </row>
    <row r="124" spans="1:10" x14ac:dyDescent="0.3">
      <c r="D124" s="418">
        <f>D102-D123</f>
        <v>0</v>
      </c>
      <c r="E124" s="418">
        <f t="shared" ref="E124:J124" si="0">E102-E123</f>
        <v>0</v>
      </c>
      <c r="F124" s="418">
        <f t="shared" si="0"/>
        <v>0</v>
      </c>
      <c r="G124" s="418">
        <f t="shared" si="0"/>
        <v>0</v>
      </c>
      <c r="H124" s="418">
        <f t="shared" si="0"/>
        <v>0</v>
      </c>
      <c r="I124" s="418">
        <f t="shared" si="0"/>
        <v>0</v>
      </c>
      <c r="J124" s="418">
        <f t="shared" si="0"/>
        <v>0</v>
      </c>
    </row>
  </sheetData>
  <sheetProtection algorithmName="SHA-512" hashValue="EdkR0EPg0vtqnmgJvWJdJo4f3QTcx+9QeIYLLw8nxE7ismaO2ifNFu6iWXClTC+OFQxLHTkK9Rcecop1LDgjiQ==" saltValue="DdgtQeMAUcXbjXtrpWphkw=="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68"/>
  <sheetViews>
    <sheetView workbookViewId="0">
      <selection activeCell="B1" sqref="B1"/>
    </sheetView>
  </sheetViews>
  <sheetFormatPr defaultColWidth="9.109375" defaultRowHeight="14.4" x14ac:dyDescent="0.3"/>
  <cols>
    <col min="1" max="1" width="52.5546875" style="209" customWidth="1"/>
    <col min="2" max="12" width="9.109375" style="266"/>
    <col min="13" max="13" width="21.6640625" style="266" customWidth="1"/>
    <col min="14" max="14" width="16.88671875" style="266" customWidth="1"/>
    <col min="15" max="16" width="9.109375" style="266"/>
    <col min="17" max="17" width="18.109375" style="266" customWidth="1"/>
    <col min="18" max="18" width="11" style="266" customWidth="1"/>
    <col min="19" max="16384" width="9.109375" style="266"/>
  </cols>
  <sheetData>
    <row r="1" spans="1:20" x14ac:dyDescent="0.3">
      <c r="A1" s="209" t="s">
        <v>261</v>
      </c>
    </row>
    <row r="2" spans="1:20" ht="15" thickBot="1" x14ac:dyDescent="0.35">
      <c r="A2" s="264" t="s">
        <v>377</v>
      </c>
      <c r="B2" s="107">
        <v>561205</v>
      </c>
      <c r="C2" s="262">
        <v>56</v>
      </c>
      <c r="D2" s="36"/>
      <c r="E2" s="36"/>
      <c r="G2" s="266">
        <v>100</v>
      </c>
      <c r="I2" s="266" t="s">
        <v>123</v>
      </c>
      <c r="M2" s="682" t="s">
        <v>384</v>
      </c>
      <c r="N2" s="683" t="s">
        <v>377</v>
      </c>
    </row>
    <row r="3" spans="1:20" ht="15" customHeight="1" thickBot="1" x14ac:dyDescent="0.35">
      <c r="A3" s="265" t="s">
        <v>378</v>
      </c>
      <c r="B3" s="107">
        <v>561200</v>
      </c>
      <c r="C3" s="262">
        <v>56</v>
      </c>
      <c r="D3" s="35"/>
      <c r="E3" s="36"/>
      <c r="G3" s="266">
        <v>200</v>
      </c>
      <c r="I3" s="266" t="s">
        <v>124</v>
      </c>
      <c r="M3" s="680" t="s">
        <v>385</v>
      </c>
      <c r="N3" s="681" t="s">
        <v>378</v>
      </c>
      <c r="O3" s="268"/>
      <c r="P3" s="268"/>
      <c r="S3" s="268"/>
      <c r="T3" s="268"/>
    </row>
    <row r="4" spans="1:20" ht="15" customHeight="1" thickBot="1" x14ac:dyDescent="0.35">
      <c r="A4" s="265" t="s">
        <v>379</v>
      </c>
      <c r="B4" s="107">
        <v>561208</v>
      </c>
      <c r="C4" s="262">
        <v>56</v>
      </c>
      <c r="D4" s="35"/>
      <c r="E4" s="36"/>
      <c r="G4" s="266">
        <v>300</v>
      </c>
      <c r="I4" s="266" t="s">
        <v>125</v>
      </c>
      <c r="M4" s="680" t="s">
        <v>386</v>
      </c>
      <c r="N4" s="681" t="s">
        <v>379</v>
      </c>
      <c r="O4" s="268"/>
      <c r="P4" s="268"/>
      <c r="S4" s="268"/>
      <c r="T4" s="268"/>
    </row>
    <row r="5" spans="1:20" ht="15" thickBot="1" x14ac:dyDescent="0.35">
      <c r="A5" s="265" t="s">
        <v>380</v>
      </c>
      <c r="B5" s="107">
        <v>561206</v>
      </c>
      <c r="C5" s="262">
        <v>56</v>
      </c>
      <c r="D5" s="35"/>
      <c r="E5" s="36"/>
      <c r="G5" s="266">
        <v>400</v>
      </c>
      <c r="M5" s="680" t="s">
        <v>387</v>
      </c>
      <c r="N5" s="681" t="s">
        <v>380</v>
      </c>
      <c r="O5" s="268"/>
      <c r="P5" s="268"/>
      <c r="S5" s="268"/>
      <c r="T5" s="268"/>
    </row>
    <row r="6" spans="1:20" ht="15" thickBot="1" x14ac:dyDescent="0.35">
      <c r="A6" s="265" t="s">
        <v>381</v>
      </c>
      <c r="B6" s="107">
        <v>561202</v>
      </c>
      <c r="C6" s="262">
        <v>56</v>
      </c>
      <c r="D6" s="35"/>
      <c r="E6" s="36"/>
      <c r="G6" s="266">
        <v>500</v>
      </c>
      <c r="M6" s="682" t="s">
        <v>388</v>
      </c>
      <c r="N6" s="683" t="s">
        <v>381</v>
      </c>
      <c r="O6" s="268"/>
      <c r="P6" s="268"/>
      <c r="S6" s="268"/>
      <c r="T6" s="268"/>
    </row>
    <row r="7" spans="1:20" ht="15" thickBot="1" x14ac:dyDescent="0.35">
      <c r="A7" s="265" t="s">
        <v>382</v>
      </c>
      <c r="B7" s="107">
        <v>561204</v>
      </c>
      <c r="C7" s="262">
        <v>56</v>
      </c>
      <c r="D7" s="35"/>
      <c r="E7" s="36"/>
      <c r="M7" s="680" t="s">
        <v>389</v>
      </c>
      <c r="N7" s="681" t="s">
        <v>382</v>
      </c>
      <c r="O7" s="268"/>
      <c r="P7" s="268"/>
      <c r="S7" s="268"/>
      <c r="T7" s="268"/>
    </row>
    <row r="8" spans="1:20" ht="15" thickBot="1" x14ac:dyDescent="0.35">
      <c r="A8" s="265" t="s">
        <v>383</v>
      </c>
      <c r="B8" s="107">
        <v>561207</v>
      </c>
      <c r="C8" s="262">
        <v>56</v>
      </c>
      <c r="D8" s="35"/>
      <c r="E8" s="36"/>
      <c r="M8" s="682" t="s">
        <v>390</v>
      </c>
      <c r="N8" s="683" t="s">
        <v>383</v>
      </c>
      <c r="O8" s="268"/>
      <c r="P8" s="268"/>
      <c r="S8" s="268"/>
      <c r="T8" s="268"/>
    </row>
    <row r="9" spans="1:20" ht="15" thickBot="1" x14ac:dyDescent="0.35">
      <c r="A9" s="265"/>
      <c r="B9" s="107"/>
      <c r="C9" s="262"/>
      <c r="D9" s="35"/>
      <c r="E9" s="36"/>
      <c r="O9" s="268"/>
      <c r="P9" s="268"/>
      <c r="S9" s="268"/>
      <c r="T9" s="268"/>
    </row>
    <row r="10" spans="1:20" ht="15" thickBot="1" x14ac:dyDescent="0.35">
      <c r="A10" s="265"/>
      <c r="B10" s="107"/>
      <c r="C10" s="262"/>
      <c r="D10" s="35"/>
      <c r="E10" s="36"/>
      <c r="O10" s="268"/>
      <c r="P10" s="268"/>
      <c r="S10" s="268"/>
      <c r="T10" s="268"/>
    </row>
    <row r="11" spans="1:20" ht="15" thickBot="1" x14ac:dyDescent="0.35">
      <c r="A11" s="265"/>
      <c r="B11" s="107"/>
      <c r="C11" s="262"/>
      <c r="D11" s="35"/>
      <c r="E11" s="36"/>
      <c r="O11" s="268"/>
      <c r="P11" s="268"/>
      <c r="S11" s="268"/>
      <c r="T11" s="268"/>
    </row>
    <row r="12" spans="1:20" ht="15" thickBot="1" x14ac:dyDescent="0.35">
      <c r="A12" s="265"/>
      <c r="B12" s="107"/>
      <c r="C12" s="262"/>
      <c r="D12" s="35"/>
      <c r="E12" s="36"/>
      <c r="O12" s="268"/>
      <c r="P12" s="268"/>
      <c r="S12" s="268"/>
      <c r="T12" s="268"/>
    </row>
    <row r="13" spans="1:20" ht="15" thickBot="1" x14ac:dyDescent="0.35">
      <c r="A13" s="265"/>
      <c r="B13" s="107"/>
      <c r="C13" s="262"/>
      <c r="D13" s="35"/>
      <c r="E13" s="36"/>
      <c r="O13" s="268"/>
      <c r="P13" s="268"/>
      <c r="S13" s="268"/>
      <c r="T13" s="268"/>
    </row>
    <row r="14" spans="1:20" ht="33" customHeight="1" thickBot="1" x14ac:dyDescent="0.35">
      <c r="A14" s="265"/>
      <c r="B14" s="107"/>
      <c r="C14" s="262"/>
      <c r="D14" s="35"/>
      <c r="E14" s="36"/>
      <c r="O14" s="268"/>
      <c r="P14" s="268"/>
      <c r="S14" s="268"/>
      <c r="T14" s="268"/>
    </row>
    <row r="15" spans="1:20" ht="15" thickBot="1" x14ac:dyDescent="0.35">
      <c r="A15" s="265"/>
      <c r="B15" s="107"/>
      <c r="C15" s="262"/>
      <c r="D15" s="35"/>
      <c r="E15" s="36"/>
      <c r="O15" s="268"/>
      <c r="P15" s="268"/>
      <c r="S15" s="268"/>
      <c r="T15" s="268"/>
    </row>
    <row r="16" spans="1:20" ht="15" thickBot="1" x14ac:dyDescent="0.35">
      <c r="A16" s="265"/>
      <c r="B16" s="107"/>
      <c r="C16" s="262"/>
      <c r="D16" s="35"/>
      <c r="E16" s="36"/>
      <c r="O16" s="268"/>
      <c r="P16" s="268"/>
      <c r="S16" s="268"/>
      <c r="T16" s="268"/>
    </row>
    <row r="17" spans="1:20" ht="15" thickBot="1" x14ac:dyDescent="0.35">
      <c r="A17" s="265"/>
      <c r="B17" s="107"/>
      <c r="C17" s="262"/>
      <c r="D17" s="35"/>
      <c r="E17" s="36"/>
      <c r="O17" s="268"/>
      <c r="P17" s="268"/>
      <c r="S17" s="268"/>
      <c r="T17" s="268"/>
    </row>
    <row r="18" spans="1:20" ht="15" thickBot="1" x14ac:dyDescent="0.35">
      <c r="A18" s="265"/>
      <c r="B18" s="107"/>
      <c r="C18" s="262"/>
      <c r="D18" s="35"/>
      <c r="E18" s="36"/>
      <c r="O18" s="268"/>
      <c r="P18" s="268"/>
      <c r="S18" s="268"/>
      <c r="T18" s="268"/>
    </row>
    <row r="19" spans="1:20" ht="15" thickBot="1" x14ac:dyDescent="0.35">
      <c r="A19" s="265"/>
      <c r="B19" s="107"/>
      <c r="C19" s="262"/>
      <c r="D19" s="35"/>
      <c r="E19" s="36"/>
      <c r="O19" s="268"/>
      <c r="P19" s="268"/>
      <c r="S19" s="268"/>
      <c r="T19" s="268"/>
    </row>
    <row r="20" spans="1:20" ht="15" thickBot="1" x14ac:dyDescent="0.35">
      <c r="A20" s="265"/>
      <c r="B20" s="107"/>
      <c r="C20" s="262"/>
      <c r="D20" s="35"/>
      <c r="E20" s="36"/>
      <c r="O20" s="268"/>
      <c r="P20" s="268"/>
      <c r="S20" s="268"/>
      <c r="T20" s="268"/>
    </row>
    <row r="21" spans="1:20" ht="15" thickBot="1" x14ac:dyDescent="0.35">
      <c r="A21" s="265"/>
      <c r="B21" s="107"/>
      <c r="C21" s="262"/>
      <c r="D21" s="35"/>
      <c r="E21" s="36"/>
      <c r="O21" s="268"/>
      <c r="P21" s="268"/>
      <c r="S21" s="268"/>
      <c r="T21" s="268"/>
    </row>
    <row r="22" spans="1:20" ht="15" thickBot="1" x14ac:dyDescent="0.35">
      <c r="A22" s="265"/>
      <c r="B22" s="107"/>
      <c r="C22" s="262"/>
      <c r="D22" s="35"/>
      <c r="E22" s="36"/>
      <c r="O22" s="268"/>
      <c r="P22" s="268"/>
      <c r="S22" s="268"/>
      <c r="T22" s="268"/>
    </row>
    <row r="23" spans="1:20" ht="15" thickBot="1" x14ac:dyDescent="0.35">
      <c r="A23" s="265"/>
      <c r="B23" s="107"/>
      <c r="C23" s="262"/>
      <c r="D23" s="35"/>
      <c r="E23" s="36"/>
      <c r="O23" s="268"/>
      <c r="P23" s="268"/>
      <c r="S23" s="268"/>
      <c r="T23" s="268"/>
    </row>
    <row r="24" spans="1:20" ht="15" thickBot="1" x14ac:dyDescent="0.35">
      <c r="A24" s="265"/>
      <c r="B24" s="107"/>
      <c r="C24" s="262"/>
      <c r="D24" s="35"/>
      <c r="E24" s="36"/>
      <c r="O24" s="268"/>
      <c r="P24" s="268"/>
      <c r="S24" s="268"/>
      <c r="T24" s="268"/>
    </row>
    <row r="25" spans="1:20" ht="15" thickBot="1" x14ac:dyDescent="0.35">
      <c r="A25" s="265"/>
      <c r="B25" s="107"/>
      <c r="C25" s="262"/>
      <c r="D25" s="35"/>
      <c r="E25" s="36"/>
      <c r="O25" s="268"/>
      <c r="P25" s="268"/>
      <c r="S25" s="268"/>
      <c r="T25" s="268"/>
    </row>
    <row r="26" spans="1:20" ht="15" thickBot="1" x14ac:dyDescent="0.35">
      <c r="A26" s="265"/>
      <c r="B26" s="107"/>
      <c r="C26" s="262"/>
      <c r="D26" s="35"/>
      <c r="E26" s="36"/>
      <c r="O26" s="268"/>
      <c r="P26" s="268"/>
      <c r="S26" s="268"/>
      <c r="T26" s="268"/>
    </row>
    <row r="27" spans="1:20" ht="15" thickBot="1" x14ac:dyDescent="0.35">
      <c r="A27" s="265"/>
      <c r="B27" s="107"/>
      <c r="C27" s="262"/>
      <c r="D27" s="35"/>
      <c r="E27" s="36"/>
      <c r="O27" s="268"/>
      <c r="P27" s="268"/>
      <c r="S27" s="268"/>
      <c r="T27" s="268"/>
    </row>
    <row r="28" spans="1:20" ht="15" thickBot="1" x14ac:dyDescent="0.35">
      <c r="A28" s="265"/>
      <c r="B28" s="107"/>
      <c r="C28" s="262"/>
      <c r="D28" s="35"/>
      <c r="E28" s="36"/>
      <c r="O28" s="268"/>
      <c r="P28" s="268"/>
      <c r="S28" s="268"/>
      <c r="T28" s="268"/>
    </row>
    <row r="29" spans="1:20" ht="21.6" customHeight="1" thickBot="1" x14ac:dyDescent="0.35">
      <c r="A29" s="265"/>
      <c r="B29" s="107"/>
      <c r="C29" s="262"/>
      <c r="D29" s="35"/>
      <c r="E29" s="36"/>
      <c r="O29" s="268"/>
      <c r="P29" s="268"/>
      <c r="S29" s="268"/>
      <c r="T29" s="268"/>
    </row>
    <row r="30" spans="1:20" ht="22.95" customHeight="1" thickBot="1" x14ac:dyDescent="0.35">
      <c r="A30" s="265"/>
      <c r="B30" s="107"/>
      <c r="C30" s="262"/>
      <c r="D30" s="35"/>
      <c r="E30" s="36"/>
      <c r="O30" s="268"/>
      <c r="P30" s="268"/>
      <c r="S30" s="268"/>
      <c r="T30" s="268"/>
    </row>
    <row r="31" spans="1:20" ht="15" thickBot="1" x14ac:dyDescent="0.35">
      <c r="A31" s="265"/>
      <c r="B31" s="107"/>
      <c r="C31" s="262"/>
      <c r="D31" s="35"/>
      <c r="E31" s="36"/>
      <c r="O31" s="268"/>
      <c r="P31" s="268"/>
      <c r="S31" s="268"/>
      <c r="T31" s="268"/>
    </row>
    <row r="32" spans="1:20" ht="15" thickBot="1" x14ac:dyDescent="0.35">
      <c r="A32" s="265"/>
      <c r="B32" s="107"/>
      <c r="C32" s="262"/>
      <c r="D32" s="35"/>
      <c r="E32" s="36"/>
      <c r="O32" s="268"/>
      <c r="P32" s="268"/>
      <c r="S32" s="268"/>
      <c r="T32" s="268"/>
    </row>
    <row r="33" spans="1:20" ht="15" thickBot="1" x14ac:dyDescent="0.35">
      <c r="A33" s="265"/>
      <c r="B33" s="107"/>
      <c r="C33" s="262"/>
      <c r="D33" s="35"/>
      <c r="E33" s="36"/>
      <c r="O33" s="268"/>
      <c r="P33" s="268"/>
      <c r="S33" s="268"/>
      <c r="T33" s="268"/>
    </row>
    <row r="34" spans="1:20" ht="15" thickBot="1" x14ac:dyDescent="0.35">
      <c r="A34" s="265"/>
      <c r="B34" s="107"/>
      <c r="C34" s="262"/>
      <c r="D34" s="35"/>
      <c r="E34" s="36"/>
      <c r="O34" s="268"/>
      <c r="P34" s="268"/>
      <c r="S34" s="268"/>
      <c r="T34" s="268"/>
    </row>
    <row r="35" spans="1:20" ht="15" thickBot="1" x14ac:dyDescent="0.35">
      <c r="A35" s="265"/>
      <c r="B35" s="107"/>
      <c r="C35" s="262"/>
      <c r="D35" s="35"/>
      <c r="E35" s="36"/>
      <c r="O35" s="268"/>
      <c r="P35" s="268"/>
      <c r="S35" s="268"/>
      <c r="T35" s="268"/>
    </row>
    <row r="36" spans="1:20" ht="15" thickBot="1" x14ac:dyDescent="0.35">
      <c r="A36" s="265"/>
      <c r="B36" s="107"/>
      <c r="C36" s="262"/>
      <c r="D36" s="35"/>
      <c r="E36" s="36"/>
      <c r="O36" s="268"/>
      <c r="P36" s="268"/>
      <c r="S36" s="268"/>
      <c r="T36" s="268"/>
    </row>
    <row r="37" spans="1:20" ht="15" thickBot="1" x14ac:dyDescent="0.35">
      <c r="A37" s="265"/>
      <c r="B37" s="107"/>
      <c r="C37" s="262"/>
      <c r="D37" s="35"/>
      <c r="E37" s="36"/>
      <c r="O37" s="268"/>
      <c r="P37" s="268"/>
      <c r="S37" s="268"/>
      <c r="T37" s="268"/>
    </row>
    <row r="38" spans="1:20" ht="15" thickBot="1" x14ac:dyDescent="0.35">
      <c r="A38" s="265"/>
      <c r="B38" s="107"/>
      <c r="C38" s="262"/>
      <c r="D38" s="35"/>
      <c r="E38" s="36"/>
      <c r="O38" s="268"/>
      <c r="P38" s="268"/>
      <c r="S38" s="268"/>
      <c r="T38" s="268"/>
    </row>
    <row r="39" spans="1:20" ht="15" thickBot="1" x14ac:dyDescent="0.35">
      <c r="A39" s="265"/>
      <c r="B39" s="107"/>
      <c r="C39" s="262"/>
      <c r="D39" s="35"/>
      <c r="E39" s="36"/>
      <c r="O39" s="268"/>
      <c r="P39" s="268"/>
      <c r="S39" s="268"/>
      <c r="T39" s="268"/>
    </row>
    <row r="40" spans="1:20" ht="15" thickBot="1" x14ac:dyDescent="0.35">
      <c r="A40" s="265"/>
      <c r="B40" s="107"/>
      <c r="C40" s="262"/>
      <c r="D40" s="35"/>
      <c r="E40" s="36"/>
      <c r="O40" s="268"/>
      <c r="P40" s="268"/>
      <c r="S40" s="268"/>
      <c r="T40" s="268"/>
    </row>
    <row r="41" spans="1:20" ht="15" thickBot="1" x14ac:dyDescent="0.35">
      <c r="A41" s="265"/>
      <c r="B41" s="107"/>
      <c r="C41" s="262"/>
      <c r="D41" s="35"/>
      <c r="E41" s="36"/>
      <c r="O41" s="268"/>
      <c r="P41" s="268"/>
      <c r="S41" s="268"/>
      <c r="T41" s="268"/>
    </row>
    <row r="42" spans="1:20" ht="15" thickBot="1" x14ac:dyDescent="0.35">
      <c r="A42" s="265"/>
      <c r="B42" s="107"/>
      <c r="C42" s="262"/>
      <c r="D42" s="35"/>
      <c r="E42" s="36"/>
      <c r="O42" s="268"/>
      <c r="P42" s="268"/>
      <c r="S42" s="268"/>
      <c r="T42" s="268"/>
    </row>
    <row r="43" spans="1:20" ht="15" thickBot="1" x14ac:dyDescent="0.35">
      <c r="A43" s="265"/>
      <c r="B43" s="107"/>
      <c r="C43" s="262"/>
      <c r="D43" s="35"/>
      <c r="E43" s="36"/>
      <c r="O43" s="268"/>
      <c r="P43" s="268"/>
      <c r="S43" s="268"/>
      <c r="T43" s="268"/>
    </row>
    <row r="44" spans="1:20" ht="15" thickBot="1" x14ac:dyDescent="0.35">
      <c r="A44" s="265"/>
      <c r="B44" s="107"/>
      <c r="C44" s="262"/>
      <c r="D44" s="35"/>
      <c r="E44" s="36"/>
      <c r="O44" s="268"/>
      <c r="P44" s="268"/>
      <c r="S44" s="268"/>
      <c r="T44" s="268"/>
    </row>
    <row r="45" spans="1:20" ht="15" thickBot="1" x14ac:dyDescent="0.35">
      <c r="A45" s="265"/>
      <c r="B45" s="107"/>
      <c r="C45" s="262"/>
      <c r="D45" s="35"/>
      <c r="E45" s="36"/>
      <c r="O45" s="268"/>
      <c r="P45" s="268"/>
      <c r="S45" s="268"/>
      <c r="T45" s="268"/>
    </row>
    <row r="46" spans="1:20" ht="15" thickBot="1" x14ac:dyDescent="0.35">
      <c r="A46" s="265"/>
      <c r="B46" s="107"/>
      <c r="C46" s="262"/>
      <c r="D46" s="35"/>
      <c r="E46" s="36"/>
      <c r="O46" s="268"/>
      <c r="P46" s="268"/>
      <c r="S46" s="268"/>
      <c r="T46" s="268"/>
    </row>
    <row r="47" spans="1:20" ht="15" thickBot="1" x14ac:dyDescent="0.35">
      <c r="A47" s="265"/>
      <c r="B47" s="107"/>
      <c r="C47" s="262"/>
      <c r="D47" s="35"/>
      <c r="E47" s="36"/>
      <c r="O47" s="268"/>
      <c r="P47" s="268"/>
      <c r="S47" s="268"/>
      <c r="T47" s="268"/>
    </row>
    <row r="48" spans="1:20" ht="15" thickBot="1" x14ac:dyDescent="0.35">
      <c r="A48" s="265"/>
      <c r="B48" s="107"/>
      <c r="C48" s="262"/>
      <c r="D48" s="35"/>
      <c r="E48" s="36"/>
      <c r="O48" s="268"/>
      <c r="P48" s="268"/>
      <c r="S48" s="268"/>
      <c r="T48" s="268"/>
    </row>
    <row r="49" spans="1:20" ht="15" thickBot="1" x14ac:dyDescent="0.35">
      <c r="A49" s="265"/>
      <c r="B49" s="107"/>
      <c r="C49" s="262"/>
      <c r="D49" s="35"/>
      <c r="E49" s="36"/>
      <c r="O49" s="268"/>
      <c r="P49" s="268"/>
      <c r="S49" s="268"/>
      <c r="T49" s="268"/>
    </row>
    <row r="50" spans="1:20" ht="15" thickBot="1" x14ac:dyDescent="0.35">
      <c r="A50" s="265"/>
      <c r="B50" s="107"/>
      <c r="C50" s="262"/>
      <c r="D50" s="35"/>
      <c r="E50" s="36"/>
      <c r="O50" s="268"/>
      <c r="P50" s="268"/>
      <c r="S50" s="268"/>
      <c r="T50" s="268"/>
    </row>
    <row r="51" spans="1:20" ht="15" thickBot="1" x14ac:dyDescent="0.35">
      <c r="A51" s="265"/>
      <c r="B51" s="107"/>
      <c r="C51" s="262"/>
      <c r="D51" s="35"/>
      <c r="E51" s="36"/>
      <c r="O51" s="268"/>
      <c r="P51" s="268"/>
      <c r="S51" s="268"/>
      <c r="T51" s="268"/>
    </row>
    <row r="52" spans="1:20" ht="15" thickBot="1" x14ac:dyDescent="0.35">
      <c r="A52" s="265"/>
      <c r="B52" s="107"/>
      <c r="C52" s="262"/>
      <c r="D52" s="35"/>
      <c r="E52" s="36"/>
      <c r="O52" s="268"/>
      <c r="P52" s="268"/>
      <c r="S52" s="268"/>
      <c r="T52" s="268"/>
    </row>
    <row r="53" spans="1:20" ht="15" thickBot="1" x14ac:dyDescent="0.35">
      <c r="A53" s="265"/>
      <c r="B53" s="107"/>
      <c r="C53" s="262"/>
      <c r="D53" s="35"/>
      <c r="E53" s="36"/>
      <c r="O53" s="268"/>
      <c r="P53" s="268"/>
      <c r="S53" s="268"/>
      <c r="T53" s="268"/>
    </row>
    <row r="54" spans="1:20" ht="15" thickBot="1" x14ac:dyDescent="0.35">
      <c r="A54" s="265"/>
      <c r="B54" s="107"/>
      <c r="C54" s="262"/>
      <c r="D54" s="35"/>
      <c r="E54" s="36"/>
      <c r="O54" s="268"/>
      <c r="P54" s="268"/>
      <c r="S54" s="268"/>
      <c r="T54" s="268"/>
    </row>
    <row r="55" spans="1:20" ht="15" thickBot="1" x14ac:dyDescent="0.35">
      <c r="A55" s="265"/>
      <c r="B55" s="107"/>
      <c r="C55" s="262"/>
      <c r="D55" s="35"/>
      <c r="E55" s="36"/>
      <c r="O55" s="268"/>
      <c r="P55" s="268"/>
      <c r="S55" s="268"/>
      <c r="T55" s="268"/>
    </row>
    <row r="56" spans="1:20" ht="15" thickBot="1" x14ac:dyDescent="0.35">
      <c r="A56" s="265"/>
      <c r="B56" s="107"/>
      <c r="C56" s="262"/>
      <c r="D56" s="35"/>
      <c r="E56" s="36"/>
      <c r="O56" s="268"/>
      <c r="P56" s="268"/>
      <c r="S56" s="268"/>
      <c r="T56" s="268"/>
    </row>
    <row r="57" spans="1:20" ht="15" thickBot="1" x14ac:dyDescent="0.35">
      <c r="A57" s="265"/>
      <c r="B57" s="107"/>
      <c r="C57" s="262"/>
      <c r="D57" s="35"/>
      <c r="E57" s="36"/>
      <c r="O57" s="268"/>
      <c r="P57" s="268"/>
      <c r="S57" s="268"/>
      <c r="T57" s="268"/>
    </row>
    <row r="58" spans="1:20" ht="15" thickBot="1" x14ac:dyDescent="0.35">
      <c r="A58" s="265"/>
      <c r="B58" s="107"/>
      <c r="C58" s="262"/>
      <c r="D58" s="35"/>
      <c r="E58" s="36"/>
      <c r="O58" s="268"/>
      <c r="P58" s="268"/>
      <c r="S58" s="268"/>
      <c r="T58" s="268"/>
    </row>
    <row r="59" spans="1:20" ht="15" thickBot="1" x14ac:dyDescent="0.35">
      <c r="A59" s="265"/>
      <c r="B59" s="107"/>
      <c r="C59" s="262"/>
      <c r="D59" s="35"/>
      <c r="E59" s="36"/>
      <c r="O59" s="268"/>
      <c r="P59" s="268"/>
      <c r="S59" s="268"/>
      <c r="T59" s="268"/>
    </row>
    <row r="60" spans="1:20" ht="15" thickBot="1" x14ac:dyDescent="0.35">
      <c r="A60" s="265"/>
      <c r="B60" s="107"/>
      <c r="C60" s="262"/>
      <c r="D60" s="35"/>
      <c r="E60" s="36"/>
      <c r="O60" s="268"/>
      <c r="P60" s="268"/>
      <c r="S60" s="268"/>
      <c r="T60" s="268"/>
    </row>
    <row r="61" spans="1:20" ht="15" thickBot="1" x14ac:dyDescent="0.35">
      <c r="A61" s="265"/>
      <c r="B61" s="107"/>
      <c r="C61" s="262"/>
      <c r="D61" s="35"/>
      <c r="E61" s="36"/>
      <c r="O61" s="268"/>
      <c r="P61" s="268"/>
      <c r="S61" s="268"/>
      <c r="T61" s="268"/>
    </row>
    <row r="62" spans="1:20" ht="15" thickBot="1" x14ac:dyDescent="0.35">
      <c r="A62" s="265"/>
      <c r="B62" s="107"/>
      <c r="C62" s="262"/>
      <c r="D62" s="35"/>
      <c r="E62" s="36"/>
      <c r="O62" s="268"/>
      <c r="P62" s="268"/>
      <c r="S62" s="268"/>
      <c r="T62" s="268"/>
    </row>
    <row r="63" spans="1:20" ht="15" thickBot="1" x14ac:dyDescent="0.35">
      <c r="A63" s="265"/>
      <c r="B63" s="107"/>
      <c r="C63" s="262"/>
      <c r="D63" s="35"/>
      <c r="E63" s="36"/>
      <c r="O63" s="268"/>
      <c r="P63" s="268"/>
      <c r="S63" s="268"/>
      <c r="T63" s="268"/>
    </row>
    <row r="64" spans="1:20" ht="15" thickBot="1" x14ac:dyDescent="0.35">
      <c r="A64" s="265"/>
      <c r="B64" s="107"/>
      <c r="C64" s="262"/>
      <c r="D64" s="35"/>
      <c r="E64" s="36"/>
      <c r="O64" s="268"/>
      <c r="P64" s="268"/>
      <c r="S64" s="268"/>
      <c r="T64" s="268"/>
    </row>
    <row r="65" spans="1:20" ht="15" thickBot="1" x14ac:dyDescent="0.35">
      <c r="A65" s="265"/>
      <c r="B65" s="107"/>
      <c r="C65" s="262"/>
      <c r="D65" s="35"/>
      <c r="E65" s="36"/>
      <c r="O65" s="268"/>
      <c r="P65" s="268"/>
      <c r="S65" s="268"/>
      <c r="T65" s="268"/>
    </row>
    <row r="66" spans="1:20" ht="15" thickBot="1" x14ac:dyDescent="0.35">
      <c r="A66" s="265"/>
      <c r="B66" s="107"/>
      <c r="C66" s="262"/>
      <c r="D66" s="35"/>
      <c r="E66" s="36"/>
      <c r="O66" s="268"/>
      <c r="P66" s="268"/>
      <c r="S66" s="268"/>
      <c r="T66" s="268"/>
    </row>
    <row r="67" spans="1:20" ht="15" thickBot="1" x14ac:dyDescent="0.35">
      <c r="A67" s="265"/>
      <c r="B67" s="107"/>
      <c r="C67" s="262"/>
      <c r="D67" s="35"/>
      <c r="E67" s="36"/>
      <c r="O67" s="268"/>
      <c r="P67" s="268"/>
      <c r="S67" s="268"/>
      <c r="T67" s="268"/>
    </row>
    <row r="68" spans="1:20" ht="15" thickBot="1" x14ac:dyDescent="0.35">
      <c r="A68" s="265"/>
      <c r="B68" s="107"/>
      <c r="C68" s="262"/>
      <c r="D68" s="35"/>
      <c r="E68" s="36"/>
      <c r="O68" s="268"/>
      <c r="P68" s="268"/>
      <c r="S68" s="268"/>
      <c r="T68" s="268"/>
    </row>
  </sheetData>
  <sheetProtection algorithmName="SHA-512" hashValue="Nk6MUcjHZmnNLtu3X6snZjGGPnzww8GS/5HBBTldnSQhNMYJNyE8pDJ2x7TvKJw/Lqf9pqag/v7TnJqRTov9Fg==" saltValue="1edaQdwnvnDliETBPYqxMg==" spinCount="100000" sheet="1" objects="1" scenarios="1"/>
  <sortState xmlns:xlrd2="http://schemas.microsoft.com/office/spreadsheetml/2017/richdata2" ref="M2:N8">
    <sortCondition ref="N2:N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2.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Unit Data from Audit Worksheet</vt:lpstr>
      <vt:lpstr>TD Info Completed by Auditor</vt:lpstr>
      <vt:lpstr>Performance  Indicators Print</vt:lpstr>
      <vt:lpstr>Performance Indicators FBA%</vt:lpstr>
      <vt:lpstr>RSS</vt:lpstr>
      <vt:lpstr>Import</vt:lpstr>
      <vt:lpstr>PY1 Data(H)</vt:lpstr>
      <vt:lpstr>PY2 Data(H)</vt:lpstr>
      <vt:lpstr>Unit Names(H)</vt:lpstr>
      <vt:lpstr>'Performance  Indicators Print'!Print_Area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2023-08-29T15:56:33Z</cp:lastPrinted>
  <dcterms:created xsi:type="dcterms:W3CDTF">2011-03-11T21:05:05Z</dcterms:created>
  <dcterms:modified xsi:type="dcterms:W3CDTF">2024-09-05T18:58:01Z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